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\Documents\NEGOSLAVCI PROR. I REBALANSI\"/>
    </mc:Choice>
  </mc:AlternateContent>
  <xr:revisionPtr revIDLastSave="0" documentId="13_ncr:1_{8870E622-0D2C-41A8-801D-F081068A91BE}" xr6:coauthVersionLast="47" xr6:coauthVersionMax="47" xr10:uidLastSave="{00000000-0000-0000-0000-000000000000}"/>
  <bookViews>
    <workbookView xWindow="-120" yWindow="-120" windowWidth="29040" windowHeight="15840" tabRatio="604" activeTab="3" xr2:uid="{00000000-000D-0000-FFFF-FFFF00000000}"/>
  </bookViews>
  <sheets>
    <sheet name="SAŽETAK" sheetId="9" r:id="rId1"/>
    <sheet name="ekonomska klas" sheetId="12" r:id="rId2"/>
    <sheet name="IZVORI" sheetId="6" r:id="rId3"/>
    <sheet name="FUNKCIJSKA" sheetId="11" r:id="rId4"/>
    <sheet name="ORGANIZACIJSKA KLAS" sheetId="5" r:id="rId5"/>
    <sheet name="PROGRAMSKA  KLAS (2)" sheetId="7" r:id="rId6"/>
  </sheets>
  <definedNames>
    <definedName name="_xlnm.Print_Area" localSheetId="0">SAŽETAK!$A$1:$W$57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427" i="7" l="1"/>
  <c r="BD427" i="7"/>
  <c r="AW427" i="7"/>
  <c r="BE427" i="7" s="1"/>
  <c r="BF427" i="7" s="1"/>
  <c r="AN427" i="7"/>
  <c r="AO427" i="7" s="1"/>
  <c r="AG427" i="7"/>
  <c r="BR426" i="7"/>
  <c r="BR425" i="7" s="1"/>
  <c r="BD426" i="7"/>
  <c r="AW426" i="7"/>
  <c r="BE426" i="7" s="1"/>
  <c r="BF426" i="7" s="1"/>
  <c r="AN426" i="7"/>
  <c r="AO426" i="7" s="1"/>
  <c r="AG426" i="7"/>
  <c r="AG425" i="7" s="1"/>
  <c r="BS425" i="7"/>
  <c r="BP425" i="7"/>
  <c r="BO425" i="7"/>
  <c r="BN425" i="7"/>
  <c r="BM425" i="7"/>
  <c r="BL425" i="7"/>
  <c r="BK425" i="7"/>
  <c r="BJ425" i="7"/>
  <c r="BI425" i="7"/>
  <c r="BH425" i="7"/>
  <c r="BG425" i="7"/>
  <c r="BD425" i="7"/>
  <c r="AV425" i="7"/>
  <c r="AU425" i="7"/>
  <c r="AT425" i="7"/>
  <c r="AN425" i="7"/>
  <c r="AO425" i="7" s="1"/>
  <c r="AI425" i="7"/>
  <c r="AH425" i="7"/>
  <c r="AF425" i="7"/>
  <c r="AE425" i="7"/>
  <c r="AD425" i="7"/>
  <c r="AC425" i="7"/>
  <c r="AB425" i="7"/>
  <c r="AA425" i="7"/>
  <c r="Z425" i="7"/>
  <c r="Y425" i="7"/>
  <c r="X425" i="7"/>
  <c r="W425" i="7"/>
  <c r="V425" i="7"/>
  <c r="U425" i="7"/>
  <c r="U419" i="7" s="1"/>
  <c r="U414" i="7" s="1"/>
  <c r="U413" i="7" s="1"/>
  <c r="T425" i="7"/>
  <c r="S425" i="7"/>
  <c r="BR424" i="7"/>
  <c r="BD424" i="7"/>
  <c r="AW424" i="7"/>
  <c r="AN424" i="7"/>
  <c r="AO424" i="7" s="1"/>
  <c r="AG424" i="7"/>
  <c r="BR423" i="7"/>
  <c r="BD423" i="7"/>
  <c r="AW423" i="7"/>
  <c r="AN423" i="7"/>
  <c r="AG423" i="7"/>
  <c r="BS422" i="7"/>
  <c r="BQ422" i="7"/>
  <c r="BP422" i="7"/>
  <c r="BO422" i="7"/>
  <c r="BN422" i="7"/>
  <c r="BM422" i="7"/>
  <c r="BL422" i="7"/>
  <c r="BK422" i="7"/>
  <c r="BJ422" i="7"/>
  <c r="BI422" i="7"/>
  <c r="BH422" i="7"/>
  <c r="BG422" i="7"/>
  <c r="BD422" i="7"/>
  <c r="AV422" i="7"/>
  <c r="AU422" i="7"/>
  <c r="AT422" i="7"/>
  <c r="AP422" i="7"/>
  <c r="AM422" i="7"/>
  <c r="AL422" i="7"/>
  <c r="AK422" i="7"/>
  <c r="AJ422" i="7"/>
  <c r="AI422" i="7"/>
  <c r="AH422" i="7"/>
  <c r="AF422" i="7"/>
  <c r="AE422" i="7"/>
  <c r="AD422" i="7"/>
  <c r="AC422" i="7"/>
  <c r="AB422" i="7"/>
  <c r="AA422" i="7"/>
  <c r="Y422" i="7"/>
  <c r="X422" i="7"/>
  <c r="W422" i="7"/>
  <c r="T422" i="7"/>
  <c r="S422" i="7"/>
  <c r="Q422" i="7"/>
  <c r="Q419" i="7" s="1"/>
  <c r="Q414" i="7" s="1"/>
  <c r="Q413" i="7" s="1"/>
  <c r="P422" i="7"/>
  <c r="P419" i="7" s="1"/>
  <c r="P414" i="7" s="1"/>
  <c r="P413" i="7" s="1"/>
  <c r="O422" i="7"/>
  <c r="O419" i="7" s="1"/>
  <c r="O414" i="7" s="1"/>
  <c r="O413" i="7" s="1"/>
  <c r="N422" i="7"/>
  <c r="M422" i="7"/>
  <c r="M419" i="7" s="1"/>
  <c r="L422" i="7"/>
  <c r="L419" i="7" s="1"/>
  <c r="L414" i="7" s="1"/>
  <c r="L413" i="7" s="1"/>
  <c r="K422" i="7"/>
  <c r="K419" i="7" s="1"/>
  <c r="BR421" i="7"/>
  <c r="BD421" i="7"/>
  <c r="AW421" i="7"/>
  <c r="BE421" i="7" s="1"/>
  <c r="BF421" i="7" s="1"/>
  <c r="AO421" i="7"/>
  <c r="AN421" i="7"/>
  <c r="AG421" i="7"/>
  <c r="BR420" i="7"/>
  <c r="BD420" i="7"/>
  <c r="AW420" i="7"/>
  <c r="AN420" i="7"/>
  <c r="AG420" i="7"/>
  <c r="BS419" i="7"/>
  <c r="BQ419" i="7"/>
  <c r="BP419" i="7"/>
  <c r="BO419" i="7"/>
  <c r="BN419" i="7"/>
  <c r="BM419" i="7"/>
  <c r="BL419" i="7"/>
  <c r="BK419" i="7"/>
  <c r="BJ419" i="7"/>
  <c r="BI419" i="7"/>
  <c r="BH419" i="7"/>
  <c r="BG419" i="7"/>
  <c r="BD419" i="7"/>
  <c r="AV419" i="7"/>
  <c r="AU419" i="7"/>
  <c r="AT419" i="7"/>
  <c r="AS419" i="7"/>
  <c r="AP419" i="7"/>
  <c r="AM419" i="7"/>
  <c r="AL419" i="7"/>
  <c r="AK419" i="7"/>
  <c r="AJ419" i="7"/>
  <c r="AI419" i="7"/>
  <c r="AH419" i="7"/>
  <c r="AF419" i="7"/>
  <c r="AE419" i="7"/>
  <c r="AD419" i="7"/>
  <c r="AC419" i="7"/>
  <c r="AB419" i="7"/>
  <c r="AA419" i="7"/>
  <c r="Z419" i="7"/>
  <c r="Y419" i="7"/>
  <c r="X419" i="7"/>
  <c r="W419" i="7"/>
  <c r="T419" i="7"/>
  <c r="T414" i="7" s="1"/>
  <c r="S419" i="7"/>
  <c r="S414" i="7" s="1"/>
  <c r="S413" i="7" s="1"/>
  <c r="N419" i="7"/>
  <c r="N414" i="7" s="1"/>
  <c r="BR418" i="7"/>
  <c r="BT418" i="7" s="1"/>
  <c r="BD418" i="7"/>
  <c r="AW418" i="7"/>
  <c r="AN418" i="7"/>
  <c r="AO418" i="7" s="1"/>
  <c r="AG418" i="7"/>
  <c r="BR417" i="7"/>
  <c r="BT417" i="7" s="1"/>
  <c r="BD417" i="7"/>
  <c r="AW417" i="7"/>
  <c r="AN417" i="7"/>
  <c r="AO417" i="7" s="1"/>
  <c r="AG417" i="7"/>
  <c r="BR416" i="7"/>
  <c r="BT416" i="7" s="1"/>
  <c r="BD416" i="7"/>
  <c r="AW416" i="7"/>
  <c r="AN416" i="7"/>
  <c r="AO416" i="7" s="1"/>
  <c r="AG416" i="7"/>
  <c r="BR415" i="7"/>
  <c r="BT415" i="7" s="1"/>
  <c r="BD415" i="7"/>
  <c r="AW415" i="7"/>
  <c r="BE415" i="7" s="1"/>
  <c r="BF415" i="7" s="1"/>
  <c r="AN415" i="7"/>
  <c r="AG415" i="7"/>
  <c r="BS414" i="7"/>
  <c r="BQ414" i="7"/>
  <c r="BQ413" i="7" s="1"/>
  <c r="BP414" i="7"/>
  <c r="BO414" i="7"/>
  <c r="BN414" i="7"/>
  <c r="BN413" i="7" s="1"/>
  <c r="BM414" i="7"/>
  <c r="BL414" i="7"/>
  <c r="BK414" i="7"/>
  <c r="BJ414" i="7"/>
  <c r="BJ413" i="7" s="1"/>
  <c r="BI414" i="7"/>
  <c r="BH414" i="7"/>
  <c r="BG414" i="7"/>
  <c r="BD414" i="7"/>
  <c r="AV414" i="7"/>
  <c r="AU414" i="7"/>
  <c r="AT414" i="7"/>
  <c r="AP414" i="7"/>
  <c r="AM414" i="7"/>
  <c r="AL414" i="7"/>
  <c r="AK414" i="7"/>
  <c r="AJ414" i="7"/>
  <c r="AI414" i="7"/>
  <c r="AH414" i="7"/>
  <c r="AF414" i="7"/>
  <c r="AE414" i="7"/>
  <c r="AE413" i="7" s="1"/>
  <c r="AD414" i="7"/>
  <c r="AC414" i="7"/>
  <c r="AB414" i="7"/>
  <c r="AA414" i="7"/>
  <c r="AA413" i="7" s="1"/>
  <c r="Z414" i="7"/>
  <c r="Y414" i="7"/>
  <c r="X414" i="7"/>
  <c r="W414" i="7"/>
  <c r="W413" i="7" s="1"/>
  <c r="M414" i="7"/>
  <c r="M413" i="7" s="1"/>
  <c r="K414" i="7"/>
  <c r="K413" i="7" s="1"/>
  <c r="BD413" i="7"/>
  <c r="AR413" i="7"/>
  <c r="V413" i="7"/>
  <c r="N413" i="7"/>
  <c r="BR412" i="7"/>
  <c r="BD412" i="7"/>
  <c r="AR412" i="7"/>
  <c r="AW412" i="7" s="1"/>
  <c r="AN412" i="7"/>
  <c r="AO412" i="7" s="1"/>
  <c r="AG412" i="7"/>
  <c r="AG411" i="7" s="1"/>
  <c r="BS411" i="7"/>
  <c r="BQ411" i="7"/>
  <c r="BP411" i="7"/>
  <c r="BO411" i="7"/>
  <c r="BN411" i="7"/>
  <c r="BM411" i="7"/>
  <c r="BL411" i="7"/>
  <c r="BK411" i="7"/>
  <c r="BJ411" i="7"/>
  <c r="BI411" i="7"/>
  <c r="BH411" i="7"/>
  <c r="BG411" i="7"/>
  <c r="BD411" i="7"/>
  <c r="AV411" i="7"/>
  <c r="AU411" i="7"/>
  <c r="AT411" i="7"/>
  <c r="AP411" i="7"/>
  <c r="AN411" i="7"/>
  <c r="AO411" i="7" s="1"/>
  <c r="AM411" i="7"/>
  <c r="AL411" i="7"/>
  <c r="AK411" i="7"/>
  <c r="AJ411" i="7"/>
  <c r="AI411" i="7"/>
  <c r="AH411" i="7"/>
  <c r="AF411" i="7"/>
  <c r="AE411" i="7"/>
  <c r="AD411" i="7"/>
  <c r="AC411" i="7"/>
  <c r="AB411" i="7"/>
  <c r="AA411" i="7"/>
  <c r="Z411" i="7"/>
  <c r="Y411" i="7"/>
  <c r="X411" i="7"/>
  <c r="X405" i="7" s="1"/>
  <c r="W411" i="7"/>
  <c r="W405" i="7" s="1"/>
  <c r="W404" i="7" s="1"/>
  <c r="W402" i="7" s="1"/>
  <c r="W401" i="7" s="1"/>
  <c r="W400" i="7" s="1"/>
  <c r="V411" i="7"/>
  <c r="U411" i="7"/>
  <c r="T411" i="7"/>
  <c r="S411" i="7"/>
  <c r="S405" i="7" s="1"/>
  <c r="S404" i="7" s="1"/>
  <c r="S402" i="7" s="1"/>
  <c r="S401" i="7" s="1"/>
  <c r="S400" i="7" s="1"/>
  <c r="BR410" i="7"/>
  <c r="BT410" i="7" s="1"/>
  <c r="BR409" i="7"/>
  <c r="BD409" i="7"/>
  <c r="AR409" i="7"/>
  <c r="AW409" i="7" s="1"/>
  <c r="AN409" i="7"/>
  <c r="AG409" i="7"/>
  <c r="AG408" i="7" s="1"/>
  <c r="BS408" i="7"/>
  <c r="BQ408" i="7"/>
  <c r="BP408" i="7"/>
  <c r="BO408" i="7"/>
  <c r="BN408" i="7"/>
  <c r="BM408" i="7"/>
  <c r="BL408" i="7"/>
  <c r="BK408" i="7"/>
  <c r="BJ408" i="7"/>
  <c r="BI408" i="7"/>
  <c r="BH408" i="7"/>
  <c r="BD408" i="7"/>
  <c r="AV408" i="7"/>
  <c r="AU408" i="7"/>
  <c r="AT408" i="7"/>
  <c r="AP408" i="7"/>
  <c r="AR408" i="7" s="1"/>
  <c r="AM408" i="7"/>
  <c r="AL408" i="7"/>
  <c r="AK408" i="7"/>
  <c r="AJ408" i="7"/>
  <c r="AI408" i="7"/>
  <c r="AH408" i="7"/>
  <c r="AF408" i="7"/>
  <c r="AE408" i="7"/>
  <c r="AD408" i="7"/>
  <c r="AC408" i="7"/>
  <c r="BR407" i="7"/>
  <c r="BD407" i="7"/>
  <c r="AR407" i="7"/>
  <c r="AW407" i="7" s="1"/>
  <c r="AO407" i="7"/>
  <c r="AN407" i="7"/>
  <c r="AN406" i="7" s="1"/>
  <c r="AG407" i="7"/>
  <c r="AG406" i="7" s="1"/>
  <c r="BS406" i="7"/>
  <c r="BQ406" i="7"/>
  <c r="BQ405" i="7" s="1"/>
  <c r="BP406" i="7"/>
  <c r="BO406" i="7"/>
  <c r="BN406" i="7"/>
  <c r="BM406" i="7"/>
  <c r="BM405" i="7" s="1"/>
  <c r="BL406" i="7"/>
  <c r="BK406" i="7"/>
  <c r="BJ406" i="7"/>
  <c r="BI406" i="7"/>
  <c r="BI405" i="7" s="1"/>
  <c r="BH406" i="7"/>
  <c r="BG406" i="7"/>
  <c r="BD406" i="7"/>
  <c r="AV406" i="7"/>
  <c r="AU406" i="7"/>
  <c r="AT406" i="7"/>
  <c r="AP406" i="7"/>
  <c r="AR406" i="7" s="1"/>
  <c r="AO406" i="7"/>
  <c r="AM406" i="7"/>
  <c r="AL406" i="7"/>
  <c r="AK406" i="7"/>
  <c r="AJ406" i="7"/>
  <c r="AI406" i="7"/>
  <c r="AH406" i="7"/>
  <c r="AF406" i="7"/>
  <c r="AE406" i="7"/>
  <c r="AE405" i="7" s="1"/>
  <c r="AD406" i="7"/>
  <c r="AC406" i="7"/>
  <c r="AB406" i="7"/>
  <c r="AA406" i="7"/>
  <c r="AA405" i="7" s="1"/>
  <c r="Z406" i="7"/>
  <c r="Y406" i="7"/>
  <c r="V406" i="7"/>
  <c r="U406" i="7"/>
  <c r="U405" i="7" s="1"/>
  <c r="U404" i="7" s="1"/>
  <c r="U402" i="7" s="1"/>
  <c r="U401" i="7" s="1"/>
  <c r="U400" i="7" s="1"/>
  <c r="T406" i="7"/>
  <c r="S406" i="7"/>
  <c r="BD405" i="7"/>
  <c r="AI405" i="7"/>
  <c r="Y405" i="7"/>
  <c r="BD404" i="7"/>
  <c r="AQ404" i="7"/>
  <c r="AQ402" i="7" s="1"/>
  <c r="AQ401" i="7" s="1"/>
  <c r="AQ400" i="7" s="1"/>
  <c r="BR403" i="7"/>
  <c r="BT403" i="7" s="1"/>
  <c r="BD403" i="7"/>
  <c r="BE403" i="7" s="1"/>
  <c r="BF403" i="7" s="1"/>
  <c r="AR403" i="7"/>
  <c r="AO403" i="7"/>
  <c r="BD402" i="7"/>
  <c r="R402" i="7"/>
  <c r="R401" i="7" s="1"/>
  <c r="BD401" i="7"/>
  <c r="P401" i="7"/>
  <c r="P400" i="7" s="1"/>
  <c r="O401" i="7"/>
  <c r="O400" i="7" s="1"/>
  <c r="N401" i="7"/>
  <c r="N400" i="7" s="1"/>
  <c r="M401" i="7"/>
  <c r="M400" i="7" s="1"/>
  <c r="L401" i="7"/>
  <c r="L400" i="7" s="1"/>
  <c r="K401" i="7"/>
  <c r="K400" i="7" s="1"/>
  <c r="BD400" i="7"/>
  <c r="R400" i="7"/>
  <c r="Q400" i="7"/>
  <c r="BR399" i="7"/>
  <c r="BR398" i="7" s="1"/>
  <c r="BD399" i="7"/>
  <c r="AR399" i="7"/>
  <c r="AW399" i="7" s="1"/>
  <c r="AN399" i="7"/>
  <c r="AO399" i="7" s="1"/>
  <c r="AG399" i="7"/>
  <c r="BS398" i="7"/>
  <c r="BS397" i="7" s="1"/>
  <c r="BQ398" i="7"/>
  <c r="BQ397" i="7" s="1"/>
  <c r="BP398" i="7"/>
  <c r="BP397" i="7" s="1"/>
  <c r="BO398" i="7"/>
  <c r="BO397" i="7" s="1"/>
  <c r="BN398" i="7"/>
  <c r="BN397" i="7" s="1"/>
  <c r="BM398" i="7"/>
  <c r="BM397" i="7" s="1"/>
  <c r="BL398" i="7"/>
  <c r="BL397" i="7" s="1"/>
  <c r="BK398" i="7"/>
  <c r="BK397" i="7" s="1"/>
  <c r="BJ398" i="7"/>
  <c r="BJ397" i="7" s="1"/>
  <c r="BI398" i="7"/>
  <c r="BI397" i="7" s="1"/>
  <c r="BH398" i="7"/>
  <c r="BH397" i="7" s="1"/>
  <c r="BG398" i="7"/>
  <c r="BG397" i="7" s="1"/>
  <c r="BD398" i="7"/>
  <c r="AV398" i="7"/>
  <c r="AV397" i="7" s="1"/>
  <c r="AU398" i="7"/>
  <c r="AU397" i="7" s="1"/>
  <c r="AT398" i="7"/>
  <c r="AT397" i="7" s="1"/>
  <c r="AP398" i="7"/>
  <c r="AM398" i="7"/>
  <c r="AM397" i="7" s="1"/>
  <c r="AL398" i="7"/>
  <c r="AK398" i="7"/>
  <c r="AK397" i="7" s="1"/>
  <c r="BR397" i="7"/>
  <c r="BD397" i="7"/>
  <c r="AL397" i="7"/>
  <c r="BR396" i="7"/>
  <c r="BD396" i="7"/>
  <c r="AR396" i="7"/>
  <c r="AW396" i="7" s="1"/>
  <c r="AN396" i="7"/>
  <c r="AO396" i="7" s="1"/>
  <c r="AG396" i="7"/>
  <c r="BR395" i="7"/>
  <c r="BD395" i="7"/>
  <c r="AR395" i="7"/>
  <c r="AW395" i="7" s="1"/>
  <c r="AN395" i="7"/>
  <c r="AG395" i="7"/>
  <c r="BR394" i="7"/>
  <c r="BT394" i="7" s="1"/>
  <c r="BD394" i="7"/>
  <c r="AR394" i="7"/>
  <c r="AW394" i="7" s="1"/>
  <c r="BE394" i="7" s="1"/>
  <c r="BF394" i="7" s="1"/>
  <c r="AO394" i="7"/>
  <c r="AN394" i="7"/>
  <c r="AG394" i="7"/>
  <c r="V394" i="7"/>
  <c r="V393" i="7" s="1"/>
  <c r="BS393" i="7"/>
  <c r="BQ393" i="7"/>
  <c r="BQ392" i="7" s="1"/>
  <c r="BP393" i="7"/>
  <c r="BP392" i="7" s="1"/>
  <c r="BO393" i="7"/>
  <c r="BO392" i="7" s="1"/>
  <c r="BN393" i="7"/>
  <c r="BN392" i="7" s="1"/>
  <c r="BN391" i="7" s="1"/>
  <c r="BN387" i="7" s="1"/>
  <c r="BM393" i="7"/>
  <c r="BM392" i="7" s="1"/>
  <c r="BL393" i="7"/>
  <c r="BL392" i="7" s="1"/>
  <c r="BK393" i="7"/>
  <c r="BK392" i="7" s="1"/>
  <c r="BJ393" i="7"/>
  <c r="BJ392" i="7" s="1"/>
  <c r="BI393" i="7"/>
  <c r="BI392" i="7" s="1"/>
  <c r="BH393" i="7"/>
  <c r="BH392" i="7" s="1"/>
  <c r="BG393" i="7"/>
  <c r="BG392" i="7" s="1"/>
  <c r="BD393" i="7"/>
  <c r="AV393" i="7"/>
  <c r="AV392" i="7" s="1"/>
  <c r="AU393" i="7"/>
  <c r="AU392" i="7" s="1"/>
  <c r="AT393" i="7"/>
  <c r="AT392" i="7" s="1"/>
  <c r="AT391" i="7" s="1"/>
  <c r="AT388" i="7" s="1"/>
  <c r="AT387" i="7" s="1"/>
  <c r="AT386" i="7" s="1"/>
  <c r="AP393" i="7"/>
  <c r="AR393" i="7" s="1"/>
  <c r="AM393" i="7"/>
  <c r="AL393" i="7"/>
  <c r="AL392" i="7" s="1"/>
  <c r="AK393" i="7"/>
  <c r="AK392" i="7" s="1"/>
  <c r="AJ393" i="7"/>
  <c r="AJ392" i="7" s="1"/>
  <c r="AJ391" i="7" s="1"/>
  <c r="AJ388" i="7" s="1"/>
  <c r="AJ387" i="7" s="1"/>
  <c r="AJ386" i="7" s="1"/>
  <c r="AI393" i="7"/>
  <c r="AI392" i="7" s="1"/>
  <c r="AI391" i="7" s="1"/>
  <c r="AI388" i="7" s="1"/>
  <c r="AI387" i="7" s="1"/>
  <c r="AI386" i="7" s="1"/>
  <c r="AH393" i="7"/>
  <c r="AH392" i="7" s="1"/>
  <c r="AH391" i="7" s="1"/>
  <c r="AH388" i="7" s="1"/>
  <c r="AH387" i="7" s="1"/>
  <c r="AH386" i="7" s="1"/>
  <c r="AF393" i="7"/>
  <c r="AF392" i="7" s="1"/>
  <c r="AF391" i="7" s="1"/>
  <c r="AF388" i="7" s="1"/>
  <c r="AF387" i="7" s="1"/>
  <c r="AF386" i="7" s="1"/>
  <c r="AE393" i="7"/>
  <c r="AE392" i="7" s="1"/>
  <c r="AE391" i="7" s="1"/>
  <c r="AE388" i="7" s="1"/>
  <c r="AE387" i="7" s="1"/>
  <c r="AE386" i="7" s="1"/>
  <c r="AD393" i="7"/>
  <c r="AC393" i="7"/>
  <c r="AC392" i="7" s="1"/>
  <c r="AB393" i="7"/>
  <c r="AB392" i="7" s="1"/>
  <c r="AB391" i="7" s="1"/>
  <c r="AB388" i="7" s="1"/>
  <c r="AB387" i="7" s="1"/>
  <c r="AB386" i="7" s="1"/>
  <c r="AA393" i="7"/>
  <c r="AA392" i="7" s="1"/>
  <c r="AA391" i="7" s="1"/>
  <c r="AA388" i="7" s="1"/>
  <c r="AA387" i="7" s="1"/>
  <c r="AA386" i="7" s="1"/>
  <c r="Z393" i="7"/>
  <c r="Y393" i="7"/>
  <c r="Y392" i="7" s="1"/>
  <c r="Y391" i="7" s="1"/>
  <c r="Y388" i="7" s="1"/>
  <c r="Y387" i="7" s="1"/>
  <c r="Y386" i="7" s="1"/>
  <c r="X393" i="7"/>
  <c r="X392" i="7" s="1"/>
  <c r="X391" i="7" s="1"/>
  <c r="X388" i="7" s="1"/>
  <c r="X387" i="7" s="1"/>
  <c r="X386" i="7" s="1"/>
  <c r="W393" i="7"/>
  <c r="W392" i="7" s="1"/>
  <c r="W391" i="7" s="1"/>
  <c r="W388" i="7" s="1"/>
  <c r="W387" i="7" s="1"/>
  <c r="W386" i="7" s="1"/>
  <c r="U393" i="7"/>
  <c r="U392" i="7" s="1"/>
  <c r="U391" i="7" s="1"/>
  <c r="U388" i="7" s="1"/>
  <c r="U387" i="7" s="1"/>
  <c r="T393" i="7"/>
  <c r="T392" i="7" s="1"/>
  <c r="T391" i="7" s="1"/>
  <c r="T388" i="7" s="1"/>
  <c r="T387" i="7" s="1"/>
  <c r="T386" i="7" s="1"/>
  <c r="S393" i="7"/>
  <c r="S392" i="7" s="1"/>
  <c r="S391" i="7" s="1"/>
  <c r="S388" i="7" s="1"/>
  <c r="S387" i="7" s="1"/>
  <c r="S386" i="7" s="1"/>
  <c r="R393" i="7"/>
  <c r="R392" i="7" s="1"/>
  <c r="R391" i="7" s="1"/>
  <c r="R388" i="7" s="1"/>
  <c r="R387" i="7" s="1"/>
  <c r="R386" i="7" s="1"/>
  <c r="Q393" i="7"/>
  <c r="Q392" i="7" s="1"/>
  <c r="P393" i="7"/>
  <c r="P392" i="7" s="1"/>
  <c r="P391" i="7" s="1"/>
  <c r="P388" i="7" s="1"/>
  <c r="P387" i="7" s="1"/>
  <c r="P386" i="7" s="1"/>
  <c r="O393" i="7"/>
  <c r="O392" i="7" s="1"/>
  <c r="O391" i="7" s="1"/>
  <c r="O388" i="7" s="1"/>
  <c r="O387" i="7" s="1"/>
  <c r="O386" i="7" s="1"/>
  <c r="N393" i="7"/>
  <c r="N392" i="7" s="1"/>
  <c r="N391" i="7" s="1"/>
  <c r="N388" i="7" s="1"/>
  <c r="N387" i="7" s="1"/>
  <c r="N386" i="7" s="1"/>
  <c r="M393" i="7"/>
  <c r="M392" i="7" s="1"/>
  <c r="M391" i="7" s="1"/>
  <c r="M388" i="7" s="1"/>
  <c r="L393" i="7"/>
  <c r="L392" i="7" s="1"/>
  <c r="L391" i="7" s="1"/>
  <c r="K393" i="7"/>
  <c r="K392" i="7" s="1"/>
  <c r="K391" i="7" s="1"/>
  <c r="K388" i="7" s="1"/>
  <c r="K387" i="7" s="1"/>
  <c r="K386" i="7" s="1"/>
  <c r="BS392" i="7"/>
  <c r="BD392" i="7"/>
  <c r="AM392" i="7"/>
  <c r="AD392" i="7"/>
  <c r="AD391" i="7" s="1"/>
  <c r="AD388" i="7" s="1"/>
  <c r="AD387" i="7" s="1"/>
  <c r="AD386" i="7" s="1"/>
  <c r="Z392" i="7"/>
  <c r="Z391" i="7" s="1"/>
  <c r="Z388" i="7" s="1"/>
  <c r="Z387" i="7" s="1"/>
  <c r="Z386" i="7" s="1"/>
  <c r="V392" i="7"/>
  <c r="V391" i="7" s="1"/>
  <c r="V388" i="7" s="1"/>
  <c r="V387" i="7" s="1"/>
  <c r="V386" i="7" s="1"/>
  <c r="BD391" i="7"/>
  <c r="AQ391" i="7"/>
  <c r="AQ388" i="7" s="1"/>
  <c r="AQ387" i="7" s="1"/>
  <c r="AQ386" i="7" s="1"/>
  <c r="AC391" i="7"/>
  <c r="AC388" i="7" s="1"/>
  <c r="AC387" i="7" s="1"/>
  <c r="AC386" i="7" s="1"/>
  <c r="Q391" i="7"/>
  <c r="Q388" i="7" s="1"/>
  <c r="Q387" i="7" s="1"/>
  <c r="Q386" i="7" s="1"/>
  <c r="BR390" i="7"/>
  <c r="BT390" i="7" s="1"/>
  <c r="BD390" i="7"/>
  <c r="AR390" i="7"/>
  <c r="AW390" i="7" s="1"/>
  <c r="AO390" i="7"/>
  <c r="BR389" i="7"/>
  <c r="BT389" i="7" s="1"/>
  <c r="BD388" i="7"/>
  <c r="L388" i="7"/>
  <c r="L387" i="7" s="1"/>
  <c r="BD387" i="7"/>
  <c r="M387" i="7"/>
  <c r="M386" i="7" s="1"/>
  <c r="BD386" i="7"/>
  <c r="BR385" i="7"/>
  <c r="BT385" i="7" s="1"/>
  <c r="BD385" i="7"/>
  <c r="AR385" i="7"/>
  <c r="AW385" i="7" s="1"/>
  <c r="AN385" i="7"/>
  <c r="AO385" i="7" s="1"/>
  <c r="AG385" i="7"/>
  <c r="BR384" i="7"/>
  <c r="BT384" i="7" s="1"/>
  <c r="BD384" i="7"/>
  <c r="AR384" i="7"/>
  <c r="AW384" i="7" s="1"/>
  <c r="AN384" i="7"/>
  <c r="AG384" i="7"/>
  <c r="BR383" i="7"/>
  <c r="BT383" i="7" s="1"/>
  <c r="BD383" i="7"/>
  <c r="AR383" i="7"/>
  <c r="AW383" i="7" s="1"/>
  <c r="BE383" i="7" s="1"/>
  <c r="BF383" i="7" s="1"/>
  <c r="AN383" i="7"/>
  <c r="AO383" i="7" s="1"/>
  <c r="AG383" i="7"/>
  <c r="V383" i="7"/>
  <c r="BS382" i="7"/>
  <c r="BQ382" i="7"/>
  <c r="BQ381" i="7" s="1"/>
  <c r="BQ380" i="7" s="1"/>
  <c r="BQ377" i="7" s="1"/>
  <c r="BQ376" i="7" s="1"/>
  <c r="BP382" i="7"/>
  <c r="BP381" i="7" s="1"/>
  <c r="BP380" i="7" s="1"/>
  <c r="BP377" i="7" s="1"/>
  <c r="BO382" i="7"/>
  <c r="BO381" i="7" s="1"/>
  <c r="BO380" i="7" s="1"/>
  <c r="BO377" i="7" s="1"/>
  <c r="BN382" i="7"/>
  <c r="BM382" i="7"/>
  <c r="BM381" i="7" s="1"/>
  <c r="BM380" i="7" s="1"/>
  <c r="BM377" i="7" s="1"/>
  <c r="BL382" i="7"/>
  <c r="BL381" i="7" s="1"/>
  <c r="BL380" i="7" s="1"/>
  <c r="BL377" i="7" s="1"/>
  <c r="BK382" i="7"/>
  <c r="BK381" i="7" s="1"/>
  <c r="BK380" i="7" s="1"/>
  <c r="BK377" i="7" s="1"/>
  <c r="BJ382" i="7"/>
  <c r="BJ381" i="7" s="1"/>
  <c r="BJ380" i="7" s="1"/>
  <c r="BJ377" i="7" s="1"/>
  <c r="BI382" i="7"/>
  <c r="BI381" i="7" s="1"/>
  <c r="BH382" i="7"/>
  <c r="BH381" i="7" s="1"/>
  <c r="BH380" i="7" s="1"/>
  <c r="BH377" i="7" s="1"/>
  <c r="BG382" i="7"/>
  <c r="BG381" i="7" s="1"/>
  <c r="BG380" i="7" s="1"/>
  <c r="BG377" i="7" s="1"/>
  <c r="BG376" i="7" s="1"/>
  <c r="BD382" i="7"/>
  <c r="AV382" i="7"/>
  <c r="AV381" i="7" s="1"/>
  <c r="AV380" i="7" s="1"/>
  <c r="AV378" i="7" s="1"/>
  <c r="AV377" i="7" s="1"/>
  <c r="AV376" i="7" s="1"/>
  <c r="AU382" i="7"/>
  <c r="AU381" i="7" s="1"/>
  <c r="AT382" i="7"/>
  <c r="AT381" i="7" s="1"/>
  <c r="AT380" i="7" s="1"/>
  <c r="AT378" i="7" s="1"/>
  <c r="AT377" i="7" s="1"/>
  <c r="AT376" i="7" s="1"/>
  <c r="AP382" i="7"/>
  <c r="AM382" i="7"/>
  <c r="AM381" i="7" s="1"/>
  <c r="AM380" i="7" s="1"/>
  <c r="AM378" i="7" s="1"/>
  <c r="AM377" i="7" s="1"/>
  <c r="AM376" i="7" s="1"/>
  <c r="AL382" i="7"/>
  <c r="AK382" i="7"/>
  <c r="AK381" i="7" s="1"/>
  <c r="AJ382" i="7"/>
  <c r="AJ381" i="7" s="1"/>
  <c r="AJ380" i="7" s="1"/>
  <c r="AJ378" i="7" s="1"/>
  <c r="AJ377" i="7" s="1"/>
  <c r="AJ376" i="7" s="1"/>
  <c r="AI382" i="7"/>
  <c r="AI381" i="7" s="1"/>
  <c r="AI380" i="7" s="1"/>
  <c r="AI378" i="7" s="1"/>
  <c r="AI377" i="7" s="1"/>
  <c r="AI376" i="7" s="1"/>
  <c r="AH382" i="7"/>
  <c r="AF382" i="7"/>
  <c r="AF381" i="7" s="1"/>
  <c r="AF380" i="7" s="1"/>
  <c r="AF378" i="7" s="1"/>
  <c r="AF377" i="7" s="1"/>
  <c r="AF376" i="7" s="1"/>
  <c r="AE382" i="7"/>
  <c r="AE381" i="7" s="1"/>
  <c r="AE380" i="7" s="1"/>
  <c r="AE378" i="7" s="1"/>
  <c r="AE377" i="7" s="1"/>
  <c r="AE376" i="7" s="1"/>
  <c r="AD382" i="7"/>
  <c r="AD381" i="7" s="1"/>
  <c r="AD380" i="7" s="1"/>
  <c r="AD378" i="7" s="1"/>
  <c r="AD377" i="7" s="1"/>
  <c r="AD376" i="7" s="1"/>
  <c r="AC382" i="7"/>
  <c r="AC381" i="7" s="1"/>
  <c r="AC380" i="7" s="1"/>
  <c r="AC378" i="7" s="1"/>
  <c r="AC377" i="7" s="1"/>
  <c r="AC376" i="7" s="1"/>
  <c r="AB382" i="7"/>
  <c r="AB381" i="7" s="1"/>
  <c r="AB380" i="7" s="1"/>
  <c r="AB378" i="7" s="1"/>
  <c r="AB377" i="7" s="1"/>
  <c r="AB376" i="7" s="1"/>
  <c r="AA382" i="7"/>
  <c r="AA381" i="7" s="1"/>
  <c r="AA380" i="7" s="1"/>
  <c r="AA378" i="7" s="1"/>
  <c r="AA377" i="7" s="1"/>
  <c r="AA376" i="7" s="1"/>
  <c r="Z382" i="7"/>
  <c r="Z381" i="7" s="1"/>
  <c r="Z380" i="7" s="1"/>
  <c r="Z378" i="7" s="1"/>
  <c r="Z377" i="7" s="1"/>
  <c r="Z376" i="7" s="1"/>
  <c r="Y382" i="7"/>
  <c r="Y381" i="7" s="1"/>
  <c r="Y380" i="7" s="1"/>
  <c r="Y378" i="7" s="1"/>
  <c r="Y377" i="7" s="1"/>
  <c r="Y376" i="7" s="1"/>
  <c r="X382" i="7"/>
  <c r="X381" i="7" s="1"/>
  <c r="X380" i="7" s="1"/>
  <c r="X378" i="7" s="1"/>
  <c r="X377" i="7" s="1"/>
  <c r="X376" i="7" s="1"/>
  <c r="W382" i="7"/>
  <c r="W381" i="7" s="1"/>
  <c r="W380" i="7" s="1"/>
  <c r="W378" i="7" s="1"/>
  <c r="W377" i="7" s="1"/>
  <c r="W376" i="7" s="1"/>
  <c r="U382" i="7"/>
  <c r="T382" i="7"/>
  <c r="S382" i="7"/>
  <c r="R382" i="7"/>
  <c r="Q382" i="7"/>
  <c r="P382" i="7"/>
  <c r="O382" i="7"/>
  <c r="N382" i="7"/>
  <c r="M382" i="7"/>
  <c r="L382" i="7"/>
  <c r="K382" i="7"/>
  <c r="BS381" i="7"/>
  <c r="BN381" i="7"/>
  <c r="BN380" i="7" s="1"/>
  <c r="BN377" i="7" s="1"/>
  <c r="BD381" i="7"/>
  <c r="AL381" i="7"/>
  <c r="AL380" i="7" s="1"/>
  <c r="AL378" i="7" s="1"/>
  <c r="AL377" i="7" s="1"/>
  <c r="AL376" i="7" s="1"/>
  <c r="AH381" i="7"/>
  <c r="U381" i="7"/>
  <c r="T381" i="7"/>
  <c r="T380" i="7" s="1"/>
  <c r="T378" i="7" s="1"/>
  <c r="T377" i="7" s="1"/>
  <c r="T376" i="7" s="1"/>
  <c r="S381" i="7"/>
  <c r="S380" i="7" s="1"/>
  <c r="S378" i="7" s="1"/>
  <c r="S377" i="7" s="1"/>
  <c r="S376" i="7" s="1"/>
  <c r="R381" i="7"/>
  <c r="R380" i="7" s="1"/>
  <c r="R378" i="7" s="1"/>
  <c r="Q381" i="7"/>
  <c r="Q380" i="7" s="1"/>
  <c r="Q378" i="7" s="1"/>
  <c r="Q377" i="7" s="1"/>
  <c r="Q376" i="7" s="1"/>
  <c r="P381" i="7"/>
  <c r="P380" i="7" s="1"/>
  <c r="P378" i="7" s="1"/>
  <c r="P377" i="7" s="1"/>
  <c r="P376" i="7" s="1"/>
  <c r="O381" i="7"/>
  <c r="O380" i="7" s="1"/>
  <c r="O378" i="7" s="1"/>
  <c r="O377" i="7" s="1"/>
  <c r="O376" i="7" s="1"/>
  <c r="N381" i="7"/>
  <c r="M381" i="7"/>
  <c r="M380" i="7" s="1"/>
  <c r="M378" i="7" s="1"/>
  <c r="M377" i="7" s="1"/>
  <c r="M376" i="7" s="1"/>
  <c r="L381" i="7"/>
  <c r="L380" i="7" s="1"/>
  <c r="L378" i="7" s="1"/>
  <c r="L377" i="7" s="1"/>
  <c r="L376" i="7" s="1"/>
  <c r="K381" i="7"/>
  <c r="K380" i="7" s="1"/>
  <c r="K378" i="7" s="1"/>
  <c r="K377" i="7" s="1"/>
  <c r="K376" i="7" s="1"/>
  <c r="BI380" i="7"/>
  <c r="BI377" i="7" s="1"/>
  <c r="BD380" i="7"/>
  <c r="AQ380" i="7"/>
  <c r="AK380" i="7"/>
  <c r="AK378" i="7" s="1"/>
  <c r="AK377" i="7" s="1"/>
  <c r="AK376" i="7" s="1"/>
  <c r="AH380" i="7"/>
  <c r="AH378" i="7" s="1"/>
  <c r="AH377" i="7" s="1"/>
  <c r="AH376" i="7" s="1"/>
  <c r="U380" i="7"/>
  <c r="U378" i="7" s="1"/>
  <c r="U377" i="7" s="1"/>
  <c r="U376" i="7" s="1"/>
  <c r="N380" i="7"/>
  <c r="N378" i="7" s="1"/>
  <c r="N377" i="7" s="1"/>
  <c r="N376" i="7" s="1"/>
  <c r="BR379" i="7"/>
  <c r="BT379" i="7" s="1"/>
  <c r="BD379" i="7"/>
  <c r="AR379" i="7"/>
  <c r="AW379" i="7" s="1"/>
  <c r="AO379" i="7"/>
  <c r="BD378" i="7"/>
  <c r="AQ378" i="7"/>
  <c r="AQ377" i="7" s="1"/>
  <c r="AQ376" i="7" s="1"/>
  <c r="BD377" i="7"/>
  <c r="R377" i="7"/>
  <c r="R376" i="7" s="1"/>
  <c r="BD376" i="7"/>
  <c r="BR375" i="7"/>
  <c r="BT375" i="7" s="1"/>
  <c r="BD375" i="7"/>
  <c r="AW375" i="7"/>
  <c r="AR375" i="7"/>
  <c r="AN375" i="7"/>
  <c r="AO375" i="7" s="1"/>
  <c r="AG375" i="7"/>
  <c r="V375" i="7"/>
  <c r="BR374" i="7"/>
  <c r="BT374" i="7" s="1"/>
  <c r="BD374" i="7"/>
  <c r="AR374" i="7"/>
  <c r="AW374" i="7" s="1"/>
  <c r="BE374" i="7" s="1"/>
  <c r="BF374" i="7" s="1"/>
  <c r="AN374" i="7"/>
  <c r="AO374" i="7" s="1"/>
  <c r="AG374" i="7"/>
  <c r="V374" i="7"/>
  <c r="BR373" i="7"/>
  <c r="BD373" i="7"/>
  <c r="AR373" i="7"/>
  <c r="AW373" i="7" s="1"/>
  <c r="AN373" i="7"/>
  <c r="AO373" i="7" s="1"/>
  <c r="AG373" i="7"/>
  <c r="BR372" i="7"/>
  <c r="BT372" i="7" s="1"/>
  <c r="BD372" i="7"/>
  <c r="AR372" i="7"/>
  <c r="AW372" i="7" s="1"/>
  <c r="BE372" i="7" s="1"/>
  <c r="BF372" i="7" s="1"/>
  <c r="AN372" i="7"/>
  <c r="AO372" i="7" s="1"/>
  <c r="AG372" i="7"/>
  <c r="BR371" i="7"/>
  <c r="BT371" i="7" s="1"/>
  <c r="BD371" i="7"/>
  <c r="AR371" i="7"/>
  <c r="AW371" i="7" s="1"/>
  <c r="AN371" i="7"/>
  <c r="AO371" i="7" s="1"/>
  <c r="AG371" i="7"/>
  <c r="BR370" i="7"/>
  <c r="BT370" i="7" s="1"/>
  <c r="BD370" i="7"/>
  <c r="AR370" i="7"/>
  <c r="AW370" i="7" s="1"/>
  <c r="AN370" i="7"/>
  <c r="AO370" i="7" s="1"/>
  <c r="AG370" i="7"/>
  <c r="BR369" i="7"/>
  <c r="BT369" i="7" s="1"/>
  <c r="BD369" i="7"/>
  <c r="AR369" i="7"/>
  <c r="AW369" i="7" s="1"/>
  <c r="AN369" i="7"/>
  <c r="AO369" i="7" s="1"/>
  <c r="AG369" i="7"/>
  <c r="BR368" i="7"/>
  <c r="BT368" i="7" s="1"/>
  <c r="BD368" i="7"/>
  <c r="AR368" i="7"/>
  <c r="AW368" i="7" s="1"/>
  <c r="AN368" i="7"/>
  <c r="AO368" i="7" s="1"/>
  <c r="AG368" i="7"/>
  <c r="BR367" i="7"/>
  <c r="BT367" i="7" s="1"/>
  <c r="BD367" i="7"/>
  <c r="AR367" i="7"/>
  <c r="AW367" i="7" s="1"/>
  <c r="AN367" i="7"/>
  <c r="AG367" i="7"/>
  <c r="V367" i="7"/>
  <c r="V366" i="7" s="1"/>
  <c r="V365" i="7" s="1"/>
  <c r="V359" i="7" s="1"/>
  <c r="V357" i="7" s="1"/>
  <c r="V356" i="7" s="1"/>
  <c r="BS366" i="7"/>
  <c r="BQ366" i="7"/>
  <c r="BQ365" i="7" s="1"/>
  <c r="BP366" i="7"/>
  <c r="BO366" i="7"/>
  <c r="BO365" i="7" s="1"/>
  <c r="BN366" i="7"/>
  <c r="BN365" i="7" s="1"/>
  <c r="BM366" i="7"/>
  <c r="BL366" i="7"/>
  <c r="BL365" i="7" s="1"/>
  <c r="BK366" i="7"/>
  <c r="BK365" i="7" s="1"/>
  <c r="BJ366" i="7"/>
  <c r="BJ365" i="7" s="1"/>
  <c r="BI366" i="7"/>
  <c r="BI365" i="7" s="1"/>
  <c r="BH366" i="7"/>
  <c r="BH365" i="7" s="1"/>
  <c r="BG366" i="7"/>
  <c r="BG365" i="7" s="1"/>
  <c r="BD366" i="7"/>
  <c r="AV366" i="7"/>
  <c r="AV365" i="7" s="1"/>
  <c r="AU366" i="7"/>
  <c r="AU365" i="7" s="1"/>
  <c r="AT366" i="7"/>
  <c r="AT365" i="7" s="1"/>
  <c r="AP366" i="7"/>
  <c r="AM366" i="7"/>
  <c r="AM365" i="7" s="1"/>
  <c r="AL366" i="7"/>
  <c r="AL365" i="7" s="1"/>
  <c r="AK366" i="7"/>
  <c r="AJ366" i="7"/>
  <c r="AJ365" i="7" s="1"/>
  <c r="AI366" i="7"/>
  <c r="AI365" i="7" s="1"/>
  <c r="AH366" i="7"/>
  <c r="AH365" i="7" s="1"/>
  <c r="AF366" i="7"/>
  <c r="AF365" i="7" s="1"/>
  <c r="AE366" i="7"/>
  <c r="AE365" i="7" s="1"/>
  <c r="AD366" i="7"/>
  <c r="AD365" i="7" s="1"/>
  <c r="AC366" i="7"/>
  <c r="AC365" i="7" s="1"/>
  <c r="AB366" i="7"/>
  <c r="AA366" i="7"/>
  <c r="AA365" i="7" s="1"/>
  <c r="AA359" i="7" s="1"/>
  <c r="AA357" i="7" s="1"/>
  <c r="AA356" i="7" s="1"/>
  <c r="Z366" i="7"/>
  <c r="Z365" i="7" s="1"/>
  <c r="Y366" i="7"/>
  <c r="Y365" i="7" s="1"/>
  <c r="Y359" i="7" s="1"/>
  <c r="Y357" i="7" s="1"/>
  <c r="Y356" i="7" s="1"/>
  <c r="X366" i="7"/>
  <c r="X365" i="7" s="1"/>
  <c r="X359" i="7" s="1"/>
  <c r="X357" i="7" s="1"/>
  <c r="X356" i="7" s="1"/>
  <c r="W366" i="7"/>
  <c r="W365" i="7" s="1"/>
  <c r="W359" i="7" s="1"/>
  <c r="W357" i="7" s="1"/>
  <c r="W356" i="7" s="1"/>
  <c r="U366" i="7"/>
  <c r="T366" i="7"/>
  <c r="T365" i="7" s="1"/>
  <c r="T359" i="7" s="1"/>
  <c r="T357" i="7" s="1"/>
  <c r="S366" i="7"/>
  <c r="S365" i="7" s="1"/>
  <c r="S359" i="7" s="1"/>
  <c r="S357" i="7" s="1"/>
  <c r="S356" i="7" s="1"/>
  <c r="R366" i="7"/>
  <c r="R365" i="7" s="1"/>
  <c r="Q366" i="7"/>
  <c r="Q365" i="7" s="1"/>
  <c r="Q359" i="7" s="1"/>
  <c r="Q357" i="7" s="1"/>
  <c r="Q356" i="7" s="1"/>
  <c r="P366" i="7"/>
  <c r="P365" i="7" s="1"/>
  <c r="P359" i="7" s="1"/>
  <c r="O366" i="7"/>
  <c r="O365" i="7" s="1"/>
  <c r="O359" i="7" s="1"/>
  <c r="O357" i="7" s="1"/>
  <c r="O356" i="7" s="1"/>
  <c r="N366" i="7"/>
  <c r="N365" i="7" s="1"/>
  <c r="M366" i="7"/>
  <c r="M365" i="7" s="1"/>
  <c r="M359" i="7" s="1"/>
  <c r="M357" i="7" s="1"/>
  <c r="M356" i="7" s="1"/>
  <c r="L366" i="7"/>
  <c r="L365" i="7" s="1"/>
  <c r="L359" i="7" s="1"/>
  <c r="L357" i="7" s="1"/>
  <c r="L356" i="7" s="1"/>
  <c r="K366" i="7"/>
  <c r="K365" i="7" s="1"/>
  <c r="K359" i="7" s="1"/>
  <c r="K357" i="7" s="1"/>
  <c r="K356" i="7" s="1"/>
  <c r="BP365" i="7"/>
  <c r="BM365" i="7"/>
  <c r="BD365" i="7"/>
  <c r="AK365" i="7"/>
  <c r="AB365" i="7"/>
  <c r="AB359" i="7" s="1"/>
  <c r="AB357" i="7" s="1"/>
  <c r="U365" i="7"/>
  <c r="U359" i="7" s="1"/>
  <c r="U357" i="7" s="1"/>
  <c r="U356" i="7" s="1"/>
  <c r="BR364" i="7"/>
  <c r="BD364" i="7"/>
  <c r="AR364" i="7"/>
  <c r="AW364" i="7" s="1"/>
  <c r="AN364" i="7"/>
  <c r="AG364" i="7"/>
  <c r="BS363" i="7"/>
  <c r="BS360" i="7" s="1"/>
  <c r="BQ363" i="7"/>
  <c r="BQ360" i="7" s="1"/>
  <c r="BP363" i="7"/>
  <c r="BP360" i="7" s="1"/>
  <c r="BO363" i="7"/>
  <c r="BO360" i="7" s="1"/>
  <c r="BN363" i="7"/>
  <c r="BN360" i="7" s="1"/>
  <c r="BN359" i="7" s="1"/>
  <c r="BN356" i="7" s="1"/>
  <c r="BN357" i="7" s="1"/>
  <c r="BM363" i="7"/>
  <c r="BM360" i="7" s="1"/>
  <c r="BL363" i="7"/>
  <c r="BL360" i="7" s="1"/>
  <c r="BL359" i="7" s="1"/>
  <c r="BL356" i="7" s="1"/>
  <c r="BL357" i="7" s="1"/>
  <c r="BK363" i="7"/>
  <c r="BJ363" i="7"/>
  <c r="BJ360" i="7" s="1"/>
  <c r="BJ359" i="7" s="1"/>
  <c r="BJ356" i="7" s="1"/>
  <c r="BJ357" i="7" s="1"/>
  <c r="BI363" i="7"/>
  <c r="BH363" i="7"/>
  <c r="BD363" i="7"/>
  <c r="AV363" i="7"/>
  <c r="AU363" i="7"/>
  <c r="AT363" i="7"/>
  <c r="AP363" i="7"/>
  <c r="AM363" i="7"/>
  <c r="AL363" i="7"/>
  <c r="AK363" i="7"/>
  <c r="AJ363" i="7"/>
  <c r="AI363" i="7"/>
  <c r="AH363" i="7"/>
  <c r="AG363" i="7"/>
  <c r="BR362" i="7"/>
  <c r="BT362" i="7" s="1"/>
  <c r="BD362" i="7"/>
  <c r="AR362" i="7"/>
  <c r="AW362" i="7" s="1"/>
  <c r="AN362" i="7"/>
  <c r="AN361" i="7" s="1"/>
  <c r="AO361" i="7" s="1"/>
  <c r="AG362" i="7"/>
  <c r="AG361" i="7" s="1"/>
  <c r="BR361" i="7"/>
  <c r="BT361" i="7" s="1"/>
  <c r="BI361" i="7"/>
  <c r="BH361" i="7"/>
  <c r="BH360" i="7" s="1"/>
  <c r="BH359" i="7" s="1"/>
  <c r="BH356" i="7" s="1"/>
  <c r="BH357" i="7" s="1"/>
  <c r="BG361" i="7"/>
  <c r="BG360" i="7" s="1"/>
  <c r="BG359" i="7" s="1"/>
  <c r="BG356" i="7" s="1"/>
  <c r="BD361" i="7"/>
  <c r="AV361" i="7"/>
  <c r="AV360" i="7" s="1"/>
  <c r="AU361" i="7"/>
  <c r="AU360" i="7" s="1"/>
  <c r="AU359" i="7" s="1"/>
  <c r="AU357" i="7" s="1"/>
  <c r="AU356" i="7" s="1"/>
  <c r="AT361" i="7"/>
  <c r="AT360" i="7" s="1"/>
  <c r="AT359" i="7" s="1"/>
  <c r="AT357" i="7" s="1"/>
  <c r="AT356" i="7" s="1"/>
  <c r="AP361" i="7"/>
  <c r="AR361" i="7" s="1"/>
  <c r="AM361" i="7"/>
  <c r="AM360" i="7" s="1"/>
  <c r="AM359" i="7" s="1"/>
  <c r="AM357" i="7" s="1"/>
  <c r="AM356" i="7" s="1"/>
  <c r="AL361" i="7"/>
  <c r="AK361" i="7"/>
  <c r="AJ361" i="7"/>
  <c r="AI361" i="7"/>
  <c r="AI360" i="7" s="1"/>
  <c r="AI359" i="7" s="1"/>
  <c r="AI357" i="7" s="1"/>
  <c r="AI356" i="7" s="1"/>
  <c r="AH361" i="7"/>
  <c r="BK360" i="7"/>
  <c r="BD360" i="7"/>
  <c r="AF360" i="7"/>
  <c r="AE360" i="7"/>
  <c r="AE359" i="7" s="1"/>
  <c r="AE357" i="7" s="1"/>
  <c r="AE356" i="7" s="1"/>
  <c r="AD360" i="7"/>
  <c r="AC360" i="7"/>
  <c r="I360" i="7"/>
  <c r="BD359" i="7"/>
  <c r="AQ359" i="7"/>
  <c r="Z359" i="7"/>
  <c r="Z357" i="7" s="1"/>
  <c r="Z356" i="7" s="1"/>
  <c r="R359" i="7"/>
  <c r="R357" i="7" s="1"/>
  <c r="R356" i="7" s="1"/>
  <c r="N359" i="7"/>
  <c r="N357" i="7" s="1"/>
  <c r="N356" i="7" s="1"/>
  <c r="BR358" i="7"/>
  <c r="BT358" i="7" s="1"/>
  <c r="BD358" i="7"/>
  <c r="BE358" i="7" s="1"/>
  <c r="BF358" i="7" s="1"/>
  <c r="AR358" i="7"/>
  <c r="AW358" i="7" s="1"/>
  <c r="AO358" i="7"/>
  <c r="BD357" i="7"/>
  <c r="AQ357" i="7"/>
  <c r="AQ356" i="7" s="1"/>
  <c r="P357" i="7"/>
  <c r="P356" i="7" s="1"/>
  <c r="BD356" i="7"/>
  <c r="AB356" i="7"/>
  <c r="T356" i="7"/>
  <c r="BR355" i="7"/>
  <c r="BT355" i="7" s="1"/>
  <c r="BD355" i="7"/>
  <c r="AR355" i="7"/>
  <c r="AW355" i="7" s="1"/>
  <c r="AN355" i="7"/>
  <c r="AG355" i="7"/>
  <c r="AG354" i="7" s="1"/>
  <c r="AG353" i="7" s="1"/>
  <c r="AG352" i="7" s="1"/>
  <c r="AG350" i="7" s="1"/>
  <c r="AG349" i="7" s="1"/>
  <c r="V355" i="7"/>
  <c r="BS354" i="7"/>
  <c r="BR354" i="7"/>
  <c r="BQ354" i="7"/>
  <c r="BQ353" i="7" s="1"/>
  <c r="BQ352" i="7" s="1"/>
  <c r="BQ349" i="7" s="1"/>
  <c r="BQ350" i="7" s="1"/>
  <c r="BP354" i="7"/>
  <c r="BP353" i="7" s="1"/>
  <c r="BP352" i="7" s="1"/>
  <c r="BP349" i="7" s="1"/>
  <c r="BP350" i="7" s="1"/>
  <c r="BO354" i="7"/>
  <c r="BO353" i="7" s="1"/>
  <c r="BO352" i="7" s="1"/>
  <c r="BO349" i="7" s="1"/>
  <c r="BO350" i="7" s="1"/>
  <c r="BN354" i="7"/>
  <c r="BN353" i="7" s="1"/>
  <c r="BN352" i="7" s="1"/>
  <c r="BN349" i="7" s="1"/>
  <c r="BN350" i="7" s="1"/>
  <c r="BM354" i="7"/>
  <c r="BM353" i="7" s="1"/>
  <c r="BM352" i="7" s="1"/>
  <c r="BM349" i="7" s="1"/>
  <c r="BL354" i="7"/>
  <c r="BL353" i="7" s="1"/>
  <c r="BL352" i="7" s="1"/>
  <c r="BL349" i="7" s="1"/>
  <c r="BL350" i="7" s="1"/>
  <c r="BK354" i="7"/>
  <c r="BK353" i="7" s="1"/>
  <c r="BK352" i="7" s="1"/>
  <c r="BK349" i="7" s="1"/>
  <c r="BK350" i="7" s="1"/>
  <c r="BJ354" i="7"/>
  <c r="BJ353" i="7" s="1"/>
  <c r="BJ352" i="7" s="1"/>
  <c r="BJ349" i="7" s="1"/>
  <c r="BJ350" i="7" s="1"/>
  <c r="BI354" i="7"/>
  <c r="BI353" i="7" s="1"/>
  <c r="BH354" i="7"/>
  <c r="BH353" i="7" s="1"/>
  <c r="BH352" i="7" s="1"/>
  <c r="BH349" i="7" s="1"/>
  <c r="BH350" i="7" s="1"/>
  <c r="BG354" i="7"/>
  <c r="BG353" i="7" s="1"/>
  <c r="BG352" i="7" s="1"/>
  <c r="BG349" i="7" s="1"/>
  <c r="BD354" i="7"/>
  <c r="AV354" i="7"/>
  <c r="AV353" i="7" s="1"/>
  <c r="AV352" i="7" s="1"/>
  <c r="AV350" i="7" s="1"/>
  <c r="AV349" i="7" s="1"/>
  <c r="AU354" i="7"/>
  <c r="AU353" i="7" s="1"/>
  <c r="AU352" i="7" s="1"/>
  <c r="AU350" i="7" s="1"/>
  <c r="AU349" i="7" s="1"/>
  <c r="AT354" i="7"/>
  <c r="AP354" i="7"/>
  <c r="AM354" i="7"/>
  <c r="AM353" i="7" s="1"/>
  <c r="AM352" i="7" s="1"/>
  <c r="AM350" i="7" s="1"/>
  <c r="AM349" i="7" s="1"/>
  <c r="AL354" i="7"/>
  <c r="AL353" i="7" s="1"/>
  <c r="AL352" i="7" s="1"/>
  <c r="AL350" i="7" s="1"/>
  <c r="AL349" i="7" s="1"/>
  <c r="AK354" i="7"/>
  <c r="AK353" i="7" s="1"/>
  <c r="AK352" i="7" s="1"/>
  <c r="AK350" i="7" s="1"/>
  <c r="AK349" i="7" s="1"/>
  <c r="AJ354" i="7"/>
  <c r="AJ353" i="7" s="1"/>
  <c r="AJ352" i="7" s="1"/>
  <c r="AJ350" i="7" s="1"/>
  <c r="AJ349" i="7" s="1"/>
  <c r="AI354" i="7"/>
  <c r="AH354" i="7"/>
  <c r="AH353" i="7" s="1"/>
  <c r="AH352" i="7" s="1"/>
  <c r="AH350" i="7" s="1"/>
  <c r="AH349" i="7" s="1"/>
  <c r="AF354" i="7"/>
  <c r="AF353" i="7" s="1"/>
  <c r="AF352" i="7" s="1"/>
  <c r="AF350" i="7" s="1"/>
  <c r="AF349" i="7" s="1"/>
  <c r="AE354" i="7"/>
  <c r="AE353" i="7" s="1"/>
  <c r="AE352" i="7" s="1"/>
  <c r="AE350" i="7" s="1"/>
  <c r="AE349" i="7" s="1"/>
  <c r="AD354" i="7"/>
  <c r="AD353" i="7" s="1"/>
  <c r="AD352" i="7" s="1"/>
  <c r="AD350" i="7" s="1"/>
  <c r="AD349" i="7" s="1"/>
  <c r="AC354" i="7"/>
  <c r="AC353" i="7" s="1"/>
  <c r="AC352" i="7" s="1"/>
  <c r="AC350" i="7" s="1"/>
  <c r="AC349" i="7" s="1"/>
  <c r="AB354" i="7"/>
  <c r="AB353" i="7" s="1"/>
  <c r="AB352" i="7" s="1"/>
  <c r="AB350" i="7" s="1"/>
  <c r="AB349" i="7" s="1"/>
  <c r="AA354" i="7"/>
  <c r="Z354" i="7"/>
  <c r="Z353" i="7" s="1"/>
  <c r="Z352" i="7" s="1"/>
  <c r="Z350" i="7" s="1"/>
  <c r="Z349" i="7" s="1"/>
  <c r="Y354" i="7"/>
  <c r="Y353" i="7" s="1"/>
  <c r="Y352" i="7" s="1"/>
  <c r="Y350" i="7" s="1"/>
  <c r="Y349" i="7" s="1"/>
  <c r="X354" i="7"/>
  <c r="W354" i="7"/>
  <c r="W353" i="7" s="1"/>
  <c r="W352" i="7" s="1"/>
  <c r="W350" i="7" s="1"/>
  <c r="W349" i="7" s="1"/>
  <c r="V354" i="7"/>
  <c r="V353" i="7" s="1"/>
  <c r="V352" i="7" s="1"/>
  <c r="V350" i="7" s="1"/>
  <c r="V349" i="7" s="1"/>
  <c r="U354" i="7"/>
  <c r="U353" i="7" s="1"/>
  <c r="U352" i="7" s="1"/>
  <c r="U350" i="7" s="1"/>
  <c r="U349" i="7" s="1"/>
  <c r="T354" i="7"/>
  <c r="T353" i="7" s="1"/>
  <c r="T352" i="7" s="1"/>
  <c r="T350" i="7" s="1"/>
  <c r="T349" i="7" s="1"/>
  <c r="S354" i="7"/>
  <c r="R354" i="7"/>
  <c r="R353" i="7" s="1"/>
  <c r="R352" i="7" s="1"/>
  <c r="R350" i="7" s="1"/>
  <c r="R349" i="7" s="1"/>
  <c r="Q354" i="7"/>
  <c r="Q353" i="7" s="1"/>
  <c r="Q352" i="7" s="1"/>
  <c r="Q350" i="7" s="1"/>
  <c r="Q349" i="7" s="1"/>
  <c r="P354" i="7"/>
  <c r="P353" i="7" s="1"/>
  <c r="P352" i="7" s="1"/>
  <c r="P350" i="7" s="1"/>
  <c r="P349" i="7" s="1"/>
  <c r="O354" i="7"/>
  <c r="O353" i="7" s="1"/>
  <c r="O352" i="7" s="1"/>
  <c r="O350" i="7" s="1"/>
  <c r="O349" i="7" s="1"/>
  <c r="N354" i="7"/>
  <c r="N353" i="7" s="1"/>
  <c r="N352" i="7" s="1"/>
  <c r="N350" i="7" s="1"/>
  <c r="N349" i="7" s="1"/>
  <c r="M354" i="7"/>
  <c r="M353" i="7" s="1"/>
  <c r="M352" i="7" s="1"/>
  <c r="M350" i="7" s="1"/>
  <c r="M349" i="7" s="1"/>
  <c r="L354" i="7"/>
  <c r="L353" i="7" s="1"/>
  <c r="L352" i="7" s="1"/>
  <c r="L350" i="7" s="1"/>
  <c r="L349" i="7" s="1"/>
  <c r="K354" i="7"/>
  <c r="BS353" i="7"/>
  <c r="BD353" i="7"/>
  <c r="AT353" i="7"/>
  <c r="AT352" i="7" s="1"/>
  <c r="AT350" i="7" s="1"/>
  <c r="AT349" i="7" s="1"/>
  <c r="AI353" i="7"/>
  <c r="AI352" i="7" s="1"/>
  <c r="AI350" i="7" s="1"/>
  <c r="AI349" i="7" s="1"/>
  <c r="AA353" i="7"/>
  <c r="AA352" i="7" s="1"/>
  <c r="AA350" i="7" s="1"/>
  <c r="AA349" i="7" s="1"/>
  <c r="X353" i="7"/>
  <c r="X352" i="7" s="1"/>
  <c r="X350" i="7" s="1"/>
  <c r="X349" i="7" s="1"/>
  <c r="S353" i="7"/>
  <c r="S352" i="7" s="1"/>
  <c r="S350" i="7" s="1"/>
  <c r="S349" i="7" s="1"/>
  <c r="K353" i="7"/>
  <c r="K352" i="7" s="1"/>
  <c r="K350" i="7" s="1"/>
  <c r="K349" i="7" s="1"/>
  <c r="BI352" i="7"/>
  <c r="BI349" i="7" s="1"/>
  <c r="BI350" i="7" s="1"/>
  <c r="BD352" i="7"/>
  <c r="AQ352" i="7"/>
  <c r="AQ350" i="7" s="1"/>
  <c r="AQ349" i="7" s="1"/>
  <c r="BR351" i="7"/>
  <c r="BT351" i="7" s="1"/>
  <c r="BD351" i="7"/>
  <c r="AR351" i="7"/>
  <c r="AW351" i="7" s="1"/>
  <c r="AO351" i="7"/>
  <c r="BM350" i="7"/>
  <c r="BD350" i="7"/>
  <c r="BD349" i="7"/>
  <c r="BR348" i="7"/>
  <c r="BD348" i="7"/>
  <c r="AR348" i="7"/>
  <c r="AW348" i="7" s="1"/>
  <c r="AO348" i="7"/>
  <c r="AN348" i="7"/>
  <c r="AN347" i="7" s="1"/>
  <c r="AG348" i="7"/>
  <c r="V348" i="7"/>
  <c r="V347" i="7" s="1"/>
  <c r="V346" i="7" s="1"/>
  <c r="V345" i="7" s="1"/>
  <c r="V343" i="7" s="1"/>
  <c r="V342" i="7" s="1"/>
  <c r="BS347" i="7"/>
  <c r="BS346" i="7" s="1"/>
  <c r="BQ347" i="7"/>
  <c r="BQ346" i="7" s="1"/>
  <c r="BP347" i="7"/>
  <c r="BP346" i="7" s="1"/>
  <c r="BP345" i="7" s="1"/>
  <c r="BP344" i="7" s="1"/>
  <c r="BP343" i="7" s="1"/>
  <c r="BO347" i="7"/>
  <c r="BO346" i="7" s="1"/>
  <c r="BO345" i="7" s="1"/>
  <c r="BN347" i="7"/>
  <c r="BN346" i="7" s="1"/>
  <c r="BN345" i="7" s="1"/>
  <c r="BM347" i="7"/>
  <c r="BM346" i="7" s="1"/>
  <c r="BM345" i="7" s="1"/>
  <c r="BL347" i="7"/>
  <c r="BL346" i="7" s="1"/>
  <c r="BL345" i="7" s="1"/>
  <c r="BK347" i="7"/>
  <c r="BK346" i="7" s="1"/>
  <c r="BK345" i="7" s="1"/>
  <c r="BJ347" i="7"/>
  <c r="BJ346" i="7" s="1"/>
  <c r="BJ345" i="7" s="1"/>
  <c r="BJ342" i="7" s="1"/>
  <c r="BI347" i="7"/>
  <c r="BI346" i="7" s="1"/>
  <c r="BI345" i="7" s="1"/>
  <c r="BH347" i="7"/>
  <c r="BH346" i="7" s="1"/>
  <c r="BH345" i="7" s="1"/>
  <c r="BH344" i="7" s="1"/>
  <c r="BG347" i="7"/>
  <c r="BG346" i="7" s="1"/>
  <c r="BG345" i="7" s="1"/>
  <c r="BG342" i="7" s="1"/>
  <c r="BD347" i="7"/>
  <c r="AV347" i="7"/>
  <c r="AU347" i="7"/>
  <c r="AU346" i="7" s="1"/>
  <c r="AU345" i="7" s="1"/>
  <c r="AU343" i="7" s="1"/>
  <c r="AU342" i="7" s="1"/>
  <c r="AT347" i="7"/>
  <c r="AT346" i="7" s="1"/>
  <c r="AP347" i="7"/>
  <c r="AM347" i="7"/>
  <c r="AL347" i="7"/>
  <c r="AL346" i="7" s="1"/>
  <c r="AL345" i="7" s="1"/>
  <c r="AL343" i="7" s="1"/>
  <c r="AL342" i="7" s="1"/>
  <c r="AK347" i="7"/>
  <c r="AK346" i="7" s="1"/>
  <c r="AK345" i="7" s="1"/>
  <c r="AK343" i="7" s="1"/>
  <c r="AK342" i="7" s="1"/>
  <c r="AJ347" i="7"/>
  <c r="AJ346" i="7" s="1"/>
  <c r="AJ345" i="7" s="1"/>
  <c r="AJ343" i="7" s="1"/>
  <c r="AJ342" i="7" s="1"/>
  <c r="AI347" i="7"/>
  <c r="AH347" i="7"/>
  <c r="AH346" i="7" s="1"/>
  <c r="AH345" i="7" s="1"/>
  <c r="AH343" i="7" s="1"/>
  <c r="AH342" i="7" s="1"/>
  <c r="AG347" i="7"/>
  <c r="AG346" i="7" s="1"/>
  <c r="AG345" i="7" s="1"/>
  <c r="AG343" i="7" s="1"/>
  <c r="AG342" i="7" s="1"/>
  <c r="AF347" i="7"/>
  <c r="AF346" i="7" s="1"/>
  <c r="AF345" i="7" s="1"/>
  <c r="AF343" i="7" s="1"/>
  <c r="AF342" i="7" s="1"/>
  <c r="AE347" i="7"/>
  <c r="AD347" i="7"/>
  <c r="AD346" i="7" s="1"/>
  <c r="AD345" i="7" s="1"/>
  <c r="AD343" i="7" s="1"/>
  <c r="AD342" i="7" s="1"/>
  <c r="AC347" i="7"/>
  <c r="AC346" i="7" s="1"/>
  <c r="AC345" i="7" s="1"/>
  <c r="AC343" i="7" s="1"/>
  <c r="AC342" i="7" s="1"/>
  <c r="AB347" i="7"/>
  <c r="AB346" i="7" s="1"/>
  <c r="AB345" i="7" s="1"/>
  <c r="AB343" i="7" s="1"/>
  <c r="AB342" i="7" s="1"/>
  <c r="AA347" i="7"/>
  <c r="Z347" i="7"/>
  <c r="Y347" i="7"/>
  <c r="Y346" i="7" s="1"/>
  <c r="Y345" i="7" s="1"/>
  <c r="Y343" i="7" s="1"/>
  <c r="Y342" i="7" s="1"/>
  <c r="X347" i="7"/>
  <c r="X346" i="7" s="1"/>
  <c r="X345" i="7" s="1"/>
  <c r="X343" i="7" s="1"/>
  <c r="X342" i="7" s="1"/>
  <c r="W347" i="7"/>
  <c r="U347" i="7"/>
  <c r="U346" i="7" s="1"/>
  <c r="U345" i="7" s="1"/>
  <c r="T347" i="7"/>
  <c r="T346" i="7" s="1"/>
  <c r="T345" i="7" s="1"/>
  <c r="T343" i="7" s="1"/>
  <c r="T342" i="7" s="1"/>
  <c r="S347" i="7"/>
  <c r="S346" i="7" s="1"/>
  <c r="S345" i="7" s="1"/>
  <c r="S343" i="7" s="1"/>
  <c r="S342" i="7" s="1"/>
  <c r="R347" i="7"/>
  <c r="Q347" i="7"/>
  <c r="Q346" i="7" s="1"/>
  <c r="Q345" i="7" s="1"/>
  <c r="Q343" i="7" s="1"/>
  <c r="Q342" i="7" s="1"/>
  <c r="P347" i="7"/>
  <c r="P346" i="7" s="1"/>
  <c r="P345" i="7" s="1"/>
  <c r="P343" i="7" s="1"/>
  <c r="P342" i="7" s="1"/>
  <c r="O347" i="7"/>
  <c r="N347" i="7"/>
  <c r="M347" i="7"/>
  <c r="M346" i="7" s="1"/>
  <c r="M345" i="7" s="1"/>
  <c r="M343" i="7" s="1"/>
  <c r="M342" i="7" s="1"/>
  <c r="L347" i="7"/>
  <c r="L346" i="7" s="1"/>
  <c r="L345" i="7" s="1"/>
  <c r="L343" i="7" s="1"/>
  <c r="L342" i="7" s="1"/>
  <c r="K347" i="7"/>
  <c r="K346" i="7" s="1"/>
  <c r="K345" i="7" s="1"/>
  <c r="K343" i="7" s="1"/>
  <c r="K342" i="7" s="1"/>
  <c r="BD346" i="7"/>
  <c r="AV346" i="7"/>
  <c r="AV345" i="7" s="1"/>
  <c r="AV343" i="7" s="1"/>
  <c r="AV342" i="7" s="1"/>
  <c r="AM346" i="7"/>
  <c r="AM345" i="7" s="1"/>
  <c r="AM343" i="7" s="1"/>
  <c r="AM342" i="7" s="1"/>
  <c r="AI346" i="7"/>
  <c r="AI345" i="7" s="1"/>
  <c r="AI343" i="7" s="1"/>
  <c r="AI342" i="7" s="1"/>
  <c r="AE346" i="7"/>
  <c r="AE345" i="7" s="1"/>
  <c r="AE343" i="7" s="1"/>
  <c r="AE342" i="7" s="1"/>
  <c r="AA346" i="7"/>
  <c r="AA345" i="7" s="1"/>
  <c r="AA343" i="7" s="1"/>
  <c r="AA342" i="7" s="1"/>
  <c r="Z346" i="7"/>
  <c r="Z345" i="7" s="1"/>
  <c r="Z343" i="7" s="1"/>
  <c r="Z342" i="7" s="1"/>
  <c r="W346" i="7"/>
  <c r="W345" i="7" s="1"/>
  <c r="W343" i="7" s="1"/>
  <c r="W342" i="7" s="1"/>
  <c r="R346" i="7"/>
  <c r="R345" i="7" s="1"/>
  <c r="R343" i="7" s="1"/>
  <c r="R342" i="7" s="1"/>
  <c r="O346" i="7"/>
  <c r="O345" i="7" s="1"/>
  <c r="O343" i="7" s="1"/>
  <c r="O342" i="7" s="1"/>
  <c r="N346" i="7"/>
  <c r="N345" i="7" s="1"/>
  <c r="N343" i="7" s="1"/>
  <c r="N342" i="7" s="1"/>
  <c r="BQ345" i="7"/>
  <c r="BQ342" i="7" s="1"/>
  <c r="BD345" i="7"/>
  <c r="AT345" i="7"/>
  <c r="AT343" i="7" s="1"/>
  <c r="AT342" i="7" s="1"/>
  <c r="AQ345" i="7"/>
  <c r="AQ343" i="7" s="1"/>
  <c r="AQ342" i="7" s="1"/>
  <c r="BD344" i="7"/>
  <c r="AR344" i="7"/>
  <c r="AW344" i="7" s="1"/>
  <c r="AO344" i="7"/>
  <c r="BH343" i="7"/>
  <c r="BD343" i="7"/>
  <c r="U343" i="7"/>
  <c r="U342" i="7" s="1"/>
  <c r="BH342" i="7"/>
  <c r="BD342" i="7"/>
  <c r="BR341" i="7"/>
  <c r="BD341" i="7"/>
  <c r="AR341" i="7"/>
  <c r="AW341" i="7" s="1"/>
  <c r="AN341" i="7"/>
  <c r="AO341" i="7" s="1"/>
  <c r="AG341" i="7"/>
  <c r="AG340" i="7" s="1"/>
  <c r="AG339" i="7" s="1"/>
  <c r="AG338" i="7" s="1"/>
  <c r="AG336" i="7" s="1"/>
  <c r="AG335" i="7" s="1"/>
  <c r="V341" i="7"/>
  <c r="V340" i="7" s="1"/>
  <c r="V339" i="7" s="1"/>
  <c r="BS340" i="7"/>
  <c r="BS339" i="7" s="1"/>
  <c r="BS338" i="7" s="1"/>
  <c r="BS335" i="7" s="1"/>
  <c r="BQ340" i="7"/>
  <c r="BQ339" i="7" s="1"/>
  <c r="BP340" i="7"/>
  <c r="BP339" i="7" s="1"/>
  <c r="BP338" i="7" s="1"/>
  <c r="BP337" i="7" s="1"/>
  <c r="BP336" i="7" s="1"/>
  <c r="BO340" i="7"/>
  <c r="BO339" i="7" s="1"/>
  <c r="BO338" i="7" s="1"/>
  <c r="BN340" i="7"/>
  <c r="BN339" i="7" s="1"/>
  <c r="BN338" i="7" s="1"/>
  <c r="BM340" i="7"/>
  <c r="BM339" i="7" s="1"/>
  <c r="BL340" i="7"/>
  <c r="BK340" i="7"/>
  <c r="BK339" i="7" s="1"/>
  <c r="BK338" i="7" s="1"/>
  <c r="BJ340" i="7"/>
  <c r="BJ339" i="7" s="1"/>
  <c r="BJ338" i="7" s="1"/>
  <c r="BI340" i="7"/>
  <c r="BI339" i="7" s="1"/>
  <c r="BI338" i="7" s="1"/>
  <c r="BH340" i="7"/>
  <c r="BH339" i="7" s="1"/>
  <c r="BH338" i="7" s="1"/>
  <c r="BG340" i="7"/>
  <c r="BG339" i="7" s="1"/>
  <c r="BG338" i="7" s="1"/>
  <c r="BG335" i="7" s="1"/>
  <c r="BD340" i="7"/>
  <c r="AV340" i="7"/>
  <c r="AV339" i="7" s="1"/>
  <c r="AV338" i="7" s="1"/>
  <c r="AV336" i="7" s="1"/>
  <c r="AV335" i="7" s="1"/>
  <c r="AU340" i="7"/>
  <c r="AU339" i="7" s="1"/>
  <c r="AU338" i="7" s="1"/>
  <c r="AU336" i="7" s="1"/>
  <c r="AU335" i="7" s="1"/>
  <c r="AT340" i="7"/>
  <c r="AT339" i="7" s="1"/>
  <c r="AT338" i="7" s="1"/>
  <c r="AT336" i="7" s="1"/>
  <c r="AT335" i="7" s="1"/>
  <c r="AP340" i="7"/>
  <c r="AM340" i="7"/>
  <c r="AL340" i="7"/>
  <c r="AL339" i="7" s="1"/>
  <c r="AL338" i="7" s="1"/>
  <c r="AL336" i="7" s="1"/>
  <c r="AL335" i="7" s="1"/>
  <c r="AK340" i="7"/>
  <c r="AK339" i="7" s="1"/>
  <c r="AK338" i="7" s="1"/>
  <c r="AK336" i="7" s="1"/>
  <c r="AK335" i="7" s="1"/>
  <c r="AJ340" i="7"/>
  <c r="AI340" i="7"/>
  <c r="AI339" i="7" s="1"/>
  <c r="AI338" i="7" s="1"/>
  <c r="AI336" i="7" s="1"/>
  <c r="AI335" i="7" s="1"/>
  <c r="AH340" i="7"/>
  <c r="AH339" i="7" s="1"/>
  <c r="AH338" i="7" s="1"/>
  <c r="AH336" i="7" s="1"/>
  <c r="AH335" i="7" s="1"/>
  <c r="AF340" i="7"/>
  <c r="AF339" i="7" s="1"/>
  <c r="AF338" i="7" s="1"/>
  <c r="AF336" i="7" s="1"/>
  <c r="AE340" i="7"/>
  <c r="AE339" i="7" s="1"/>
  <c r="AD340" i="7"/>
  <c r="AD339" i="7" s="1"/>
  <c r="AD338" i="7" s="1"/>
  <c r="AD336" i="7" s="1"/>
  <c r="AD335" i="7" s="1"/>
  <c r="AC340" i="7"/>
  <c r="AC339" i="7" s="1"/>
  <c r="AC338" i="7" s="1"/>
  <c r="AC336" i="7" s="1"/>
  <c r="AC335" i="7" s="1"/>
  <c r="AB340" i="7"/>
  <c r="AA340" i="7"/>
  <c r="Z340" i="7"/>
  <c r="Z339" i="7" s="1"/>
  <c r="Z338" i="7" s="1"/>
  <c r="Z336" i="7" s="1"/>
  <c r="Z335" i="7" s="1"/>
  <c r="Y340" i="7"/>
  <c r="Y339" i="7" s="1"/>
  <c r="Y338" i="7" s="1"/>
  <c r="Y336" i="7" s="1"/>
  <c r="Y335" i="7" s="1"/>
  <c r="X340" i="7"/>
  <c r="X339" i="7" s="1"/>
  <c r="X338" i="7" s="1"/>
  <c r="X336" i="7" s="1"/>
  <c r="X335" i="7" s="1"/>
  <c r="W340" i="7"/>
  <c r="W339" i="7" s="1"/>
  <c r="W338" i="7" s="1"/>
  <c r="W336" i="7" s="1"/>
  <c r="W335" i="7" s="1"/>
  <c r="U340" i="7"/>
  <c r="U339" i="7" s="1"/>
  <c r="U338" i="7" s="1"/>
  <c r="T340" i="7"/>
  <c r="T339" i="7" s="1"/>
  <c r="T338" i="7" s="1"/>
  <c r="T336" i="7" s="1"/>
  <c r="T335" i="7" s="1"/>
  <c r="S340" i="7"/>
  <c r="R340" i="7"/>
  <c r="R339" i="7" s="1"/>
  <c r="R338" i="7" s="1"/>
  <c r="R336" i="7" s="1"/>
  <c r="R335" i="7" s="1"/>
  <c r="Q340" i="7"/>
  <c r="Q339" i="7" s="1"/>
  <c r="Q338" i="7" s="1"/>
  <c r="Q336" i="7" s="1"/>
  <c r="Q335" i="7" s="1"/>
  <c r="P340" i="7"/>
  <c r="P339" i="7" s="1"/>
  <c r="P338" i="7" s="1"/>
  <c r="P336" i="7" s="1"/>
  <c r="P335" i="7" s="1"/>
  <c r="O340" i="7"/>
  <c r="O339" i="7" s="1"/>
  <c r="O338" i="7" s="1"/>
  <c r="O336" i="7" s="1"/>
  <c r="O335" i="7" s="1"/>
  <c r="N340" i="7"/>
  <c r="N339" i="7" s="1"/>
  <c r="N338" i="7" s="1"/>
  <c r="N336" i="7" s="1"/>
  <c r="N335" i="7" s="1"/>
  <c r="M340" i="7"/>
  <c r="M339" i="7" s="1"/>
  <c r="M338" i="7" s="1"/>
  <c r="M336" i="7" s="1"/>
  <c r="M335" i="7" s="1"/>
  <c r="L340" i="7"/>
  <c r="L339" i="7" s="1"/>
  <c r="L338" i="7" s="1"/>
  <c r="L336" i="7" s="1"/>
  <c r="L335" i="7" s="1"/>
  <c r="K340" i="7"/>
  <c r="K339" i="7" s="1"/>
  <c r="K338" i="7" s="1"/>
  <c r="K336" i="7" s="1"/>
  <c r="K335" i="7" s="1"/>
  <c r="BL339" i="7"/>
  <c r="BL338" i="7" s="1"/>
  <c r="BL335" i="7" s="1"/>
  <c r="BD339" i="7"/>
  <c r="AM339" i="7"/>
  <c r="AM338" i="7" s="1"/>
  <c r="AM336" i="7" s="1"/>
  <c r="AM335" i="7" s="1"/>
  <c r="AJ339" i="7"/>
  <c r="AJ338" i="7" s="1"/>
  <c r="AJ336" i="7" s="1"/>
  <c r="AJ335" i="7" s="1"/>
  <c r="AB339" i="7"/>
  <c r="AB338" i="7" s="1"/>
  <c r="AB336" i="7" s="1"/>
  <c r="AB335" i="7" s="1"/>
  <c r="AA339" i="7"/>
  <c r="AA338" i="7" s="1"/>
  <c r="AA336" i="7" s="1"/>
  <c r="AA335" i="7" s="1"/>
  <c r="S339" i="7"/>
  <c r="S338" i="7" s="1"/>
  <c r="S336" i="7" s="1"/>
  <c r="S335" i="7" s="1"/>
  <c r="BQ338" i="7"/>
  <c r="BQ335" i="7" s="1"/>
  <c r="BM338" i="7"/>
  <c r="BD338" i="7"/>
  <c r="AQ338" i="7"/>
  <c r="AQ336" i="7" s="1"/>
  <c r="AQ335" i="7" s="1"/>
  <c r="AE338" i="7"/>
  <c r="AE336" i="7" s="1"/>
  <c r="AE335" i="7" s="1"/>
  <c r="V338" i="7"/>
  <c r="V336" i="7" s="1"/>
  <c r="V335" i="7" s="1"/>
  <c r="BD337" i="7"/>
  <c r="AR337" i="7"/>
  <c r="AW337" i="7" s="1"/>
  <c r="AO337" i="7"/>
  <c r="BD336" i="7"/>
  <c r="U336" i="7"/>
  <c r="U335" i="7" s="1"/>
  <c r="BD335" i="7"/>
  <c r="AF335" i="7"/>
  <c r="BR334" i="7"/>
  <c r="BD334" i="7"/>
  <c r="AR334" i="7"/>
  <c r="AW334" i="7" s="1"/>
  <c r="AN334" i="7"/>
  <c r="AO334" i="7" s="1"/>
  <c r="AG334" i="7"/>
  <c r="AG333" i="7" s="1"/>
  <c r="V334" i="7"/>
  <c r="V333" i="7" s="1"/>
  <c r="BS333" i="7"/>
  <c r="BQ333" i="7"/>
  <c r="BN333" i="7"/>
  <c r="BM333" i="7"/>
  <c r="BR333" i="7" s="1"/>
  <c r="BL333" i="7"/>
  <c r="BK333" i="7"/>
  <c r="BJ333" i="7"/>
  <c r="BI333" i="7"/>
  <c r="BH333" i="7"/>
  <c r="BG333" i="7"/>
  <c r="BD333" i="7"/>
  <c r="AP333" i="7"/>
  <c r="AR333" i="7" s="1"/>
  <c r="AW333" i="7" s="1"/>
  <c r="BE333" i="7" s="1"/>
  <c r="BF333" i="7" s="1"/>
  <c r="AN333" i="7"/>
  <c r="AO333" i="7" s="1"/>
  <c r="AM333" i="7"/>
  <c r="AL333" i="7"/>
  <c r="AK333" i="7"/>
  <c r="AJ333" i="7"/>
  <c r="AI333" i="7"/>
  <c r="AH333" i="7"/>
  <c r="AF333" i="7"/>
  <c r="AE333" i="7"/>
  <c r="AD333" i="7"/>
  <c r="AC333" i="7"/>
  <c r="AB333" i="7"/>
  <c r="AA333" i="7"/>
  <c r="Z333" i="7"/>
  <c r="Y333" i="7"/>
  <c r="X333" i="7"/>
  <c r="W333" i="7"/>
  <c r="U333" i="7"/>
  <c r="T333" i="7"/>
  <c r="S333" i="7"/>
  <c r="R333" i="7"/>
  <c r="Q333" i="7"/>
  <c r="P333" i="7"/>
  <c r="O333" i="7"/>
  <c r="N333" i="7"/>
  <c r="BR332" i="7"/>
  <c r="BD332" i="7"/>
  <c r="AR332" i="7"/>
  <c r="AW332" i="7" s="1"/>
  <c r="AN332" i="7"/>
  <c r="AO332" i="7" s="1"/>
  <c r="AG332" i="7"/>
  <c r="BR331" i="7"/>
  <c r="BT331" i="7" s="1"/>
  <c r="BD331" i="7"/>
  <c r="AR331" i="7"/>
  <c r="AW331" i="7" s="1"/>
  <c r="AN331" i="7"/>
  <c r="AG331" i="7"/>
  <c r="V331" i="7"/>
  <c r="V330" i="7" s="1"/>
  <c r="BS330" i="7"/>
  <c r="BQ330" i="7"/>
  <c r="BP330" i="7"/>
  <c r="BP329" i="7" s="1"/>
  <c r="BP328" i="7" s="1"/>
  <c r="BO330" i="7"/>
  <c r="BO329" i="7" s="1"/>
  <c r="BN330" i="7"/>
  <c r="BM330" i="7"/>
  <c r="BL330" i="7"/>
  <c r="BK330" i="7"/>
  <c r="BJ330" i="7"/>
  <c r="BI330" i="7"/>
  <c r="BI329" i="7" s="1"/>
  <c r="BI328" i="7" s="1"/>
  <c r="BI323" i="7" s="1"/>
  <c r="BH330" i="7"/>
  <c r="BH329" i="7" s="1"/>
  <c r="BH328" i="7" s="1"/>
  <c r="BH323" i="7" s="1"/>
  <c r="BH324" i="7" s="1"/>
  <c r="BG330" i="7"/>
  <c r="BD330" i="7"/>
  <c r="AV330" i="7"/>
  <c r="AV329" i="7" s="1"/>
  <c r="AV328" i="7" s="1"/>
  <c r="AV324" i="7" s="1"/>
  <c r="AV323" i="7" s="1"/>
  <c r="AU330" i="7"/>
  <c r="AU329" i="7" s="1"/>
  <c r="AU328" i="7" s="1"/>
  <c r="AU324" i="7" s="1"/>
  <c r="AU323" i="7" s="1"/>
  <c r="AT330" i="7"/>
  <c r="AT329" i="7" s="1"/>
  <c r="AT328" i="7" s="1"/>
  <c r="AT324" i="7" s="1"/>
  <c r="AP330" i="7"/>
  <c r="AM330" i="7"/>
  <c r="AL330" i="7"/>
  <c r="AL329" i="7" s="1"/>
  <c r="AL328" i="7" s="1"/>
  <c r="AL324" i="7" s="1"/>
  <c r="AL323" i="7" s="1"/>
  <c r="AK330" i="7"/>
  <c r="AJ330" i="7"/>
  <c r="AI330" i="7"/>
  <c r="AH330" i="7"/>
  <c r="AH329" i="7" s="1"/>
  <c r="AH328" i="7" s="1"/>
  <c r="AH324" i="7" s="1"/>
  <c r="AH323" i="7" s="1"/>
  <c r="AF330" i="7"/>
  <c r="AE330" i="7"/>
  <c r="AD330" i="7"/>
  <c r="AC330" i="7"/>
  <c r="AB330" i="7"/>
  <c r="AA330" i="7"/>
  <c r="Z330" i="7"/>
  <c r="Y330" i="7"/>
  <c r="X330" i="7"/>
  <c r="W330" i="7"/>
  <c r="U330" i="7"/>
  <c r="T330" i="7"/>
  <c r="S330" i="7"/>
  <c r="R330" i="7"/>
  <c r="Q330" i="7"/>
  <c r="P330" i="7"/>
  <c r="O330" i="7"/>
  <c r="N330" i="7"/>
  <c r="M330" i="7"/>
  <c r="M329" i="7" s="1"/>
  <c r="M328" i="7" s="1"/>
  <c r="M324" i="7" s="1"/>
  <c r="M323" i="7" s="1"/>
  <c r="L330" i="7"/>
  <c r="L329" i="7" s="1"/>
  <c r="L328" i="7" s="1"/>
  <c r="L324" i="7" s="1"/>
  <c r="L323" i="7" s="1"/>
  <c r="K330" i="7"/>
  <c r="K329" i="7" s="1"/>
  <c r="BD329" i="7"/>
  <c r="BO328" i="7"/>
  <c r="BO323" i="7" s="1"/>
  <c r="BD328" i="7"/>
  <c r="AQ328" i="7"/>
  <c r="AQ324" i="7" s="1"/>
  <c r="AQ323" i="7" s="1"/>
  <c r="K328" i="7"/>
  <c r="K324" i="7" s="1"/>
  <c r="K323" i="7" s="1"/>
  <c r="BR327" i="7"/>
  <c r="BT327" i="7" s="1"/>
  <c r="BD327" i="7"/>
  <c r="AR327" i="7"/>
  <c r="AW327" i="7" s="1"/>
  <c r="AO327" i="7"/>
  <c r="BR326" i="7"/>
  <c r="BT326" i="7" s="1"/>
  <c r="BD326" i="7"/>
  <c r="AR326" i="7"/>
  <c r="AW326" i="7" s="1"/>
  <c r="BE326" i="7" s="1"/>
  <c r="BF326" i="7" s="1"/>
  <c r="AO326" i="7"/>
  <c r="BR325" i="7"/>
  <c r="BT325" i="7" s="1"/>
  <c r="BD324" i="7"/>
  <c r="BP323" i="7"/>
  <c r="BP324" i="7" s="1"/>
  <c r="BD323" i="7"/>
  <c r="AT323" i="7"/>
  <c r="BD322" i="7"/>
  <c r="BR321" i="7"/>
  <c r="BT321" i="7" s="1"/>
  <c r="BD321" i="7"/>
  <c r="AR321" i="7"/>
  <c r="AW321" i="7" s="1"/>
  <c r="BE321" i="7" s="1"/>
  <c r="BF321" i="7" s="1"/>
  <c r="AN321" i="7"/>
  <c r="AN319" i="7" s="1"/>
  <c r="AG321" i="7"/>
  <c r="V321" i="7"/>
  <c r="V319" i="7" s="1"/>
  <c r="BS320" i="7"/>
  <c r="BS319" i="7" s="1"/>
  <c r="BQ320" i="7"/>
  <c r="BQ319" i="7" s="1"/>
  <c r="BQ318" i="7" s="1"/>
  <c r="BQ315" i="7" s="1"/>
  <c r="BP320" i="7"/>
  <c r="BO320" i="7"/>
  <c r="BN320" i="7"/>
  <c r="BN319" i="7" s="1"/>
  <c r="BN318" i="7" s="1"/>
  <c r="BN315" i="7" s="1"/>
  <c r="BM320" i="7"/>
  <c r="BM319" i="7" s="1"/>
  <c r="BM318" i="7" s="1"/>
  <c r="BM315" i="7" s="1"/>
  <c r="BL320" i="7"/>
  <c r="BK320" i="7"/>
  <c r="BK319" i="7" s="1"/>
  <c r="BK318" i="7" s="1"/>
  <c r="BK315" i="7" s="1"/>
  <c r="BJ320" i="7"/>
  <c r="BJ319" i="7" s="1"/>
  <c r="BJ318" i="7" s="1"/>
  <c r="BJ315" i="7" s="1"/>
  <c r="BI320" i="7"/>
  <c r="BI319" i="7" s="1"/>
  <c r="BI318" i="7" s="1"/>
  <c r="BI315" i="7" s="1"/>
  <c r="BH320" i="7"/>
  <c r="BG320" i="7"/>
  <c r="BD320" i="7"/>
  <c r="AV320" i="7"/>
  <c r="AU320" i="7"/>
  <c r="AT320" i="7"/>
  <c r="AP320" i="7"/>
  <c r="AR320" i="7" s="1"/>
  <c r="AM320" i="7"/>
  <c r="AL320" i="7"/>
  <c r="AK320" i="7"/>
  <c r="AJ320" i="7"/>
  <c r="AI320" i="7"/>
  <c r="AH320" i="7"/>
  <c r="AF320" i="7"/>
  <c r="AE320" i="7"/>
  <c r="AD320" i="7"/>
  <c r="AC320" i="7"/>
  <c r="AB320" i="7"/>
  <c r="AA320" i="7"/>
  <c r="Z320" i="7"/>
  <c r="Y320" i="7"/>
  <c r="X320" i="7"/>
  <c r="W320" i="7"/>
  <c r="V320" i="7"/>
  <c r="U320" i="7"/>
  <c r="T320" i="7"/>
  <c r="S320" i="7"/>
  <c r="R320" i="7"/>
  <c r="Q320" i="7"/>
  <c r="P320" i="7"/>
  <c r="O320" i="7"/>
  <c r="N320" i="7"/>
  <c r="M320" i="7"/>
  <c r="L320" i="7"/>
  <c r="K320" i="7"/>
  <c r="BP319" i="7"/>
  <c r="BP318" i="7" s="1"/>
  <c r="BP315" i="7" s="1"/>
  <c r="BO319" i="7"/>
  <c r="BO318" i="7" s="1"/>
  <c r="BO315" i="7" s="1"/>
  <c r="BL319" i="7"/>
  <c r="BL318" i="7" s="1"/>
  <c r="BL315" i="7" s="1"/>
  <c r="BH319" i="7"/>
  <c r="BH318" i="7" s="1"/>
  <c r="BH315" i="7" s="1"/>
  <c r="BG319" i="7"/>
  <c r="BG318" i="7" s="1"/>
  <c r="BG315" i="7" s="1"/>
  <c r="BD319" i="7"/>
  <c r="AV319" i="7"/>
  <c r="AV318" i="7" s="1"/>
  <c r="AV316" i="7" s="1"/>
  <c r="AV315" i="7" s="1"/>
  <c r="AU319" i="7"/>
  <c r="AU318" i="7" s="1"/>
  <c r="AU316" i="7" s="1"/>
  <c r="AU315" i="7" s="1"/>
  <c r="AT319" i="7"/>
  <c r="AT318" i="7" s="1"/>
  <c r="AT316" i="7" s="1"/>
  <c r="AT315" i="7" s="1"/>
  <c r="AP319" i="7"/>
  <c r="AM319" i="7"/>
  <c r="AL319" i="7"/>
  <c r="AK319" i="7"/>
  <c r="AK318" i="7" s="1"/>
  <c r="AK316" i="7" s="1"/>
  <c r="AK315" i="7" s="1"/>
  <c r="AJ319" i="7"/>
  <c r="AJ318" i="7" s="1"/>
  <c r="AJ316" i="7" s="1"/>
  <c r="AJ315" i="7" s="1"/>
  <c r="AI319" i="7"/>
  <c r="AI318" i="7" s="1"/>
  <c r="AI316" i="7" s="1"/>
  <c r="AI315" i="7" s="1"/>
  <c r="AH319" i="7"/>
  <c r="AH318" i="7" s="1"/>
  <c r="AH316" i="7" s="1"/>
  <c r="AH315" i="7" s="1"/>
  <c r="AF319" i="7"/>
  <c r="AF318" i="7" s="1"/>
  <c r="AF316" i="7" s="1"/>
  <c r="AF315" i="7" s="1"/>
  <c r="AE319" i="7"/>
  <c r="AE318" i="7" s="1"/>
  <c r="AE316" i="7" s="1"/>
  <c r="AE315" i="7" s="1"/>
  <c r="AD319" i="7"/>
  <c r="AC319" i="7"/>
  <c r="AC318" i="7" s="1"/>
  <c r="AC316" i="7" s="1"/>
  <c r="AC315" i="7" s="1"/>
  <c r="AB319" i="7"/>
  <c r="AB318" i="7" s="1"/>
  <c r="AB316" i="7" s="1"/>
  <c r="AB315" i="7" s="1"/>
  <c r="AA319" i="7"/>
  <c r="Z319" i="7"/>
  <c r="Y319" i="7"/>
  <c r="Y318" i="7" s="1"/>
  <c r="Y316" i="7" s="1"/>
  <c r="Y315" i="7" s="1"/>
  <c r="X319" i="7"/>
  <c r="X318" i="7" s="1"/>
  <c r="X316" i="7" s="1"/>
  <c r="X315" i="7" s="1"/>
  <c r="W319" i="7"/>
  <c r="U319" i="7"/>
  <c r="T319" i="7"/>
  <c r="T318" i="7" s="1"/>
  <c r="T316" i="7" s="1"/>
  <c r="T315" i="7" s="1"/>
  <c r="S319" i="7"/>
  <c r="S318" i="7" s="1"/>
  <c r="S316" i="7" s="1"/>
  <c r="S315" i="7" s="1"/>
  <c r="R319" i="7"/>
  <c r="Q319" i="7"/>
  <c r="P319" i="7"/>
  <c r="P318" i="7" s="1"/>
  <c r="P316" i="7" s="1"/>
  <c r="P315" i="7" s="1"/>
  <c r="O319" i="7"/>
  <c r="O318" i="7" s="1"/>
  <c r="O316" i="7" s="1"/>
  <c r="O315" i="7" s="1"/>
  <c r="N319" i="7"/>
  <c r="N318" i="7" s="1"/>
  <c r="N316" i="7" s="1"/>
  <c r="N315" i="7" s="1"/>
  <c r="M319" i="7"/>
  <c r="L319" i="7"/>
  <c r="L318" i="7" s="1"/>
  <c r="L316" i="7" s="1"/>
  <c r="L315" i="7" s="1"/>
  <c r="K319" i="7"/>
  <c r="K318" i="7" s="1"/>
  <c r="K316" i="7" s="1"/>
  <c r="K315" i="7" s="1"/>
  <c r="BD318" i="7"/>
  <c r="AQ318" i="7"/>
  <c r="AQ316" i="7" s="1"/>
  <c r="AQ315" i="7" s="1"/>
  <c r="AM318" i="7"/>
  <c r="AM316" i="7" s="1"/>
  <c r="AM315" i="7" s="1"/>
  <c r="AL318" i="7"/>
  <c r="AL316" i="7" s="1"/>
  <c r="AL315" i="7" s="1"/>
  <c r="AD318" i="7"/>
  <c r="AD316" i="7" s="1"/>
  <c r="AD315" i="7" s="1"/>
  <c r="AA318" i="7"/>
  <c r="AA316" i="7" s="1"/>
  <c r="AA315" i="7" s="1"/>
  <c r="Z318" i="7"/>
  <c r="Z316" i="7" s="1"/>
  <c r="Z315" i="7" s="1"/>
  <c r="W318" i="7"/>
  <c r="W316" i="7" s="1"/>
  <c r="W315" i="7" s="1"/>
  <c r="V318" i="7"/>
  <c r="V316" i="7" s="1"/>
  <c r="V315" i="7" s="1"/>
  <c r="U318" i="7"/>
  <c r="R318" i="7"/>
  <c r="R316" i="7" s="1"/>
  <c r="R315" i="7" s="1"/>
  <c r="Q318" i="7"/>
  <c r="Q316" i="7" s="1"/>
  <c r="Q315" i="7" s="1"/>
  <c r="M318" i="7"/>
  <c r="M316" i="7" s="1"/>
  <c r="M315" i="7" s="1"/>
  <c r="BR317" i="7"/>
  <c r="BD317" i="7"/>
  <c r="AW317" i="7"/>
  <c r="AR317" i="7"/>
  <c r="AO317" i="7"/>
  <c r="BS316" i="7"/>
  <c r="BQ316" i="7"/>
  <c r="BP316" i="7"/>
  <c r="BO316" i="7"/>
  <c r="BN316" i="7"/>
  <c r="BM316" i="7"/>
  <c r="BL316" i="7"/>
  <c r="BK316" i="7"/>
  <c r="BJ316" i="7"/>
  <c r="BI316" i="7"/>
  <c r="BH316" i="7"/>
  <c r="BD316" i="7"/>
  <c r="U316" i="7"/>
  <c r="U315" i="7" s="1"/>
  <c r="BD315" i="7"/>
  <c r="BR314" i="7"/>
  <c r="BT314" i="7" s="1"/>
  <c r="BD314" i="7"/>
  <c r="AR314" i="7"/>
  <c r="AW314" i="7" s="1"/>
  <c r="AN314" i="7"/>
  <c r="AO314" i="7" s="1"/>
  <c r="AG314" i="7"/>
  <c r="V314" i="7"/>
  <c r="BR313" i="7"/>
  <c r="BT313" i="7" s="1"/>
  <c r="BD313" i="7"/>
  <c r="AR313" i="7"/>
  <c r="AW313" i="7" s="1"/>
  <c r="AN313" i="7"/>
  <c r="AO313" i="7" s="1"/>
  <c r="AG313" i="7"/>
  <c r="T313" i="7"/>
  <c r="S313" i="7"/>
  <c r="R313" i="7"/>
  <c r="Q313" i="7"/>
  <c r="P313" i="7"/>
  <c r="BR312" i="7"/>
  <c r="BT312" i="7" s="1"/>
  <c r="BD312" i="7"/>
  <c r="AR312" i="7"/>
  <c r="AW312" i="7" s="1"/>
  <c r="AN312" i="7"/>
  <c r="AO312" i="7" s="1"/>
  <c r="AG312" i="7"/>
  <c r="T312" i="7"/>
  <c r="T311" i="7" s="1"/>
  <c r="T310" i="7" s="1"/>
  <c r="T309" i="7" s="1"/>
  <c r="S312" i="7"/>
  <c r="R312" i="7"/>
  <c r="R311" i="7" s="1"/>
  <c r="R310" i="7" s="1"/>
  <c r="R309" i="7" s="1"/>
  <c r="Q312" i="7"/>
  <c r="P312" i="7"/>
  <c r="BR311" i="7"/>
  <c r="BT311" i="7" s="1"/>
  <c r="BD311" i="7"/>
  <c r="AR311" i="7"/>
  <c r="AW311" i="7" s="1"/>
  <c r="AN311" i="7"/>
  <c r="AO311" i="7" s="1"/>
  <c r="AG311" i="7"/>
  <c r="U311" i="7"/>
  <c r="U310" i="7" s="1"/>
  <c r="U309" i="7" s="1"/>
  <c r="Q311" i="7"/>
  <c r="Q310" i="7" s="1"/>
  <c r="Q309" i="7" s="1"/>
  <c r="P311" i="7"/>
  <c r="P310" i="7" s="1"/>
  <c r="P309" i="7" s="1"/>
  <c r="BR310" i="7"/>
  <c r="BT310" i="7" s="1"/>
  <c r="BD310" i="7"/>
  <c r="AR310" i="7"/>
  <c r="AW310" i="7" s="1"/>
  <c r="BE310" i="7" s="1"/>
  <c r="BF310" i="7" s="1"/>
  <c r="AN310" i="7"/>
  <c r="AO310" i="7" s="1"/>
  <c r="AG310" i="7"/>
  <c r="BR309" i="7"/>
  <c r="BT309" i="7" s="1"/>
  <c r="BD309" i="7"/>
  <c r="AR309" i="7"/>
  <c r="AW309" i="7" s="1"/>
  <c r="AN309" i="7"/>
  <c r="AO309" i="7" s="1"/>
  <c r="AG309" i="7"/>
  <c r="BR308" i="7"/>
  <c r="BD308" i="7"/>
  <c r="AR308" i="7"/>
  <c r="AW308" i="7" s="1"/>
  <c r="BE308" i="7" s="1"/>
  <c r="BF308" i="7" s="1"/>
  <c r="AN308" i="7"/>
  <c r="AO308" i="7" s="1"/>
  <c r="AG308" i="7"/>
  <c r="V308" i="7"/>
  <c r="BR307" i="7"/>
  <c r="BD307" i="7"/>
  <c r="AR307" i="7"/>
  <c r="AW307" i="7" s="1"/>
  <c r="AO307" i="7"/>
  <c r="BR306" i="7"/>
  <c r="BT306" i="7" s="1"/>
  <c r="BD306" i="7"/>
  <c r="AR306" i="7"/>
  <c r="AW306" i="7" s="1"/>
  <c r="AN306" i="7"/>
  <c r="AG306" i="7"/>
  <c r="V306" i="7"/>
  <c r="V305" i="7" s="1"/>
  <c r="V304" i="7" s="1"/>
  <c r="BS305" i="7"/>
  <c r="BS304" i="7" s="1"/>
  <c r="BQ305" i="7"/>
  <c r="BQ304" i="7" s="1"/>
  <c r="BQ303" i="7" s="1"/>
  <c r="BQ300" i="7" s="1"/>
  <c r="BP305" i="7"/>
  <c r="BP304" i="7" s="1"/>
  <c r="BP303" i="7" s="1"/>
  <c r="BP300" i="7" s="1"/>
  <c r="BP301" i="7" s="1"/>
  <c r="BO305" i="7"/>
  <c r="BO304" i="7" s="1"/>
  <c r="BO303" i="7" s="1"/>
  <c r="BO300" i="7" s="1"/>
  <c r="BO301" i="7" s="1"/>
  <c r="BN305" i="7"/>
  <c r="BM305" i="7"/>
  <c r="BM304" i="7" s="1"/>
  <c r="BM303" i="7" s="1"/>
  <c r="BM300" i="7" s="1"/>
  <c r="BL305" i="7"/>
  <c r="BL304" i="7" s="1"/>
  <c r="BL303" i="7" s="1"/>
  <c r="BL300" i="7" s="1"/>
  <c r="BL301" i="7" s="1"/>
  <c r="BK305" i="7"/>
  <c r="BK304" i="7" s="1"/>
  <c r="BK303" i="7" s="1"/>
  <c r="BK300" i="7" s="1"/>
  <c r="BK301" i="7" s="1"/>
  <c r="BJ305" i="7"/>
  <c r="BJ304" i="7" s="1"/>
  <c r="BJ303" i="7" s="1"/>
  <c r="BJ300" i="7" s="1"/>
  <c r="BJ301" i="7" s="1"/>
  <c r="BI305" i="7"/>
  <c r="BI304" i="7" s="1"/>
  <c r="BI303" i="7" s="1"/>
  <c r="BI300" i="7" s="1"/>
  <c r="BI301" i="7" s="1"/>
  <c r="BH305" i="7"/>
  <c r="BH304" i="7" s="1"/>
  <c r="BH303" i="7" s="1"/>
  <c r="BH300" i="7" s="1"/>
  <c r="BH301" i="7" s="1"/>
  <c r="BG305" i="7"/>
  <c r="BG304" i="7" s="1"/>
  <c r="BG303" i="7" s="1"/>
  <c r="BG300" i="7" s="1"/>
  <c r="BD305" i="7"/>
  <c r="AV305" i="7"/>
  <c r="AV304" i="7" s="1"/>
  <c r="AV303" i="7" s="1"/>
  <c r="AV301" i="7" s="1"/>
  <c r="AV300" i="7" s="1"/>
  <c r="AU305" i="7"/>
  <c r="AU304" i="7" s="1"/>
  <c r="AU303" i="7" s="1"/>
  <c r="AU301" i="7" s="1"/>
  <c r="AU300" i="7" s="1"/>
  <c r="AT305" i="7"/>
  <c r="AT304" i="7" s="1"/>
  <c r="AT303" i="7" s="1"/>
  <c r="AT301" i="7" s="1"/>
  <c r="AT300" i="7" s="1"/>
  <c r="AP305" i="7"/>
  <c r="AP304" i="7" s="1"/>
  <c r="AM305" i="7"/>
  <c r="AL305" i="7"/>
  <c r="AL304" i="7" s="1"/>
  <c r="AL303" i="7" s="1"/>
  <c r="AL301" i="7" s="1"/>
  <c r="AL300" i="7" s="1"/>
  <c r="AK305" i="7"/>
  <c r="AK304" i="7" s="1"/>
  <c r="AK303" i="7" s="1"/>
  <c r="AK301" i="7" s="1"/>
  <c r="AK300" i="7" s="1"/>
  <c r="AJ305" i="7"/>
  <c r="AJ304" i="7" s="1"/>
  <c r="AJ303" i="7" s="1"/>
  <c r="AI305" i="7"/>
  <c r="AI304" i="7" s="1"/>
  <c r="AI303" i="7" s="1"/>
  <c r="AI301" i="7" s="1"/>
  <c r="AI300" i="7" s="1"/>
  <c r="AH305" i="7"/>
  <c r="AH304" i="7" s="1"/>
  <c r="AH303" i="7" s="1"/>
  <c r="AH301" i="7" s="1"/>
  <c r="AH300" i="7" s="1"/>
  <c r="AF305" i="7"/>
  <c r="AF304" i="7" s="1"/>
  <c r="AF303" i="7" s="1"/>
  <c r="AF301" i="7" s="1"/>
  <c r="AF300" i="7" s="1"/>
  <c r="AE305" i="7"/>
  <c r="AD305" i="7"/>
  <c r="AC305" i="7"/>
  <c r="AC304" i="7" s="1"/>
  <c r="AC303" i="7" s="1"/>
  <c r="AC301" i="7" s="1"/>
  <c r="AC300" i="7" s="1"/>
  <c r="AB305" i="7"/>
  <c r="AB304" i="7" s="1"/>
  <c r="AB303" i="7" s="1"/>
  <c r="AA305" i="7"/>
  <c r="Z305" i="7"/>
  <c r="Z304" i="7" s="1"/>
  <c r="Z303" i="7" s="1"/>
  <c r="Z301" i="7" s="1"/>
  <c r="Z300" i="7" s="1"/>
  <c r="Y305" i="7"/>
  <c r="Y304" i="7" s="1"/>
  <c r="Y303" i="7" s="1"/>
  <c r="Y301" i="7" s="1"/>
  <c r="Y300" i="7" s="1"/>
  <c r="X305" i="7"/>
  <c r="X304" i="7" s="1"/>
  <c r="X303" i="7" s="1"/>
  <c r="X301" i="7" s="1"/>
  <c r="X300" i="7" s="1"/>
  <c r="W305" i="7"/>
  <c r="U305" i="7"/>
  <c r="U304" i="7" s="1"/>
  <c r="U303" i="7" s="1"/>
  <c r="U301" i="7" s="1"/>
  <c r="U300" i="7" s="1"/>
  <c r="T305" i="7"/>
  <c r="T304" i="7" s="1"/>
  <c r="S305" i="7"/>
  <c r="S304" i="7" s="1"/>
  <c r="R305" i="7"/>
  <c r="Q305" i="7"/>
  <c r="Q304" i="7" s="1"/>
  <c r="Q303" i="7" s="1"/>
  <c r="Q301" i="7" s="1"/>
  <c r="Q300" i="7" s="1"/>
  <c r="P305" i="7"/>
  <c r="P304" i="7" s="1"/>
  <c r="P303" i="7" s="1"/>
  <c r="P301" i="7" s="1"/>
  <c r="P300" i="7" s="1"/>
  <c r="O305" i="7"/>
  <c r="O304" i="7" s="1"/>
  <c r="O303" i="7" s="1"/>
  <c r="O301" i="7" s="1"/>
  <c r="O300" i="7" s="1"/>
  <c r="N305" i="7"/>
  <c r="M305" i="7"/>
  <c r="M304" i="7" s="1"/>
  <c r="L305" i="7"/>
  <c r="L304" i="7" s="1"/>
  <c r="K305" i="7"/>
  <c r="K304" i="7" s="1"/>
  <c r="BN304" i="7"/>
  <c r="BN303" i="7" s="1"/>
  <c r="BN300" i="7" s="1"/>
  <c r="BN301" i="7" s="1"/>
  <c r="BD304" i="7"/>
  <c r="AM304" i="7"/>
  <c r="AM303" i="7" s="1"/>
  <c r="AM301" i="7" s="1"/>
  <c r="AM300" i="7" s="1"/>
  <c r="AE304" i="7"/>
  <c r="AE303" i="7" s="1"/>
  <c r="AE301" i="7" s="1"/>
  <c r="AD304" i="7"/>
  <c r="AD303" i="7" s="1"/>
  <c r="AD301" i="7" s="1"/>
  <c r="AD300" i="7" s="1"/>
  <c r="AA304" i="7"/>
  <c r="AA303" i="7" s="1"/>
  <c r="AA301" i="7" s="1"/>
  <c r="AA300" i="7" s="1"/>
  <c r="W304" i="7"/>
  <c r="W303" i="7" s="1"/>
  <c r="W301" i="7" s="1"/>
  <c r="W300" i="7" s="1"/>
  <c r="R304" i="7"/>
  <c r="N304" i="7"/>
  <c r="N303" i="7" s="1"/>
  <c r="N301" i="7" s="1"/>
  <c r="N300" i="7" s="1"/>
  <c r="BD303" i="7"/>
  <c r="AQ303" i="7"/>
  <c r="AQ301" i="7" s="1"/>
  <c r="AQ300" i="7" s="1"/>
  <c r="BR302" i="7"/>
  <c r="BT302" i="7" s="1"/>
  <c r="BK302" i="7"/>
  <c r="BJ302" i="7"/>
  <c r="BI302" i="7"/>
  <c r="BH302" i="7"/>
  <c r="BD302" i="7"/>
  <c r="AR302" i="7"/>
  <c r="AW302" i="7" s="1"/>
  <c r="BE302" i="7" s="1"/>
  <c r="BF302" i="7" s="1"/>
  <c r="AO302" i="7"/>
  <c r="BD301" i="7"/>
  <c r="AJ301" i="7"/>
  <c r="AJ300" i="7" s="1"/>
  <c r="AB301" i="7"/>
  <c r="AB300" i="7" s="1"/>
  <c r="M301" i="7"/>
  <c r="L301" i="7"/>
  <c r="K301" i="7"/>
  <c r="BD300" i="7"/>
  <c r="AE300" i="7"/>
  <c r="M300" i="7"/>
  <c r="L300" i="7"/>
  <c r="K300" i="7"/>
  <c r="BR299" i="7"/>
  <c r="BT299" i="7" s="1"/>
  <c r="BD299" i="7"/>
  <c r="AR299" i="7"/>
  <c r="AW299" i="7" s="1"/>
  <c r="AN299" i="7"/>
  <c r="AO299" i="7" s="1"/>
  <c r="BR298" i="7"/>
  <c r="BT298" i="7" s="1"/>
  <c r="BD298" i="7"/>
  <c r="AR298" i="7"/>
  <c r="AW298" i="7" s="1"/>
  <c r="AN298" i="7"/>
  <c r="AO298" i="7" s="1"/>
  <c r="BR297" i="7"/>
  <c r="BT297" i="7" s="1"/>
  <c r="BD297" i="7"/>
  <c r="AR297" i="7"/>
  <c r="AW297" i="7" s="1"/>
  <c r="AN297" i="7"/>
  <c r="AO297" i="7" s="1"/>
  <c r="BR296" i="7"/>
  <c r="BT296" i="7" s="1"/>
  <c r="BD296" i="7"/>
  <c r="AR296" i="7"/>
  <c r="AW296" i="7" s="1"/>
  <c r="AN296" i="7"/>
  <c r="AO296" i="7" s="1"/>
  <c r="AG296" i="7"/>
  <c r="V296" i="7"/>
  <c r="BR295" i="7"/>
  <c r="BT295" i="7" s="1"/>
  <c r="BD295" i="7"/>
  <c r="AR295" i="7"/>
  <c r="AW295" i="7" s="1"/>
  <c r="AN295" i="7"/>
  <c r="AG295" i="7"/>
  <c r="V295" i="7"/>
  <c r="BS294" i="7"/>
  <c r="BQ294" i="7"/>
  <c r="BQ293" i="7" s="1"/>
  <c r="BQ292" i="7" s="1"/>
  <c r="BQ289" i="7" s="1"/>
  <c r="BP294" i="7"/>
  <c r="BP293" i="7" s="1"/>
  <c r="BP292" i="7" s="1"/>
  <c r="BO294" i="7"/>
  <c r="BO293" i="7" s="1"/>
  <c r="BO292" i="7" s="1"/>
  <c r="BN294" i="7"/>
  <c r="BM294" i="7"/>
  <c r="BM293" i="7" s="1"/>
  <c r="BM292" i="7" s="1"/>
  <c r="BM290" i="7" s="1"/>
  <c r="BL294" i="7"/>
  <c r="BL293" i="7" s="1"/>
  <c r="BL292" i="7" s="1"/>
  <c r="BK294" i="7"/>
  <c r="BK293" i="7" s="1"/>
  <c r="BK292" i="7" s="1"/>
  <c r="BJ294" i="7"/>
  <c r="BI294" i="7"/>
  <c r="BI293" i="7" s="1"/>
  <c r="BI292" i="7" s="1"/>
  <c r="BH294" i="7"/>
  <c r="BH293" i="7" s="1"/>
  <c r="BG294" i="7"/>
  <c r="BG293" i="7" s="1"/>
  <c r="BG292" i="7" s="1"/>
  <c r="BG289" i="7" s="1"/>
  <c r="BD294" i="7"/>
  <c r="AV294" i="7"/>
  <c r="AV293" i="7" s="1"/>
  <c r="AV292" i="7" s="1"/>
  <c r="AV290" i="7" s="1"/>
  <c r="AV289" i="7" s="1"/>
  <c r="AU294" i="7"/>
  <c r="AU293" i="7" s="1"/>
  <c r="AU292" i="7" s="1"/>
  <c r="AU290" i="7" s="1"/>
  <c r="AU289" i="7" s="1"/>
  <c r="AT294" i="7"/>
  <c r="AT293" i="7" s="1"/>
  <c r="AT292" i="7" s="1"/>
  <c r="AT290" i="7" s="1"/>
  <c r="AT289" i="7" s="1"/>
  <c r="AP294" i="7"/>
  <c r="AM294" i="7"/>
  <c r="AM293" i="7" s="1"/>
  <c r="AM292" i="7" s="1"/>
  <c r="AM290" i="7" s="1"/>
  <c r="AM289" i="7" s="1"/>
  <c r="AL294" i="7"/>
  <c r="AK294" i="7"/>
  <c r="AK293" i="7" s="1"/>
  <c r="AK292" i="7" s="1"/>
  <c r="AK290" i="7" s="1"/>
  <c r="AK289" i="7" s="1"/>
  <c r="AJ294" i="7"/>
  <c r="AJ293" i="7" s="1"/>
  <c r="AJ292" i="7" s="1"/>
  <c r="AJ290" i="7" s="1"/>
  <c r="AJ289" i="7" s="1"/>
  <c r="AI294" i="7"/>
  <c r="AI293" i="7" s="1"/>
  <c r="AI292" i="7" s="1"/>
  <c r="AI290" i="7" s="1"/>
  <c r="AI289" i="7" s="1"/>
  <c r="AH294" i="7"/>
  <c r="AH293" i="7" s="1"/>
  <c r="AH292" i="7" s="1"/>
  <c r="AH290" i="7" s="1"/>
  <c r="AH289" i="7" s="1"/>
  <c r="AF294" i="7"/>
  <c r="AF293" i="7" s="1"/>
  <c r="AF292" i="7" s="1"/>
  <c r="AF290" i="7" s="1"/>
  <c r="AF289" i="7" s="1"/>
  <c r="AE294" i="7"/>
  <c r="AE293" i="7" s="1"/>
  <c r="AE292" i="7" s="1"/>
  <c r="AE290" i="7" s="1"/>
  <c r="AE289" i="7" s="1"/>
  <c r="AD294" i="7"/>
  <c r="AD293" i="7" s="1"/>
  <c r="AD292" i="7" s="1"/>
  <c r="AD290" i="7" s="1"/>
  <c r="AD289" i="7" s="1"/>
  <c r="AC294" i="7"/>
  <c r="AB294" i="7"/>
  <c r="AB293" i="7" s="1"/>
  <c r="AB292" i="7" s="1"/>
  <c r="AB290" i="7" s="1"/>
  <c r="AB289" i="7" s="1"/>
  <c r="AA294" i="7"/>
  <c r="AA293" i="7" s="1"/>
  <c r="AA292" i="7" s="1"/>
  <c r="AA290" i="7" s="1"/>
  <c r="AA289" i="7" s="1"/>
  <c r="Z294" i="7"/>
  <c r="Z293" i="7" s="1"/>
  <c r="Z292" i="7" s="1"/>
  <c r="Z290" i="7" s="1"/>
  <c r="Z289" i="7" s="1"/>
  <c r="Y294" i="7"/>
  <c r="Y293" i="7" s="1"/>
  <c r="Y292" i="7" s="1"/>
  <c r="Y290" i="7" s="1"/>
  <c r="Y289" i="7" s="1"/>
  <c r="X294" i="7"/>
  <c r="X293" i="7" s="1"/>
  <c r="X292" i="7" s="1"/>
  <c r="X290" i="7" s="1"/>
  <c r="X289" i="7" s="1"/>
  <c r="W294" i="7"/>
  <c r="W293" i="7" s="1"/>
  <c r="W292" i="7" s="1"/>
  <c r="W290" i="7" s="1"/>
  <c r="W289" i="7" s="1"/>
  <c r="U294" i="7"/>
  <c r="U293" i="7" s="1"/>
  <c r="T294" i="7"/>
  <c r="T293" i="7" s="1"/>
  <c r="S294" i="7"/>
  <c r="S293" i="7" s="1"/>
  <c r="S292" i="7" s="1"/>
  <c r="S290" i="7" s="1"/>
  <c r="S289" i="7" s="1"/>
  <c r="R294" i="7"/>
  <c r="R293" i="7" s="1"/>
  <c r="R292" i="7" s="1"/>
  <c r="R290" i="7" s="1"/>
  <c r="R289" i="7" s="1"/>
  <c r="Q294" i="7"/>
  <c r="P294" i="7"/>
  <c r="P293" i="7" s="1"/>
  <c r="O294" i="7"/>
  <c r="O293" i="7" s="1"/>
  <c r="O292" i="7" s="1"/>
  <c r="O290" i="7" s="1"/>
  <c r="O289" i="7" s="1"/>
  <c r="N294" i="7"/>
  <c r="N293" i="7" s="1"/>
  <c r="N292" i="7" s="1"/>
  <c r="N290" i="7" s="1"/>
  <c r="N289" i="7" s="1"/>
  <c r="M294" i="7"/>
  <c r="M293" i="7" s="1"/>
  <c r="M292" i="7" s="1"/>
  <c r="M290" i="7" s="1"/>
  <c r="M289" i="7" s="1"/>
  <c r="L294" i="7"/>
  <c r="L293" i="7" s="1"/>
  <c r="L292" i="7" s="1"/>
  <c r="L290" i="7" s="1"/>
  <c r="L289" i="7" s="1"/>
  <c r="K294" i="7"/>
  <c r="K293" i="7" s="1"/>
  <c r="K292" i="7" s="1"/>
  <c r="K290" i="7" s="1"/>
  <c r="K289" i="7" s="1"/>
  <c r="BN293" i="7"/>
  <c r="BN292" i="7" s="1"/>
  <c r="BN289" i="7" s="1"/>
  <c r="BJ293" i="7"/>
  <c r="BJ292" i="7" s="1"/>
  <c r="BD293" i="7"/>
  <c r="AL293" i="7"/>
  <c r="AL292" i="7" s="1"/>
  <c r="AL290" i="7" s="1"/>
  <c r="AL289" i="7" s="1"/>
  <c r="AC293" i="7"/>
  <c r="AC292" i="7" s="1"/>
  <c r="AC290" i="7" s="1"/>
  <c r="AC289" i="7" s="1"/>
  <c r="Q293" i="7"/>
  <c r="Q292" i="7" s="1"/>
  <c r="Q290" i="7" s="1"/>
  <c r="Q289" i="7" s="1"/>
  <c r="BH292" i="7"/>
  <c r="BH290" i="7" s="1"/>
  <c r="BD292" i="7"/>
  <c r="AQ292" i="7"/>
  <c r="AQ290" i="7" s="1"/>
  <c r="AQ289" i="7" s="1"/>
  <c r="U292" i="7"/>
  <c r="U290" i="7" s="1"/>
  <c r="U289" i="7" s="1"/>
  <c r="T292" i="7"/>
  <c r="T290" i="7" s="1"/>
  <c r="T289" i="7" s="1"/>
  <c r="P292" i="7"/>
  <c r="P290" i="7" s="1"/>
  <c r="P289" i="7" s="1"/>
  <c r="BR291" i="7"/>
  <c r="BT291" i="7" s="1"/>
  <c r="BJ291" i="7"/>
  <c r="BI291" i="7"/>
  <c r="BD291" i="7"/>
  <c r="BE291" i="7" s="1"/>
  <c r="BF291" i="7" s="1"/>
  <c r="AS291" i="7"/>
  <c r="AU291" i="7" s="1"/>
  <c r="AR291" i="7"/>
  <c r="AT291" i="7" s="1"/>
  <c r="AO291" i="7"/>
  <c r="BN290" i="7"/>
  <c r="BD290" i="7"/>
  <c r="BD289" i="7"/>
  <c r="BD288" i="7"/>
  <c r="BR287" i="7"/>
  <c r="BR286" i="7" s="1"/>
  <c r="BD287" i="7"/>
  <c r="AR287" i="7"/>
  <c r="AW287" i="7" s="1"/>
  <c r="AN287" i="7"/>
  <c r="AO287" i="7" s="1"/>
  <c r="AG287" i="7"/>
  <c r="AG286" i="7" s="1"/>
  <c r="BS286" i="7"/>
  <c r="BP286" i="7"/>
  <c r="BO286" i="7"/>
  <c r="BN286" i="7"/>
  <c r="BM286" i="7"/>
  <c r="BL286" i="7"/>
  <c r="BK286" i="7"/>
  <c r="BJ286" i="7"/>
  <c r="BI286" i="7"/>
  <c r="BH286" i="7"/>
  <c r="BD286" i="7"/>
  <c r="AR286" i="7"/>
  <c r="AW286" i="7" s="1"/>
  <c r="BE286" i="7" s="1"/>
  <c r="BF286" i="7" s="1"/>
  <c r="AK286" i="7"/>
  <c r="AN286" i="7" s="1"/>
  <c r="AO286" i="7" s="1"/>
  <c r="AJ286" i="7"/>
  <c r="AI286" i="7"/>
  <c r="AH286" i="7"/>
  <c r="AF286" i="7"/>
  <c r="AE286" i="7"/>
  <c r="AD286" i="7"/>
  <c r="AC286" i="7"/>
  <c r="AB286" i="7"/>
  <c r="AA286" i="7"/>
  <c r="Z286" i="7"/>
  <c r="Y286" i="7"/>
  <c r="BR285" i="7"/>
  <c r="BT285" i="7" s="1"/>
  <c r="BD285" i="7"/>
  <c r="AR285" i="7"/>
  <c r="AW285" i="7" s="1"/>
  <c r="AN285" i="7"/>
  <c r="AO285" i="7" s="1"/>
  <c r="AG285" i="7"/>
  <c r="AG284" i="7" s="1"/>
  <c r="AG283" i="7" s="1"/>
  <c r="AG282" i="7" s="1"/>
  <c r="V285" i="7"/>
  <c r="V284" i="7" s="1"/>
  <c r="V283" i="7" s="1"/>
  <c r="V282" i="7" s="1"/>
  <c r="V274" i="7" s="1"/>
  <c r="BR284" i="7"/>
  <c r="BI284" i="7"/>
  <c r="BI283" i="7" s="1"/>
  <c r="BI282" i="7" s="1"/>
  <c r="BI274" i="7" s="1"/>
  <c r="BI275" i="7" s="1"/>
  <c r="BH284" i="7"/>
  <c r="BH283" i="7" s="1"/>
  <c r="BH282" i="7" s="1"/>
  <c r="BG284" i="7"/>
  <c r="BG283" i="7" s="1"/>
  <c r="BG282" i="7" s="1"/>
  <c r="BD284" i="7"/>
  <c r="AV284" i="7"/>
  <c r="AV283" i="7" s="1"/>
  <c r="AV282" i="7" s="1"/>
  <c r="AU284" i="7"/>
  <c r="AU283" i="7" s="1"/>
  <c r="AU282" i="7" s="1"/>
  <c r="AT284" i="7"/>
  <c r="AT283" i="7" s="1"/>
  <c r="AT282" i="7" s="1"/>
  <c r="AP284" i="7"/>
  <c r="AN284" i="7"/>
  <c r="AM284" i="7"/>
  <c r="AL284" i="7"/>
  <c r="AK284" i="7"/>
  <c r="AJ284" i="7"/>
  <c r="AI284" i="7"/>
  <c r="AH284" i="7"/>
  <c r="AF284" i="7"/>
  <c r="AE284" i="7"/>
  <c r="AD284" i="7"/>
  <c r="AC284" i="7"/>
  <c r="AB284" i="7"/>
  <c r="AA284" i="7"/>
  <c r="Z284" i="7"/>
  <c r="Y284" i="7"/>
  <c r="X284" i="7"/>
  <c r="X283" i="7" s="1"/>
  <c r="X282" i="7" s="1"/>
  <c r="W284" i="7"/>
  <c r="W283" i="7" s="1"/>
  <c r="W282" i="7" s="1"/>
  <c r="U284" i="7"/>
  <c r="U283" i="7" s="1"/>
  <c r="U282" i="7" s="1"/>
  <c r="T284" i="7"/>
  <c r="T283" i="7" s="1"/>
  <c r="T282" i="7" s="1"/>
  <c r="S284" i="7"/>
  <c r="S283" i="7" s="1"/>
  <c r="S282" i="7" s="1"/>
  <c r="R284" i="7"/>
  <c r="R283" i="7" s="1"/>
  <c r="R282" i="7" s="1"/>
  <c r="Q284" i="7"/>
  <c r="Q283" i="7" s="1"/>
  <c r="Q282" i="7" s="1"/>
  <c r="P284" i="7"/>
  <c r="P283" i="7" s="1"/>
  <c r="P282" i="7" s="1"/>
  <c r="O284" i="7"/>
  <c r="O283" i="7" s="1"/>
  <c r="O282" i="7" s="1"/>
  <c r="N284" i="7"/>
  <c r="N283" i="7" s="1"/>
  <c r="N282" i="7" s="1"/>
  <c r="M284" i="7"/>
  <c r="L284" i="7"/>
  <c r="L283" i="7" s="1"/>
  <c r="L282" i="7" s="1"/>
  <c r="L275" i="7" s="1"/>
  <c r="K284" i="7"/>
  <c r="K283" i="7" s="1"/>
  <c r="K282" i="7" s="1"/>
  <c r="BS283" i="7"/>
  <c r="BS282" i="7" s="1"/>
  <c r="BS274" i="7" s="1"/>
  <c r="BP283" i="7"/>
  <c r="BP282" i="7" s="1"/>
  <c r="BP274" i="7" s="1"/>
  <c r="BP275" i="7" s="1"/>
  <c r="BO283" i="7"/>
  <c r="BO282" i="7" s="1"/>
  <c r="BO274" i="7" s="1"/>
  <c r="BO275" i="7" s="1"/>
  <c r="BN283" i="7"/>
  <c r="BM283" i="7"/>
  <c r="BM282" i="7" s="1"/>
  <c r="BM274" i="7" s="1"/>
  <c r="BM275" i="7" s="1"/>
  <c r="BL283" i="7"/>
  <c r="BL282" i="7" s="1"/>
  <c r="BL274" i="7" s="1"/>
  <c r="BL275" i="7" s="1"/>
  <c r="BK283" i="7"/>
  <c r="BK282" i="7" s="1"/>
  <c r="BK274" i="7" s="1"/>
  <c r="BJ283" i="7"/>
  <c r="BD283" i="7"/>
  <c r="AM283" i="7"/>
  <c r="AM282" i="7" s="1"/>
  <c r="AL283" i="7"/>
  <c r="AL282" i="7" s="1"/>
  <c r="M283" i="7"/>
  <c r="M282" i="7" s="1"/>
  <c r="BN282" i="7"/>
  <c r="BN274" i="7" s="1"/>
  <c r="BN275" i="7" s="1"/>
  <c r="BJ282" i="7"/>
  <c r="BD282" i="7"/>
  <c r="AQ282" i="7"/>
  <c r="AQ275" i="7" s="1"/>
  <c r="BR281" i="7"/>
  <c r="BT281" i="7" s="1"/>
  <c r="BD281" i="7"/>
  <c r="AW281" i="7"/>
  <c r="BR280" i="7"/>
  <c r="BT280" i="7" s="1"/>
  <c r="BH280" i="7"/>
  <c r="BH279" i="7" s="1"/>
  <c r="BH278" i="7" s="1"/>
  <c r="BG280" i="7"/>
  <c r="BG279" i="7" s="1"/>
  <c r="BG278" i="7" s="1"/>
  <c r="BD280" i="7"/>
  <c r="AV280" i="7"/>
  <c r="AV279" i="7" s="1"/>
  <c r="AV278" i="7" s="1"/>
  <c r="AU280" i="7"/>
  <c r="AT280" i="7"/>
  <c r="AT279" i="7" s="1"/>
  <c r="AT278" i="7" s="1"/>
  <c r="BR279" i="7"/>
  <c r="BT279" i="7" s="1"/>
  <c r="BD279" i="7"/>
  <c r="BR278" i="7"/>
  <c r="BD278" i="7"/>
  <c r="BR277" i="7"/>
  <c r="BT277" i="7" s="1"/>
  <c r="BD277" i="7"/>
  <c r="AR277" i="7"/>
  <c r="AW277" i="7" s="1"/>
  <c r="AO277" i="7"/>
  <c r="BR276" i="7"/>
  <c r="BT276" i="7" s="1"/>
  <c r="BD275" i="7"/>
  <c r="BJ274" i="7"/>
  <c r="BJ275" i="7" s="1"/>
  <c r="BD274" i="7"/>
  <c r="BR273" i="7"/>
  <c r="BD273" i="7"/>
  <c r="AR273" i="7"/>
  <c r="AW273" i="7" s="1"/>
  <c r="AN273" i="7"/>
  <c r="AO273" i="7" s="1"/>
  <c r="BR272" i="7"/>
  <c r="BD272" i="7"/>
  <c r="AR272" i="7"/>
  <c r="AW272" i="7" s="1"/>
  <c r="AN272" i="7"/>
  <c r="AO272" i="7" s="1"/>
  <c r="BR271" i="7"/>
  <c r="BT271" i="7" s="1"/>
  <c r="BD271" i="7"/>
  <c r="BE271" i="7" s="1"/>
  <c r="BF271" i="7" s="1"/>
  <c r="AR271" i="7"/>
  <c r="AW271" i="7" s="1"/>
  <c r="AN271" i="7"/>
  <c r="AO271" i="7" s="1"/>
  <c r="BR270" i="7"/>
  <c r="BT270" i="7" s="1"/>
  <c r="BD270" i="7"/>
  <c r="AR270" i="7"/>
  <c r="AW270" i="7" s="1"/>
  <c r="AN270" i="7"/>
  <c r="AO270" i="7" s="1"/>
  <c r="AG270" i="7"/>
  <c r="AG267" i="7" s="1"/>
  <c r="AG266" i="7" s="1"/>
  <c r="AG265" i="7" s="1"/>
  <c r="V270" i="7"/>
  <c r="V267" i="7" s="1"/>
  <c r="V266" i="7" s="1"/>
  <c r="V265" i="7" s="1"/>
  <c r="BR269" i="7"/>
  <c r="BD269" i="7"/>
  <c r="AW269" i="7"/>
  <c r="BR268" i="7"/>
  <c r="BD268" i="7"/>
  <c r="AR268" i="7"/>
  <c r="AW268" i="7" s="1"/>
  <c r="AN268" i="7"/>
  <c r="AO268" i="7" s="1"/>
  <c r="BS267" i="7"/>
  <c r="BS266" i="7" s="1"/>
  <c r="BS265" i="7" s="1"/>
  <c r="BS260" i="7" s="1"/>
  <c r="BS261" i="7" s="1"/>
  <c r="BQ267" i="7"/>
  <c r="BQ266" i="7" s="1"/>
  <c r="BQ265" i="7" s="1"/>
  <c r="BQ260" i="7" s="1"/>
  <c r="BQ259" i="7" s="1"/>
  <c r="BP267" i="7"/>
  <c r="BP266" i="7" s="1"/>
  <c r="BP265" i="7" s="1"/>
  <c r="BP260" i="7" s="1"/>
  <c r="BO267" i="7"/>
  <c r="BO266" i="7" s="1"/>
  <c r="BO265" i="7" s="1"/>
  <c r="BO260" i="7" s="1"/>
  <c r="BO261" i="7" s="1"/>
  <c r="BN267" i="7"/>
  <c r="BM267" i="7"/>
  <c r="BM266" i="7" s="1"/>
  <c r="BL267" i="7"/>
  <c r="BL266" i="7" s="1"/>
  <c r="BL265" i="7" s="1"/>
  <c r="BL260" i="7" s="1"/>
  <c r="BK267" i="7"/>
  <c r="BK266" i="7" s="1"/>
  <c r="BK265" i="7" s="1"/>
  <c r="BK260" i="7" s="1"/>
  <c r="BK261" i="7" s="1"/>
  <c r="BJ267" i="7"/>
  <c r="BJ266" i="7" s="1"/>
  <c r="BJ265" i="7" s="1"/>
  <c r="BJ260" i="7" s="1"/>
  <c r="BI267" i="7"/>
  <c r="BH267" i="7"/>
  <c r="BH266" i="7" s="1"/>
  <c r="BH265" i="7" s="1"/>
  <c r="BH260" i="7" s="1"/>
  <c r="BG267" i="7"/>
  <c r="BG266" i="7" s="1"/>
  <c r="BG265" i="7" s="1"/>
  <c r="BG260" i="7" s="1"/>
  <c r="BD267" i="7"/>
  <c r="AV267" i="7"/>
  <c r="AV266" i="7" s="1"/>
  <c r="AV265" i="7" s="1"/>
  <c r="AU267" i="7"/>
  <c r="AU266" i="7" s="1"/>
  <c r="AU265" i="7" s="1"/>
  <c r="AT267" i="7"/>
  <c r="AT266" i="7" s="1"/>
  <c r="AT265" i="7" s="1"/>
  <c r="AT261" i="7" s="1"/>
  <c r="AP267" i="7"/>
  <c r="AM267" i="7"/>
  <c r="AM266" i="7" s="1"/>
  <c r="AM265" i="7" s="1"/>
  <c r="AM260" i="7" s="1"/>
  <c r="AL267" i="7"/>
  <c r="AL266" i="7" s="1"/>
  <c r="AL265" i="7" s="1"/>
  <c r="AK267" i="7"/>
  <c r="AK266" i="7" s="1"/>
  <c r="AK265" i="7" s="1"/>
  <c r="AJ267" i="7"/>
  <c r="AJ266" i="7" s="1"/>
  <c r="AJ265" i="7" s="1"/>
  <c r="AJ260" i="7" s="1"/>
  <c r="AI267" i="7"/>
  <c r="AI266" i="7" s="1"/>
  <c r="AI265" i="7" s="1"/>
  <c r="AH267" i="7"/>
  <c r="AH266" i="7" s="1"/>
  <c r="AH265" i="7" s="1"/>
  <c r="AH261" i="7" s="1"/>
  <c r="AF267" i="7"/>
  <c r="AF266" i="7" s="1"/>
  <c r="AF265" i="7" s="1"/>
  <c r="AE267" i="7"/>
  <c r="AE266" i="7" s="1"/>
  <c r="AE265" i="7" s="1"/>
  <c r="AE260" i="7" s="1"/>
  <c r="AD267" i="7"/>
  <c r="AD266" i="7" s="1"/>
  <c r="AD265" i="7" s="1"/>
  <c r="AC267" i="7"/>
  <c r="AC266" i="7" s="1"/>
  <c r="AC265" i="7" s="1"/>
  <c r="AB267" i="7"/>
  <c r="AB266" i="7" s="1"/>
  <c r="AB265" i="7" s="1"/>
  <c r="AA267" i="7"/>
  <c r="AA266" i="7" s="1"/>
  <c r="AA265" i="7" s="1"/>
  <c r="Z267" i="7"/>
  <c r="Z266" i="7" s="1"/>
  <c r="Z265" i="7" s="1"/>
  <c r="Y267" i="7"/>
  <c r="Y266" i="7" s="1"/>
  <c r="Y265" i="7" s="1"/>
  <c r="X267" i="7"/>
  <c r="W267" i="7"/>
  <c r="W266" i="7" s="1"/>
  <c r="W265" i="7" s="1"/>
  <c r="U267" i="7"/>
  <c r="U266" i="7" s="1"/>
  <c r="U265" i="7" s="1"/>
  <c r="T267" i="7"/>
  <c r="T266" i="7" s="1"/>
  <c r="T265" i="7" s="1"/>
  <c r="S267" i="7"/>
  <c r="S266" i="7" s="1"/>
  <c r="S265" i="7" s="1"/>
  <c r="S260" i="7" s="1"/>
  <c r="S259" i="7" s="1"/>
  <c r="R267" i="7"/>
  <c r="Q267" i="7"/>
  <c r="Q266" i="7" s="1"/>
  <c r="Q265" i="7" s="1"/>
  <c r="P267" i="7"/>
  <c r="P266" i="7" s="1"/>
  <c r="P265" i="7" s="1"/>
  <c r="O267" i="7"/>
  <c r="O266" i="7" s="1"/>
  <c r="O265" i="7" s="1"/>
  <c r="O260" i="7" s="1"/>
  <c r="O259" i="7" s="1"/>
  <c r="N267" i="7"/>
  <c r="N266" i="7" s="1"/>
  <c r="N265" i="7" s="1"/>
  <c r="M267" i="7"/>
  <c r="M266" i="7" s="1"/>
  <c r="M265" i="7" s="1"/>
  <c r="L267" i="7"/>
  <c r="L266" i="7" s="1"/>
  <c r="L265" i="7" s="1"/>
  <c r="K267" i="7"/>
  <c r="K266" i="7" s="1"/>
  <c r="K265" i="7" s="1"/>
  <c r="K260" i="7" s="1"/>
  <c r="K259" i="7" s="1"/>
  <c r="BN266" i="7"/>
  <c r="BN265" i="7" s="1"/>
  <c r="BN260" i="7" s="1"/>
  <c r="BN261" i="7" s="1"/>
  <c r="BI266" i="7"/>
  <c r="BI265" i="7" s="1"/>
  <c r="BI260" i="7" s="1"/>
  <c r="BD266" i="7"/>
  <c r="X266" i="7"/>
  <c r="X265" i="7" s="1"/>
  <c r="R266" i="7"/>
  <c r="BM265" i="7"/>
  <c r="BM260" i="7" s="1"/>
  <c r="BD265" i="7"/>
  <c r="AQ265" i="7"/>
  <c r="AQ260" i="7" s="1"/>
  <c r="R265" i="7"/>
  <c r="BR264" i="7"/>
  <c r="BT264" i="7" s="1"/>
  <c r="BD264" i="7"/>
  <c r="BE264" i="7" s="1"/>
  <c r="BF264" i="7" s="1"/>
  <c r="AR264" i="7"/>
  <c r="AO264" i="7"/>
  <c r="BR263" i="7"/>
  <c r="BT263" i="7" s="1"/>
  <c r="BD263" i="7"/>
  <c r="BE263" i="7" s="1"/>
  <c r="BF263" i="7" s="1"/>
  <c r="AR263" i="7"/>
  <c r="AO263" i="7"/>
  <c r="BR262" i="7"/>
  <c r="BT262" i="7" s="1"/>
  <c r="BD262" i="7"/>
  <c r="BE262" i="7" s="1"/>
  <c r="BF262" i="7" s="1"/>
  <c r="AR262" i="7"/>
  <c r="AO262" i="7"/>
  <c r="BD261" i="7"/>
  <c r="BD260" i="7"/>
  <c r="BD259" i="7"/>
  <c r="BR258" i="7"/>
  <c r="BT258" i="7" s="1"/>
  <c r="BD258" i="7"/>
  <c r="AR258" i="7"/>
  <c r="AW258" i="7" s="1"/>
  <c r="AN258" i="7"/>
  <c r="AO258" i="7" s="1"/>
  <c r="AG258" i="7"/>
  <c r="V258" i="7"/>
  <c r="V255" i="7" s="1"/>
  <c r="V254" i="7" s="1"/>
  <c r="V253" i="7" s="1"/>
  <c r="V249" i="7" s="1"/>
  <c r="V248" i="7" s="1"/>
  <c r="BS257" i="7"/>
  <c r="BR257" i="7"/>
  <c r="BR254" i="7" s="1"/>
  <c r="BR253" i="7" s="1"/>
  <c r="BR248" i="7" s="1"/>
  <c r="BR249" i="7" s="1"/>
  <c r="BQ257" i="7"/>
  <c r="BQ254" i="7" s="1"/>
  <c r="BQ253" i="7" s="1"/>
  <c r="BQ248" i="7" s="1"/>
  <c r="BP257" i="7"/>
  <c r="BP254" i="7" s="1"/>
  <c r="BO257" i="7"/>
  <c r="BO254" i="7" s="1"/>
  <c r="BO253" i="7" s="1"/>
  <c r="BO248" i="7" s="1"/>
  <c r="BO249" i="7" s="1"/>
  <c r="BN257" i="7"/>
  <c r="BN254" i="7" s="1"/>
  <c r="BN253" i="7" s="1"/>
  <c r="BN248" i="7" s="1"/>
  <c r="BM257" i="7"/>
  <c r="BL257" i="7"/>
  <c r="BL254" i="7" s="1"/>
  <c r="BL253" i="7" s="1"/>
  <c r="BL248" i="7" s="1"/>
  <c r="BL249" i="7" s="1"/>
  <c r="BK257" i="7"/>
  <c r="BK254" i="7" s="1"/>
  <c r="BK253" i="7" s="1"/>
  <c r="BK248" i="7" s="1"/>
  <c r="BJ257" i="7"/>
  <c r="BJ254" i="7" s="1"/>
  <c r="BJ253" i="7" s="1"/>
  <c r="BJ248" i="7" s="1"/>
  <c r="BJ249" i="7" s="1"/>
  <c r="BI257" i="7"/>
  <c r="BI254" i="7" s="1"/>
  <c r="BI253" i="7" s="1"/>
  <c r="BI248" i="7" s="1"/>
  <c r="BI249" i="7" s="1"/>
  <c r="BH257" i="7"/>
  <c r="BH254" i="7" s="1"/>
  <c r="BH253" i="7" s="1"/>
  <c r="BH248" i="7" s="1"/>
  <c r="BH249" i="7" s="1"/>
  <c r="BG257" i="7"/>
  <c r="BG163" i="7" s="1"/>
  <c r="BG162" i="7" s="1"/>
  <c r="BG159" i="7" s="1"/>
  <c r="BD257" i="7"/>
  <c r="AV257" i="7"/>
  <c r="AV254" i="7" s="1"/>
  <c r="AV253" i="7" s="1"/>
  <c r="AV249" i="7" s="1"/>
  <c r="AV248" i="7" s="1"/>
  <c r="AU257" i="7"/>
  <c r="AU254" i="7" s="1"/>
  <c r="AU253" i="7" s="1"/>
  <c r="AU249" i="7" s="1"/>
  <c r="AU248" i="7" s="1"/>
  <c r="AT257" i="7"/>
  <c r="AT254" i="7" s="1"/>
  <c r="AP257" i="7"/>
  <c r="AR257" i="7" s="1"/>
  <c r="AM257" i="7"/>
  <c r="AL257" i="7"/>
  <c r="AK257" i="7"/>
  <c r="AK254" i="7" s="1"/>
  <c r="AK253" i="7" s="1"/>
  <c r="AK249" i="7" s="1"/>
  <c r="AK248" i="7" s="1"/>
  <c r="AJ257" i="7"/>
  <c r="AJ254" i="7" s="1"/>
  <c r="AJ253" i="7" s="1"/>
  <c r="AJ249" i="7" s="1"/>
  <c r="AJ248" i="7" s="1"/>
  <c r="AI257" i="7"/>
  <c r="AI254" i="7" s="1"/>
  <c r="AI253" i="7" s="1"/>
  <c r="AI249" i="7" s="1"/>
  <c r="AI248" i="7" s="1"/>
  <c r="AH257" i="7"/>
  <c r="AH254" i="7" s="1"/>
  <c r="AH253" i="7" s="1"/>
  <c r="AH249" i="7" s="1"/>
  <c r="AH248" i="7" s="1"/>
  <c r="AG257" i="7"/>
  <c r="AF257" i="7"/>
  <c r="AF254" i="7" s="1"/>
  <c r="AF253" i="7" s="1"/>
  <c r="AF249" i="7" s="1"/>
  <c r="AF248" i="7" s="1"/>
  <c r="AE257" i="7"/>
  <c r="AD257" i="7"/>
  <c r="AD254" i="7" s="1"/>
  <c r="AD253" i="7" s="1"/>
  <c r="AD249" i="7" s="1"/>
  <c r="AD248" i="7" s="1"/>
  <c r="AC257" i="7"/>
  <c r="AC254" i="7" s="1"/>
  <c r="AC253" i="7" s="1"/>
  <c r="AC249" i="7" s="1"/>
  <c r="AC248" i="7" s="1"/>
  <c r="AB257" i="7"/>
  <c r="AA257" i="7"/>
  <c r="AA254" i="7" s="1"/>
  <c r="AA253" i="7" s="1"/>
  <c r="AA249" i="7" s="1"/>
  <c r="AA248" i="7" s="1"/>
  <c r="Z257" i="7"/>
  <c r="Z254" i="7" s="1"/>
  <c r="Z253" i="7" s="1"/>
  <c r="Z249" i="7" s="1"/>
  <c r="Z248" i="7" s="1"/>
  <c r="Y257" i="7"/>
  <c r="BR256" i="7"/>
  <c r="BT256" i="7" s="1"/>
  <c r="BD256" i="7"/>
  <c r="AR256" i="7"/>
  <c r="AW256" i="7" s="1"/>
  <c r="AN256" i="7"/>
  <c r="AO256" i="7" s="1"/>
  <c r="AG256" i="7"/>
  <c r="BR255" i="7"/>
  <c r="BT255" i="7" s="1"/>
  <c r="BD255" i="7"/>
  <c r="AR255" i="7"/>
  <c r="AW255" i="7" s="1"/>
  <c r="AN255" i="7"/>
  <c r="AG255" i="7"/>
  <c r="AB255" i="7"/>
  <c r="Z255" i="7"/>
  <c r="Y255" i="7"/>
  <c r="X255" i="7"/>
  <c r="X254" i="7" s="1"/>
  <c r="X253" i="7" s="1"/>
  <c r="X249" i="7" s="1"/>
  <c r="X248" i="7" s="1"/>
  <c r="W255" i="7"/>
  <c r="W254" i="7" s="1"/>
  <c r="W253" i="7" s="1"/>
  <c r="W249" i="7" s="1"/>
  <c r="W248" i="7" s="1"/>
  <c r="U255" i="7"/>
  <c r="U254" i="7" s="1"/>
  <c r="U253" i="7" s="1"/>
  <c r="U249" i="7" s="1"/>
  <c r="T255" i="7"/>
  <c r="T254" i="7" s="1"/>
  <c r="T253" i="7" s="1"/>
  <c r="T249" i="7" s="1"/>
  <c r="T248" i="7" s="1"/>
  <c r="S255" i="7"/>
  <c r="R255" i="7"/>
  <c r="R254" i="7" s="1"/>
  <c r="R253" i="7" s="1"/>
  <c r="R249" i="7" s="1"/>
  <c r="R248" i="7" s="1"/>
  <c r="Q255" i="7"/>
  <c r="Q254" i="7" s="1"/>
  <c r="P255" i="7"/>
  <c r="P254" i="7" s="1"/>
  <c r="P253" i="7" s="1"/>
  <c r="P249" i="7" s="1"/>
  <c r="P248" i="7" s="1"/>
  <c r="O255" i="7"/>
  <c r="O254" i="7" s="1"/>
  <c r="O253" i="7" s="1"/>
  <c r="O249" i="7" s="1"/>
  <c r="O248" i="7" s="1"/>
  <c r="N255" i="7"/>
  <c r="N254" i="7" s="1"/>
  <c r="N253" i="7" s="1"/>
  <c r="N249" i="7" s="1"/>
  <c r="N248" i="7" s="1"/>
  <c r="M255" i="7"/>
  <c r="M254" i="7" s="1"/>
  <c r="L255" i="7"/>
  <c r="L254" i="7" s="1"/>
  <c r="L253" i="7" s="1"/>
  <c r="L249" i="7" s="1"/>
  <c r="L248" i="7" s="1"/>
  <c r="K255" i="7"/>
  <c r="K254" i="7" s="1"/>
  <c r="K253" i="7" s="1"/>
  <c r="K249" i="7" s="1"/>
  <c r="K248" i="7" s="1"/>
  <c r="BM254" i="7"/>
  <c r="BM253" i="7" s="1"/>
  <c r="BM248" i="7" s="1"/>
  <c r="BM249" i="7" s="1"/>
  <c r="BG254" i="7"/>
  <c r="BG253" i="7" s="1"/>
  <c r="BG248" i="7" s="1"/>
  <c r="BD254" i="7"/>
  <c r="AM254" i="7"/>
  <c r="AM253" i="7" s="1"/>
  <c r="AM249" i="7" s="1"/>
  <c r="AM248" i="7" s="1"/>
  <c r="AL254" i="7"/>
  <c r="AL253" i="7" s="1"/>
  <c r="AL249" i="7" s="1"/>
  <c r="AL248" i="7" s="1"/>
  <c r="AE254" i="7"/>
  <c r="AE253" i="7" s="1"/>
  <c r="AE249" i="7" s="1"/>
  <c r="AE248" i="7" s="1"/>
  <c r="S254" i="7"/>
  <c r="S253" i="7" s="1"/>
  <c r="S249" i="7" s="1"/>
  <c r="S248" i="7" s="1"/>
  <c r="BP253" i="7"/>
  <c r="BP248" i="7" s="1"/>
  <c r="BP249" i="7" s="1"/>
  <c r="BD253" i="7"/>
  <c r="AT253" i="7"/>
  <c r="AT249" i="7" s="1"/>
  <c r="AT248" i="7" s="1"/>
  <c r="AQ253" i="7"/>
  <c r="AQ249" i="7" s="1"/>
  <c r="AQ248" i="7" s="1"/>
  <c r="Q253" i="7"/>
  <c r="Q249" i="7" s="1"/>
  <c r="Q248" i="7" s="1"/>
  <c r="M253" i="7"/>
  <c r="M249" i="7" s="1"/>
  <c r="M248" i="7" s="1"/>
  <c r="BR252" i="7"/>
  <c r="BT252" i="7" s="1"/>
  <c r="BD252" i="7"/>
  <c r="AR252" i="7"/>
  <c r="AW252" i="7" s="1"/>
  <c r="AO252" i="7"/>
  <c r="BR251" i="7"/>
  <c r="BT251" i="7" s="1"/>
  <c r="BR250" i="7"/>
  <c r="BT250" i="7" s="1"/>
  <c r="BN249" i="7"/>
  <c r="BK249" i="7"/>
  <c r="BD249" i="7"/>
  <c r="BD248" i="7"/>
  <c r="U248" i="7"/>
  <c r="BR247" i="7"/>
  <c r="BT247" i="7" s="1"/>
  <c r="BD247" i="7"/>
  <c r="AR247" i="7"/>
  <c r="AW247" i="7" s="1"/>
  <c r="BE247" i="7" s="1"/>
  <c r="BF247" i="7" s="1"/>
  <c r="AN247" i="7"/>
  <c r="AO247" i="7" s="1"/>
  <c r="AG247" i="7"/>
  <c r="V247" i="7"/>
  <c r="BR246" i="7"/>
  <c r="BD246" i="7"/>
  <c r="AW246" i="7"/>
  <c r="BR245" i="7"/>
  <c r="BD245" i="7"/>
  <c r="AR245" i="7"/>
  <c r="AW245" i="7" s="1"/>
  <c r="AN245" i="7"/>
  <c r="AO245" i="7" s="1"/>
  <c r="AG245" i="7"/>
  <c r="V245" i="7"/>
  <c r="BS244" i="7"/>
  <c r="BS243" i="7" s="1"/>
  <c r="BQ244" i="7"/>
  <c r="BP244" i="7"/>
  <c r="BP243" i="7" s="1"/>
  <c r="BP242" i="7" s="1"/>
  <c r="BP238" i="7" s="1"/>
  <c r="BP239" i="7" s="1"/>
  <c r="BO244" i="7"/>
  <c r="BN244" i="7"/>
  <c r="BN243" i="7" s="1"/>
  <c r="BN242" i="7" s="1"/>
  <c r="BN238" i="7" s="1"/>
  <c r="BN239" i="7" s="1"/>
  <c r="BM244" i="7"/>
  <c r="BM243" i="7" s="1"/>
  <c r="BL244" i="7"/>
  <c r="BL243" i="7" s="1"/>
  <c r="BL242" i="7" s="1"/>
  <c r="BL238" i="7" s="1"/>
  <c r="BL239" i="7" s="1"/>
  <c r="BK244" i="7"/>
  <c r="BK243" i="7" s="1"/>
  <c r="BK242" i="7" s="1"/>
  <c r="BK238" i="7" s="1"/>
  <c r="BK239" i="7" s="1"/>
  <c r="BJ244" i="7"/>
  <c r="BJ243" i="7" s="1"/>
  <c r="BJ242" i="7" s="1"/>
  <c r="BJ238" i="7" s="1"/>
  <c r="BJ239" i="7" s="1"/>
  <c r="BI244" i="7"/>
  <c r="BI243" i="7" s="1"/>
  <c r="BI242" i="7" s="1"/>
  <c r="BH244" i="7"/>
  <c r="BH243" i="7" s="1"/>
  <c r="BH242" i="7" s="1"/>
  <c r="BH238" i="7" s="1"/>
  <c r="BH239" i="7" s="1"/>
  <c r="BG244" i="7"/>
  <c r="BG243" i="7" s="1"/>
  <c r="BG242" i="7" s="1"/>
  <c r="BG238" i="7" s="1"/>
  <c r="BD244" i="7"/>
  <c r="AV244" i="7"/>
  <c r="AV243" i="7" s="1"/>
  <c r="AU244" i="7"/>
  <c r="AU243" i="7" s="1"/>
  <c r="AU242" i="7" s="1"/>
  <c r="AU239" i="7" s="1"/>
  <c r="AU238" i="7" s="1"/>
  <c r="AT244" i="7"/>
  <c r="AT243" i="7" s="1"/>
  <c r="AT242" i="7" s="1"/>
  <c r="AT239" i="7" s="1"/>
  <c r="AT238" i="7" s="1"/>
  <c r="AP244" i="7"/>
  <c r="AR244" i="7" s="1"/>
  <c r="AM244" i="7"/>
  <c r="AM243" i="7" s="1"/>
  <c r="AM242" i="7" s="1"/>
  <c r="AM239" i="7" s="1"/>
  <c r="AM238" i="7" s="1"/>
  <c r="AL244" i="7"/>
  <c r="AK244" i="7"/>
  <c r="AK243" i="7" s="1"/>
  <c r="AJ244" i="7"/>
  <c r="AJ243" i="7" s="1"/>
  <c r="AJ242" i="7" s="1"/>
  <c r="AJ239" i="7" s="1"/>
  <c r="AJ238" i="7" s="1"/>
  <c r="AI244" i="7"/>
  <c r="AI243" i="7" s="1"/>
  <c r="AI242" i="7" s="1"/>
  <c r="AI239" i="7" s="1"/>
  <c r="AI238" i="7" s="1"/>
  <c r="AH244" i="7"/>
  <c r="AH243" i="7" s="1"/>
  <c r="AH242" i="7" s="1"/>
  <c r="AH239" i="7" s="1"/>
  <c r="AH238" i="7" s="1"/>
  <c r="AF244" i="7"/>
  <c r="AF243" i="7" s="1"/>
  <c r="AF242" i="7" s="1"/>
  <c r="AF239" i="7" s="1"/>
  <c r="AF238" i="7" s="1"/>
  <c r="AE244" i="7"/>
  <c r="AD244" i="7"/>
  <c r="AC244" i="7"/>
  <c r="AB244" i="7"/>
  <c r="AB243" i="7" s="1"/>
  <c r="AB242" i="7" s="1"/>
  <c r="AB239" i="7" s="1"/>
  <c r="AB238" i="7" s="1"/>
  <c r="AA244" i="7"/>
  <c r="Z244" i="7"/>
  <c r="Z243" i="7" s="1"/>
  <c r="Z242" i="7" s="1"/>
  <c r="Z239" i="7" s="1"/>
  <c r="Z238" i="7" s="1"/>
  <c r="Y244" i="7"/>
  <c r="Y243" i="7" s="1"/>
  <c r="Y242" i="7" s="1"/>
  <c r="Y239" i="7" s="1"/>
  <c r="Y238" i="7" s="1"/>
  <c r="X244" i="7"/>
  <c r="X243" i="7" s="1"/>
  <c r="X242" i="7" s="1"/>
  <c r="X239" i="7" s="1"/>
  <c r="X238" i="7" s="1"/>
  <c r="W244" i="7"/>
  <c r="W243" i="7" s="1"/>
  <c r="W242" i="7" s="1"/>
  <c r="W239" i="7" s="1"/>
  <c r="U244" i="7"/>
  <c r="U243" i="7" s="1"/>
  <c r="U242" i="7" s="1"/>
  <c r="U239" i="7" s="1"/>
  <c r="U238" i="7" s="1"/>
  <c r="T244" i="7"/>
  <c r="T243" i="7" s="1"/>
  <c r="T242" i="7" s="1"/>
  <c r="T239" i="7" s="1"/>
  <c r="T238" i="7" s="1"/>
  <c r="S244" i="7"/>
  <c r="S243" i="7" s="1"/>
  <c r="R244" i="7"/>
  <c r="R243" i="7" s="1"/>
  <c r="R242" i="7" s="1"/>
  <c r="R239" i="7" s="1"/>
  <c r="Q244" i="7"/>
  <c r="Q243" i="7" s="1"/>
  <c r="Q242" i="7" s="1"/>
  <c r="Q239" i="7" s="1"/>
  <c r="Q238" i="7" s="1"/>
  <c r="P244" i="7"/>
  <c r="P243" i="7" s="1"/>
  <c r="P242" i="7" s="1"/>
  <c r="P239" i="7" s="1"/>
  <c r="P238" i="7" s="1"/>
  <c r="O244" i="7"/>
  <c r="N244" i="7"/>
  <c r="BQ243" i="7"/>
  <c r="BQ242" i="7" s="1"/>
  <c r="BQ238" i="7" s="1"/>
  <c r="BO243" i="7"/>
  <c r="BO242" i="7" s="1"/>
  <c r="BO238" i="7" s="1"/>
  <c r="BD243" i="7"/>
  <c r="AP243" i="7"/>
  <c r="AL243" i="7"/>
  <c r="AL242" i="7" s="1"/>
  <c r="AL239" i="7" s="1"/>
  <c r="AL238" i="7" s="1"/>
  <c r="AE243" i="7"/>
  <c r="AD243" i="7"/>
  <c r="AC243" i="7"/>
  <c r="AC242" i="7" s="1"/>
  <c r="AC239" i="7" s="1"/>
  <c r="AC238" i="7" s="1"/>
  <c r="AA243" i="7"/>
  <c r="AA242" i="7" s="1"/>
  <c r="AA239" i="7" s="1"/>
  <c r="AA238" i="7" s="1"/>
  <c r="O243" i="7"/>
  <c r="O242" i="7" s="1"/>
  <c r="O239" i="7" s="1"/>
  <c r="O238" i="7" s="1"/>
  <c r="N243" i="7"/>
  <c r="N242" i="7" s="1"/>
  <c r="N239" i="7" s="1"/>
  <c r="N238" i="7" s="1"/>
  <c r="BM242" i="7"/>
  <c r="BM238" i="7" s="1"/>
  <c r="BM239" i="7" s="1"/>
  <c r="BD242" i="7"/>
  <c r="AV242" i="7"/>
  <c r="AV239" i="7" s="1"/>
  <c r="AV238" i="7" s="1"/>
  <c r="AQ242" i="7"/>
  <c r="AQ239" i="7" s="1"/>
  <c r="AQ238" i="7" s="1"/>
  <c r="AK242" i="7"/>
  <c r="AK239" i="7" s="1"/>
  <c r="AE242" i="7"/>
  <c r="AE239" i="7" s="1"/>
  <c r="AE238" i="7" s="1"/>
  <c r="AD242" i="7"/>
  <c r="AD239" i="7" s="1"/>
  <c r="AD238" i="7" s="1"/>
  <c r="S242" i="7"/>
  <c r="S239" i="7" s="1"/>
  <c r="S238" i="7" s="1"/>
  <c r="BR241" i="7"/>
  <c r="BT241" i="7" s="1"/>
  <c r="BD241" i="7"/>
  <c r="BE241" i="7" s="1"/>
  <c r="BF241" i="7" s="1"/>
  <c r="AR241" i="7"/>
  <c r="AO241" i="7"/>
  <c r="BR240" i="7"/>
  <c r="BT240" i="7" s="1"/>
  <c r="BE240" i="7"/>
  <c r="BF240" i="7" s="1"/>
  <c r="BD240" i="7"/>
  <c r="AR240" i="7"/>
  <c r="AO240" i="7"/>
  <c r="BD239" i="7"/>
  <c r="BI238" i="7"/>
  <c r="BI239" i="7" s="1"/>
  <c r="BD238" i="7"/>
  <c r="AK238" i="7"/>
  <c r="W238" i="7"/>
  <c r="R238" i="7"/>
  <c r="BR237" i="7"/>
  <c r="BD237" i="7"/>
  <c r="AR237" i="7"/>
  <c r="AW237" i="7" s="1"/>
  <c r="AN237" i="7"/>
  <c r="AO237" i="7" s="1"/>
  <c r="AG237" i="7"/>
  <c r="BR236" i="7"/>
  <c r="BR234" i="7"/>
  <c r="BT234" i="7" s="1"/>
  <c r="BD234" i="7"/>
  <c r="AR234" i="7"/>
  <c r="AW234" i="7" s="1"/>
  <c r="AN234" i="7"/>
  <c r="AO234" i="7" s="1"/>
  <c r="AG234" i="7"/>
  <c r="BR233" i="7"/>
  <c r="BD233" i="7"/>
  <c r="AR233" i="7"/>
  <c r="AW233" i="7" s="1"/>
  <c r="AN233" i="7"/>
  <c r="AO233" i="7" s="1"/>
  <c r="AG233" i="7"/>
  <c r="BR232" i="7"/>
  <c r="BT232" i="7" s="1"/>
  <c r="BD232" i="7"/>
  <c r="AR232" i="7"/>
  <c r="AW232" i="7" s="1"/>
  <c r="AN232" i="7"/>
  <c r="AG232" i="7"/>
  <c r="V232" i="7"/>
  <c r="BR231" i="7"/>
  <c r="BR230" i="7"/>
  <c r="BT230" i="7" s="1"/>
  <c r="BD230" i="7"/>
  <c r="AR230" i="7"/>
  <c r="AW230" i="7" s="1"/>
  <c r="AN230" i="7"/>
  <c r="AO230" i="7" s="1"/>
  <c r="AG230" i="7"/>
  <c r="BR229" i="7"/>
  <c r="BT229" i="7" s="1"/>
  <c r="BD229" i="7"/>
  <c r="AW229" i="7"/>
  <c r="BS228" i="7"/>
  <c r="BS227" i="7" s="1"/>
  <c r="BS226" i="7" s="1"/>
  <c r="BS220" i="7" s="1"/>
  <c r="BQ228" i="7"/>
  <c r="BQ227" i="7" s="1"/>
  <c r="BQ226" i="7" s="1"/>
  <c r="BQ220" i="7" s="1"/>
  <c r="BP228" i="7"/>
  <c r="BP227" i="7" s="1"/>
  <c r="BP226" i="7" s="1"/>
  <c r="BP220" i="7" s="1"/>
  <c r="BO228" i="7"/>
  <c r="BO227" i="7" s="1"/>
  <c r="BO226" i="7" s="1"/>
  <c r="BO220" i="7" s="1"/>
  <c r="BO221" i="7" s="1"/>
  <c r="BN228" i="7"/>
  <c r="BN227" i="7" s="1"/>
  <c r="BN226" i="7" s="1"/>
  <c r="BN220" i="7" s="1"/>
  <c r="BM228" i="7"/>
  <c r="BM227" i="7" s="1"/>
  <c r="BM226" i="7" s="1"/>
  <c r="BM220" i="7" s="1"/>
  <c r="BM221" i="7" s="1"/>
  <c r="BL228" i="7"/>
  <c r="BL227" i="7" s="1"/>
  <c r="BL226" i="7" s="1"/>
  <c r="BL220" i="7" s="1"/>
  <c r="BK228" i="7"/>
  <c r="BK227" i="7" s="1"/>
  <c r="BK226" i="7" s="1"/>
  <c r="BK220" i="7" s="1"/>
  <c r="BJ228" i="7"/>
  <c r="BJ227" i="7" s="1"/>
  <c r="BJ226" i="7" s="1"/>
  <c r="BJ220" i="7" s="1"/>
  <c r="BJ221" i="7" s="1"/>
  <c r="BI228" i="7"/>
  <c r="BI227" i="7" s="1"/>
  <c r="BI226" i="7" s="1"/>
  <c r="BI220" i="7" s="1"/>
  <c r="BH228" i="7"/>
  <c r="BH227" i="7" s="1"/>
  <c r="BH226" i="7" s="1"/>
  <c r="BH220" i="7" s="1"/>
  <c r="BG228" i="7"/>
  <c r="BG227" i="7" s="1"/>
  <c r="BG226" i="7" s="1"/>
  <c r="BG220" i="7" s="1"/>
  <c r="BD228" i="7"/>
  <c r="AV228" i="7"/>
  <c r="AV227" i="7" s="1"/>
  <c r="AV226" i="7" s="1"/>
  <c r="AV221" i="7" s="1"/>
  <c r="AV220" i="7" s="1"/>
  <c r="AU228" i="7"/>
  <c r="AU227" i="7" s="1"/>
  <c r="AT228" i="7"/>
  <c r="AT227" i="7" s="1"/>
  <c r="AT226" i="7" s="1"/>
  <c r="AT221" i="7" s="1"/>
  <c r="AT220" i="7" s="1"/>
  <c r="AP228" i="7"/>
  <c r="AM228" i="7"/>
  <c r="AM227" i="7" s="1"/>
  <c r="AL228" i="7"/>
  <c r="AL227" i="7" s="1"/>
  <c r="AL226" i="7" s="1"/>
  <c r="AL221" i="7" s="1"/>
  <c r="AL220" i="7" s="1"/>
  <c r="AK228" i="7"/>
  <c r="AK227" i="7" s="1"/>
  <c r="AK226" i="7" s="1"/>
  <c r="AK221" i="7" s="1"/>
  <c r="AK220" i="7" s="1"/>
  <c r="AJ228" i="7"/>
  <c r="AJ227" i="7" s="1"/>
  <c r="AJ226" i="7" s="1"/>
  <c r="AJ221" i="7" s="1"/>
  <c r="AJ220" i="7" s="1"/>
  <c r="AI228" i="7"/>
  <c r="AI227" i="7" s="1"/>
  <c r="AI226" i="7" s="1"/>
  <c r="AI221" i="7" s="1"/>
  <c r="AI220" i="7" s="1"/>
  <c r="AH228" i="7"/>
  <c r="AH227" i="7" s="1"/>
  <c r="AF228" i="7"/>
  <c r="AF227" i="7" s="1"/>
  <c r="AF226" i="7" s="1"/>
  <c r="AF221" i="7" s="1"/>
  <c r="AF220" i="7" s="1"/>
  <c r="AF219" i="7" s="1"/>
  <c r="AE228" i="7"/>
  <c r="AE227" i="7" s="1"/>
  <c r="AE226" i="7" s="1"/>
  <c r="AE221" i="7" s="1"/>
  <c r="AE220" i="7" s="1"/>
  <c r="AD228" i="7"/>
  <c r="AD227" i="7" s="1"/>
  <c r="AC228" i="7"/>
  <c r="AC227" i="7" s="1"/>
  <c r="AC226" i="7" s="1"/>
  <c r="AC221" i="7" s="1"/>
  <c r="AC220" i="7" s="1"/>
  <c r="AB228" i="7"/>
  <c r="AB227" i="7" s="1"/>
  <c r="AB226" i="7" s="1"/>
  <c r="AB221" i="7" s="1"/>
  <c r="AB220" i="7" s="1"/>
  <c r="AA228" i="7"/>
  <c r="Z228" i="7"/>
  <c r="Z227" i="7" s="1"/>
  <c r="Z226" i="7" s="1"/>
  <c r="Y228" i="7"/>
  <c r="Y227" i="7" s="1"/>
  <c r="Y226" i="7" s="1"/>
  <c r="Y221" i="7" s="1"/>
  <c r="Y220" i="7" s="1"/>
  <c r="X228" i="7"/>
  <c r="X227" i="7" s="1"/>
  <c r="X226" i="7" s="1"/>
  <c r="X221" i="7" s="1"/>
  <c r="X220" i="7" s="1"/>
  <c r="W228" i="7"/>
  <c r="W227" i="7" s="1"/>
  <c r="W226" i="7" s="1"/>
  <c r="W221" i="7" s="1"/>
  <c r="W220" i="7" s="1"/>
  <c r="V228" i="7"/>
  <c r="V227" i="7" s="1"/>
  <c r="V226" i="7" s="1"/>
  <c r="V221" i="7" s="1"/>
  <c r="V220" i="7" s="1"/>
  <c r="U228" i="7"/>
  <c r="U227" i="7" s="1"/>
  <c r="U226" i="7" s="1"/>
  <c r="U221" i="7" s="1"/>
  <c r="U220" i="7" s="1"/>
  <c r="T228" i="7"/>
  <c r="T227" i="7" s="1"/>
  <c r="T226" i="7" s="1"/>
  <c r="T221" i="7" s="1"/>
  <c r="T220" i="7" s="1"/>
  <c r="S228" i="7"/>
  <c r="S227" i="7" s="1"/>
  <c r="S226" i="7" s="1"/>
  <c r="S221" i="7" s="1"/>
  <c r="S220" i="7" s="1"/>
  <c r="R228" i="7"/>
  <c r="R227" i="7" s="1"/>
  <c r="R226" i="7" s="1"/>
  <c r="R221" i="7" s="1"/>
  <c r="R220" i="7" s="1"/>
  <c r="Q228" i="7"/>
  <c r="Q227" i="7" s="1"/>
  <c r="Q226" i="7" s="1"/>
  <c r="P228" i="7"/>
  <c r="P227" i="7" s="1"/>
  <c r="P226" i="7" s="1"/>
  <c r="P221" i="7" s="1"/>
  <c r="P220" i="7" s="1"/>
  <c r="O228" i="7"/>
  <c r="O227" i="7" s="1"/>
  <c r="N228" i="7"/>
  <c r="N227" i="7" s="1"/>
  <c r="M228" i="7"/>
  <c r="M227" i="7" s="1"/>
  <c r="M226" i="7" s="1"/>
  <c r="M221" i="7" s="1"/>
  <c r="M220" i="7" s="1"/>
  <c r="L228" i="7"/>
  <c r="L227" i="7" s="1"/>
  <c r="L226" i="7" s="1"/>
  <c r="L221" i="7" s="1"/>
  <c r="L220" i="7" s="1"/>
  <c r="L219" i="7" s="1"/>
  <c r="K228" i="7"/>
  <c r="K227" i="7" s="1"/>
  <c r="K226" i="7" s="1"/>
  <c r="K221" i="7" s="1"/>
  <c r="K220" i="7" s="1"/>
  <c r="BD227" i="7"/>
  <c r="AA227" i="7"/>
  <c r="AA226" i="7" s="1"/>
  <c r="AA221" i="7" s="1"/>
  <c r="AA220" i="7" s="1"/>
  <c r="BD226" i="7"/>
  <c r="AU226" i="7"/>
  <c r="AU221" i="7" s="1"/>
  <c r="AU220" i="7" s="1"/>
  <c r="AQ226" i="7"/>
  <c r="AQ221" i="7" s="1"/>
  <c r="AQ220" i="7" s="1"/>
  <c r="AM226" i="7"/>
  <c r="AM221" i="7" s="1"/>
  <c r="AM220" i="7" s="1"/>
  <c r="AH226" i="7"/>
  <c r="AH221" i="7" s="1"/>
  <c r="AH220" i="7" s="1"/>
  <c r="AD226" i="7"/>
  <c r="AD221" i="7" s="1"/>
  <c r="AD220" i="7" s="1"/>
  <c r="O226" i="7"/>
  <c r="O221" i="7" s="1"/>
  <c r="O220" i="7" s="1"/>
  <c r="N226" i="7"/>
  <c r="N221" i="7" s="1"/>
  <c r="N220" i="7" s="1"/>
  <c r="BR225" i="7"/>
  <c r="BT225" i="7" s="1"/>
  <c r="BD225" i="7"/>
  <c r="BE225" i="7" s="1"/>
  <c r="BF225" i="7" s="1"/>
  <c r="AR225" i="7"/>
  <c r="AO225" i="7"/>
  <c r="BR224" i="7"/>
  <c r="BT224" i="7" s="1"/>
  <c r="BR223" i="7"/>
  <c r="BT223" i="7" s="1"/>
  <c r="BR222" i="7"/>
  <c r="BT222" i="7" s="1"/>
  <c r="BD222" i="7"/>
  <c r="BE222" i="7" s="1"/>
  <c r="BF222" i="7" s="1"/>
  <c r="AR222" i="7"/>
  <c r="AO222" i="7"/>
  <c r="BD221" i="7"/>
  <c r="Z221" i="7"/>
  <c r="Z220" i="7" s="1"/>
  <c r="Q221" i="7"/>
  <c r="Q220" i="7" s="1"/>
  <c r="BD220" i="7"/>
  <c r="BD219" i="7"/>
  <c r="BR218" i="7"/>
  <c r="BT218" i="7" s="1"/>
  <c r="BD218" i="7"/>
  <c r="AR218" i="7"/>
  <c r="AW218" i="7" s="1"/>
  <c r="AN218" i="7"/>
  <c r="AO218" i="7" s="1"/>
  <c r="AG218" i="7"/>
  <c r="BT217" i="7"/>
  <c r="BR217" i="7"/>
  <c r="BD217" i="7"/>
  <c r="AW217" i="7"/>
  <c r="BR216" i="7"/>
  <c r="BR214" i="7" s="1"/>
  <c r="BD216" i="7"/>
  <c r="AR216" i="7"/>
  <c r="AW216" i="7" s="1"/>
  <c r="AN216" i="7"/>
  <c r="AO216" i="7" s="1"/>
  <c r="AG216" i="7"/>
  <c r="V216" i="7"/>
  <c r="BR215" i="7"/>
  <c r="BT215" i="7" s="1"/>
  <c r="BD215" i="7"/>
  <c r="AR215" i="7"/>
  <c r="AW215" i="7" s="1"/>
  <c r="AN215" i="7"/>
  <c r="AG215" i="7"/>
  <c r="BS214" i="7"/>
  <c r="BS213" i="7" s="1"/>
  <c r="BQ214" i="7"/>
  <c r="BQ213" i="7" s="1"/>
  <c r="BP214" i="7"/>
  <c r="BP213" i="7" s="1"/>
  <c r="BO214" i="7"/>
  <c r="BO213" i="7" s="1"/>
  <c r="BN214" i="7"/>
  <c r="BN213" i="7" s="1"/>
  <c r="BM214" i="7"/>
  <c r="BM213" i="7" s="1"/>
  <c r="BL214" i="7"/>
  <c r="BL213" i="7" s="1"/>
  <c r="BK214" i="7"/>
  <c r="BK213" i="7" s="1"/>
  <c r="BJ214" i="7"/>
  <c r="BJ213" i="7" s="1"/>
  <c r="BI214" i="7"/>
  <c r="BI213" i="7" s="1"/>
  <c r="BH214" i="7"/>
  <c r="BH213" i="7" s="1"/>
  <c r="BG214" i="7"/>
  <c r="BG213" i="7" s="1"/>
  <c r="BD214" i="7"/>
  <c r="AV214" i="7"/>
  <c r="AV213" i="7" s="1"/>
  <c r="AU214" i="7"/>
  <c r="AU213" i="7" s="1"/>
  <c r="AT214" i="7"/>
  <c r="AT213" i="7" s="1"/>
  <c r="AP214" i="7"/>
  <c r="AM214" i="7"/>
  <c r="AM213" i="7" s="1"/>
  <c r="AL214" i="7"/>
  <c r="AL213" i="7" s="1"/>
  <c r="AJ214" i="7"/>
  <c r="AJ213" i="7" s="1"/>
  <c r="AI214" i="7"/>
  <c r="AI213" i="7" s="1"/>
  <c r="AH214" i="7"/>
  <c r="AH213" i="7" s="1"/>
  <c r="AD214" i="7"/>
  <c r="AD213" i="7" s="1"/>
  <c r="AC214" i="7"/>
  <c r="AC213" i="7" s="1"/>
  <c r="AB214" i="7"/>
  <c r="AB213" i="7" s="1"/>
  <c r="AA214" i="7"/>
  <c r="AA213" i="7" s="1"/>
  <c r="Z214" i="7"/>
  <c r="Z213" i="7" s="1"/>
  <c r="Y214" i="7"/>
  <c r="Y213" i="7" s="1"/>
  <c r="X214" i="7"/>
  <c r="X213" i="7" s="1"/>
  <c r="BD213" i="7"/>
  <c r="AK213" i="7"/>
  <c r="AF213" i="7"/>
  <c r="AE213" i="7"/>
  <c r="BR212" i="7"/>
  <c r="BD212" i="7"/>
  <c r="AR212" i="7"/>
  <c r="AW212" i="7" s="1"/>
  <c r="AN212" i="7"/>
  <c r="AO212" i="7" s="1"/>
  <c r="AG212" i="7"/>
  <c r="AG208" i="7" s="1"/>
  <c r="AG207" i="7" s="1"/>
  <c r="BR211" i="7"/>
  <c r="BT211" i="7" s="1"/>
  <c r="BD211" i="7"/>
  <c r="AR211" i="7"/>
  <c r="AW211" i="7" s="1"/>
  <c r="BE211" i="7" s="1"/>
  <c r="BF211" i="7" s="1"/>
  <c r="AO211" i="7"/>
  <c r="BR210" i="7"/>
  <c r="BT210" i="7" s="1"/>
  <c r="BD210" i="7"/>
  <c r="AR210" i="7"/>
  <c r="AW210" i="7" s="1"/>
  <c r="BE210" i="7" s="1"/>
  <c r="BF210" i="7" s="1"/>
  <c r="AN210" i="7"/>
  <c r="AO210" i="7" s="1"/>
  <c r="BR209" i="7"/>
  <c r="BD209" i="7"/>
  <c r="AR209" i="7"/>
  <c r="AW209" i="7" s="1"/>
  <c r="AN209" i="7"/>
  <c r="AO209" i="7" s="1"/>
  <c r="V209" i="7"/>
  <c r="BS208" i="7"/>
  <c r="BS207" i="7" s="1"/>
  <c r="BQ208" i="7"/>
  <c r="BQ207" i="7" s="1"/>
  <c r="BQ206" i="7" s="1"/>
  <c r="BQ200" i="7" s="1"/>
  <c r="BP208" i="7"/>
  <c r="BO208" i="7"/>
  <c r="BO207" i="7" s="1"/>
  <c r="BN208" i="7"/>
  <c r="BN207" i="7" s="1"/>
  <c r="BN206" i="7" s="1"/>
  <c r="BN200" i="7" s="1"/>
  <c r="BN201" i="7" s="1"/>
  <c r="BM208" i="7"/>
  <c r="BM207" i="7" s="1"/>
  <c r="BM206" i="7" s="1"/>
  <c r="BM200" i="7" s="1"/>
  <c r="BM201" i="7" s="1"/>
  <c r="BL208" i="7"/>
  <c r="BL207" i="7" s="1"/>
  <c r="BK208" i="7"/>
  <c r="BK207" i="7" s="1"/>
  <c r="BJ208" i="7"/>
  <c r="BJ207" i="7" s="1"/>
  <c r="BJ206" i="7" s="1"/>
  <c r="BJ200" i="7" s="1"/>
  <c r="BJ201" i="7" s="1"/>
  <c r="BI208" i="7"/>
  <c r="BI207" i="7" s="1"/>
  <c r="BI206" i="7" s="1"/>
  <c r="BI200" i="7" s="1"/>
  <c r="BI201" i="7" s="1"/>
  <c r="BH208" i="7"/>
  <c r="BG208" i="7"/>
  <c r="BG207" i="7" s="1"/>
  <c r="BD208" i="7"/>
  <c r="AV208" i="7"/>
  <c r="AV207" i="7" s="1"/>
  <c r="AV206" i="7" s="1"/>
  <c r="AV201" i="7" s="1"/>
  <c r="AV200" i="7" s="1"/>
  <c r="AU208" i="7"/>
  <c r="AU207" i="7" s="1"/>
  <c r="AT208" i="7"/>
  <c r="AT207" i="7" s="1"/>
  <c r="AP208" i="7"/>
  <c r="AM208" i="7"/>
  <c r="AM207" i="7" s="1"/>
  <c r="AL208" i="7"/>
  <c r="AL207" i="7" s="1"/>
  <c r="AK208" i="7"/>
  <c r="AK207" i="7" s="1"/>
  <c r="AJ208" i="7"/>
  <c r="AJ207" i="7" s="1"/>
  <c r="AI208" i="7"/>
  <c r="AI207" i="7" s="1"/>
  <c r="AH208" i="7"/>
  <c r="AH207" i="7" s="1"/>
  <c r="AF208" i="7"/>
  <c r="AE208" i="7"/>
  <c r="AE207" i="7" s="1"/>
  <c r="AE206" i="7" s="1"/>
  <c r="AE201" i="7" s="1"/>
  <c r="AE200" i="7" s="1"/>
  <c r="AD208" i="7"/>
  <c r="AD207" i="7" s="1"/>
  <c r="AC208" i="7"/>
  <c r="AC207" i="7" s="1"/>
  <c r="AB208" i="7"/>
  <c r="AB207" i="7" s="1"/>
  <c r="AA208" i="7"/>
  <c r="AA207" i="7" s="1"/>
  <c r="Z208" i="7"/>
  <c r="Z207" i="7" s="1"/>
  <c r="Y208" i="7"/>
  <c r="Y207" i="7" s="1"/>
  <c r="X208" i="7"/>
  <c r="X207" i="7" s="1"/>
  <c r="W208" i="7"/>
  <c r="W207" i="7" s="1"/>
  <c r="W206" i="7" s="1"/>
  <c r="W201" i="7" s="1"/>
  <c r="W200" i="7" s="1"/>
  <c r="U208" i="7"/>
  <c r="U207" i="7" s="1"/>
  <c r="U206" i="7" s="1"/>
  <c r="U201" i="7" s="1"/>
  <c r="U200" i="7" s="1"/>
  <c r="T208" i="7"/>
  <c r="T207" i="7" s="1"/>
  <c r="T206" i="7" s="1"/>
  <c r="T201" i="7" s="1"/>
  <c r="T200" i="7" s="1"/>
  <c r="S208" i="7"/>
  <c r="S207" i="7" s="1"/>
  <c r="S206" i="7" s="1"/>
  <c r="S201" i="7" s="1"/>
  <c r="S200" i="7" s="1"/>
  <c r="R208" i="7"/>
  <c r="R207" i="7" s="1"/>
  <c r="R206" i="7" s="1"/>
  <c r="R201" i="7" s="1"/>
  <c r="R200" i="7" s="1"/>
  <c r="Q208" i="7"/>
  <c r="Q207" i="7" s="1"/>
  <c r="Q206" i="7" s="1"/>
  <c r="Q201" i="7" s="1"/>
  <c r="Q200" i="7" s="1"/>
  <c r="P208" i="7"/>
  <c r="P207" i="7" s="1"/>
  <c r="P206" i="7" s="1"/>
  <c r="P201" i="7" s="1"/>
  <c r="P200" i="7" s="1"/>
  <c r="O208" i="7"/>
  <c r="O207" i="7" s="1"/>
  <c r="O206" i="7" s="1"/>
  <c r="O201" i="7" s="1"/>
  <c r="O200" i="7" s="1"/>
  <c r="N208" i="7"/>
  <c r="N207" i="7" s="1"/>
  <c r="M208" i="7"/>
  <c r="L208" i="7"/>
  <c r="L207" i="7" s="1"/>
  <c r="L206" i="7" s="1"/>
  <c r="L201" i="7" s="1"/>
  <c r="L200" i="7" s="1"/>
  <c r="K208" i="7"/>
  <c r="K207" i="7" s="1"/>
  <c r="K206" i="7" s="1"/>
  <c r="K201" i="7" s="1"/>
  <c r="K200" i="7" s="1"/>
  <c r="BP207" i="7"/>
  <c r="BH207" i="7"/>
  <c r="BD207" i="7"/>
  <c r="AF207" i="7"/>
  <c r="M207" i="7"/>
  <c r="M206" i="7" s="1"/>
  <c r="BD206" i="7"/>
  <c r="AQ206" i="7"/>
  <c r="N206" i="7"/>
  <c r="N201" i="7" s="1"/>
  <c r="N200" i="7" s="1"/>
  <c r="BR205" i="7"/>
  <c r="BT205" i="7" s="1"/>
  <c r="BD205" i="7"/>
  <c r="BE205" i="7" s="1"/>
  <c r="BF205" i="7" s="1"/>
  <c r="AR205" i="7"/>
  <c r="AO205" i="7"/>
  <c r="BR204" i="7"/>
  <c r="BT204" i="7" s="1"/>
  <c r="BR203" i="7"/>
  <c r="BT203" i="7" s="1"/>
  <c r="BR202" i="7"/>
  <c r="BT202" i="7" s="1"/>
  <c r="BD202" i="7"/>
  <c r="AR202" i="7"/>
  <c r="AW202" i="7" s="1"/>
  <c r="AO202" i="7"/>
  <c r="BD201" i="7"/>
  <c r="AQ201" i="7"/>
  <c r="AQ200" i="7" s="1"/>
  <c r="M201" i="7"/>
  <c r="M200" i="7" s="1"/>
  <c r="BD200" i="7"/>
  <c r="BR199" i="7"/>
  <c r="BT199" i="7" s="1"/>
  <c r="BD199" i="7"/>
  <c r="AR199" i="7"/>
  <c r="AW199" i="7" s="1"/>
  <c r="BE199" i="7" s="1"/>
  <c r="BF199" i="7" s="1"/>
  <c r="AN199" i="7"/>
  <c r="AG199" i="7"/>
  <c r="AG198" i="7" s="1"/>
  <c r="AG197" i="7" s="1"/>
  <c r="AG196" i="7" s="1"/>
  <c r="AG193" i="7" s="1"/>
  <c r="AG192" i="7" s="1"/>
  <c r="V199" i="7"/>
  <c r="V198" i="7" s="1"/>
  <c r="V197" i="7" s="1"/>
  <c r="V196" i="7" s="1"/>
  <c r="V193" i="7" s="1"/>
  <c r="V192" i="7" s="1"/>
  <c r="BS198" i="7"/>
  <c r="BQ198" i="7"/>
  <c r="BQ197" i="7" s="1"/>
  <c r="BQ196" i="7" s="1"/>
  <c r="BQ192" i="7" s="1"/>
  <c r="BP198" i="7"/>
  <c r="BP197" i="7" s="1"/>
  <c r="BP196" i="7" s="1"/>
  <c r="BP192" i="7" s="1"/>
  <c r="BP193" i="7" s="1"/>
  <c r="BO198" i="7"/>
  <c r="BO197" i="7" s="1"/>
  <c r="BN198" i="7"/>
  <c r="BN197" i="7" s="1"/>
  <c r="BN196" i="7" s="1"/>
  <c r="BN192" i="7" s="1"/>
  <c r="BN193" i="7" s="1"/>
  <c r="BM198" i="7"/>
  <c r="BM197" i="7" s="1"/>
  <c r="BM196" i="7" s="1"/>
  <c r="BM192" i="7" s="1"/>
  <c r="BM193" i="7" s="1"/>
  <c r="BL198" i="7"/>
  <c r="BL197" i="7" s="1"/>
  <c r="BL196" i="7" s="1"/>
  <c r="BL192" i="7" s="1"/>
  <c r="BL193" i="7" s="1"/>
  <c r="BK198" i="7"/>
  <c r="BK197" i="7" s="1"/>
  <c r="BJ198" i="7"/>
  <c r="BJ197" i="7" s="1"/>
  <c r="BJ196" i="7" s="1"/>
  <c r="BI198" i="7"/>
  <c r="BH198" i="7"/>
  <c r="BH197" i="7" s="1"/>
  <c r="BH196" i="7" s="1"/>
  <c r="BH192" i="7" s="1"/>
  <c r="BH193" i="7" s="1"/>
  <c r="BG198" i="7"/>
  <c r="BG197" i="7" s="1"/>
  <c r="BG196" i="7" s="1"/>
  <c r="BG192" i="7" s="1"/>
  <c r="BD198" i="7"/>
  <c r="AV198" i="7"/>
  <c r="AV197" i="7" s="1"/>
  <c r="AV196" i="7" s="1"/>
  <c r="AV193" i="7" s="1"/>
  <c r="AV192" i="7" s="1"/>
  <c r="AU198" i="7"/>
  <c r="AU197" i="7" s="1"/>
  <c r="AU196" i="7" s="1"/>
  <c r="AU193" i="7" s="1"/>
  <c r="AU192" i="7" s="1"/>
  <c r="AT198" i="7"/>
  <c r="AP198" i="7"/>
  <c r="AM198" i="7"/>
  <c r="AM197" i="7" s="1"/>
  <c r="AM196" i="7" s="1"/>
  <c r="AM193" i="7" s="1"/>
  <c r="AM192" i="7" s="1"/>
  <c r="AL198" i="7"/>
  <c r="AL197" i="7" s="1"/>
  <c r="AL196" i="7" s="1"/>
  <c r="AL193" i="7" s="1"/>
  <c r="AL192" i="7" s="1"/>
  <c r="AK198" i="7"/>
  <c r="AJ198" i="7"/>
  <c r="AJ197" i="7" s="1"/>
  <c r="AJ196" i="7" s="1"/>
  <c r="AJ193" i="7" s="1"/>
  <c r="AJ192" i="7" s="1"/>
  <c r="AI198" i="7"/>
  <c r="AI197" i="7" s="1"/>
  <c r="AI196" i="7" s="1"/>
  <c r="AI193" i="7" s="1"/>
  <c r="AI192" i="7" s="1"/>
  <c r="AH198" i="7"/>
  <c r="AH197" i="7" s="1"/>
  <c r="AH196" i="7" s="1"/>
  <c r="AH193" i="7" s="1"/>
  <c r="AH192" i="7" s="1"/>
  <c r="AF198" i="7"/>
  <c r="AF197" i="7" s="1"/>
  <c r="AF196" i="7" s="1"/>
  <c r="AF193" i="7" s="1"/>
  <c r="AF192" i="7" s="1"/>
  <c r="AE198" i="7"/>
  <c r="AE197" i="7" s="1"/>
  <c r="AE196" i="7" s="1"/>
  <c r="AE193" i="7" s="1"/>
  <c r="AE192" i="7" s="1"/>
  <c r="AD198" i="7"/>
  <c r="AD197" i="7" s="1"/>
  <c r="AD196" i="7" s="1"/>
  <c r="AD193" i="7" s="1"/>
  <c r="AD192" i="7" s="1"/>
  <c r="AC198" i="7"/>
  <c r="AB198" i="7"/>
  <c r="AA198" i="7"/>
  <c r="AA197" i="7" s="1"/>
  <c r="AA196" i="7" s="1"/>
  <c r="AA193" i="7" s="1"/>
  <c r="AA192" i="7" s="1"/>
  <c r="Z198" i="7"/>
  <c r="Z197" i="7" s="1"/>
  <c r="Z196" i="7" s="1"/>
  <c r="Z193" i="7" s="1"/>
  <c r="Z192" i="7" s="1"/>
  <c r="Y198" i="7"/>
  <c r="X198" i="7"/>
  <c r="X197" i="7" s="1"/>
  <c r="X196" i="7" s="1"/>
  <c r="X193" i="7" s="1"/>
  <c r="X192" i="7" s="1"/>
  <c r="W198" i="7"/>
  <c r="W197" i="7" s="1"/>
  <c r="W196" i="7" s="1"/>
  <c r="W193" i="7" s="1"/>
  <c r="W192" i="7" s="1"/>
  <c r="U198" i="7"/>
  <c r="U197" i="7" s="1"/>
  <c r="U196" i="7" s="1"/>
  <c r="U193" i="7" s="1"/>
  <c r="U192" i="7" s="1"/>
  <c r="T198" i="7"/>
  <c r="S198" i="7"/>
  <c r="S197" i="7" s="1"/>
  <c r="R198" i="7"/>
  <c r="R197" i="7" s="1"/>
  <c r="R196" i="7" s="1"/>
  <c r="R193" i="7" s="1"/>
  <c r="R192" i="7" s="1"/>
  <c r="Q198" i="7"/>
  <c r="P198" i="7"/>
  <c r="O198" i="7"/>
  <c r="O197" i="7" s="1"/>
  <c r="O196" i="7" s="1"/>
  <c r="O193" i="7" s="1"/>
  <c r="O192" i="7" s="1"/>
  <c r="N198" i="7"/>
  <c r="N197" i="7" s="1"/>
  <c r="N196" i="7" s="1"/>
  <c r="N193" i="7" s="1"/>
  <c r="N192" i="7" s="1"/>
  <c r="M198" i="7"/>
  <c r="M197" i="7" s="1"/>
  <c r="M196" i="7" s="1"/>
  <c r="M193" i="7" s="1"/>
  <c r="M192" i="7" s="1"/>
  <c r="L198" i="7"/>
  <c r="K198" i="7"/>
  <c r="K197" i="7" s="1"/>
  <c r="K196" i="7" s="1"/>
  <c r="K193" i="7" s="1"/>
  <c r="K192" i="7" s="1"/>
  <c r="BI197" i="7"/>
  <c r="BI196" i="7" s="1"/>
  <c r="BI192" i="7" s="1"/>
  <c r="BI193" i="7" s="1"/>
  <c r="BD197" i="7"/>
  <c r="AT197" i="7"/>
  <c r="AT196" i="7" s="1"/>
  <c r="AT193" i="7" s="1"/>
  <c r="AT192" i="7" s="1"/>
  <c r="AK197" i="7"/>
  <c r="AK196" i="7" s="1"/>
  <c r="AK193" i="7" s="1"/>
  <c r="AK192" i="7" s="1"/>
  <c r="AC197" i="7"/>
  <c r="AC196" i="7" s="1"/>
  <c r="AC193" i="7" s="1"/>
  <c r="AC192" i="7" s="1"/>
  <c r="AB197" i="7"/>
  <c r="AB196" i="7" s="1"/>
  <c r="AB193" i="7" s="1"/>
  <c r="AB192" i="7" s="1"/>
  <c r="Y197" i="7"/>
  <c r="Y196" i="7" s="1"/>
  <c r="T197" i="7"/>
  <c r="T196" i="7" s="1"/>
  <c r="T193" i="7" s="1"/>
  <c r="T192" i="7" s="1"/>
  <c r="Q197" i="7"/>
  <c r="Q196" i="7" s="1"/>
  <c r="Q193" i="7" s="1"/>
  <c r="Q192" i="7" s="1"/>
  <c r="P197" i="7"/>
  <c r="P196" i="7" s="1"/>
  <c r="P193" i="7" s="1"/>
  <c r="P192" i="7" s="1"/>
  <c r="L197" i="7"/>
  <c r="L196" i="7" s="1"/>
  <c r="L193" i="7" s="1"/>
  <c r="L192" i="7" s="1"/>
  <c r="BO196" i="7"/>
  <c r="BO192" i="7" s="1"/>
  <c r="BO193" i="7" s="1"/>
  <c r="BK196" i="7"/>
  <c r="BK194" i="7" s="1"/>
  <c r="BD196" i="7"/>
  <c r="AQ196" i="7"/>
  <c r="AQ193" i="7" s="1"/>
  <c r="AQ192" i="7" s="1"/>
  <c r="S196" i="7"/>
  <c r="S193" i="7" s="1"/>
  <c r="S192" i="7" s="1"/>
  <c r="BR195" i="7"/>
  <c r="BT195" i="7" s="1"/>
  <c r="BD195" i="7"/>
  <c r="AR195" i="7"/>
  <c r="AW195" i="7" s="1"/>
  <c r="AO195" i="7"/>
  <c r="BR194" i="7"/>
  <c r="BT194" i="7" s="1"/>
  <c r="BD193" i="7"/>
  <c r="Y193" i="7"/>
  <c r="Y192" i="7" s="1"/>
  <c r="BD192" i="7"/>
  <c r="BR191" i="7"/>
  <c r="BT191" i="7" s="1"/>
  <c r="BD191" i="7"/>
  <c r="AR191" i="7"/>
  <c r="AW191" i="7" s="1"/>
  <c r="AN191" i="7"/>
  <c r="AO191" i="7" s="1"/>
  <c r="AG191" i="7"/>
  <c r="V191" i="7"/>
  <c r="BR190" i="7"/>
  <c r="BT190" i="7" s="1"/>
  <c r="BD190" i="7"/>
  <c r="AR190" i="7"/>
  <c r="AW190" i="7" s="1"/>
  <c r="AO190" i="7"/>
  <c r="BR189" i="7"/>
  <c r="BT189" i="7" s="1"/>
  <c r="BD189" i="7"/>
  <c r="AW189" i="7"/>
  <c r="BE189" i="7" s="1"/>
  <c r="BF189" i="7" s="1"/>
  <c r="AR189" i="7"/>
  <c r="AN189" i="7"/>
  <c r="AO189" i="7" s="1"/>
  <c r="AG189" i="7"/>
  <c r="BR188" i="7"/>
  <c r="BT188" i="7" s="1"/>
  <c r="BR187" i="7"/>
  <c r="BT187" i="7" s="1"/>
  <c r="BD187" i="7"/>
  <c r="AR187" i="7"/>
  <c r="AW187" i="7" s="1"/>
  <c r="AO187" i="7"/>
  <c r="AN187" i="7"/>
  <c r="AG187" i="7"/>
  <c r="V187" i="7"/>
  <c r="V185" i="7" s="1"/>
  <c r="BR186" i="7"/>
  <c r="BS185" i="7"/>
  <c r="BS184" i="7" s="1"/>
  <c r="BQ185" i="7"/>
  <c r="BQ184" i="7" s="1"/>
  <c r="BP185" i="7"/>
  <c r="BP184" i="7" s="1"/>
  <c r="BO185" i="7"/>
  <c r="BO184" i="7" s="1"/>
  <c r="BN185" i="7"/>
  <c r="BN184" i="7" s="1"/>
  <c r="BM185" i="7"/>
  <c r="BM184" i="7" s="1"/>
  <c r="BL185" i="7"/>
  <c r="BL184" i="7" s="1"/>
  <c r="BK185" i="7"/>
  <c r="BK184" i="7" s="1"/>
  <c r="BJ185" i="7"/>
  <c r="BJ184" i="7" s="1"/>
  <c r="BI185" i="7"/>
  <c r="BI184" i="7" s="1"/>
  <c r="BH185" i="7"/>
  <c r="BH184" i="7" s="1"/>
  <c r="BG185" i="7"/>
  <c r="BG184" i="7" s="1"/>
  <c r="BD185" i="7"/>
  <c r="AV185" i="7"/>
  <c r="AV184" i="7" s="1"/>
  <c r="AV179" i="7" s="1"/>
  <c r="AV176" i="7" s="1"/>
  <c r="AV175" i="7" s="1"/>
  <c r="AU185" i="7"/>
  <c r="AT185" i="7"/>
  <c r="AT184" i="7" s="1"/>
  <c r="AT179" i="7" s="1"/>
  <c r="AT176" i="7" s="1"/>
  <c r="AT175" i="7" s="1"/>
  <c r="AP185" i="7"/>
  <c r="AR185" i="7" s="1"/>
  <c r="AM185" i="7"/>
  <c r="AM184" i="7" s="1"/>
  <c r="AM179" i="7" s="1"/>
  <c r="AL185" i="7"/>
  <c r="AL184" i="7" s="1"/>
  <c r="AL179" i="7" s="1"/>
  <c r="AL176" i="7" s="1"/>
  <c r="AL175" i="7" s="1"/>
  <c r="AK185" i="7"/>
  <c r="AK184" i="7" s="1"/>
  <c r="AK179" i="7" s="1"/>
  <c r="AK176" i="7" s="1"/>
  <c r="AK175" i="7" s="1"/>
  <c r="AJ185" i="7"/>
  <c r="AJ184" i="7" s="1"/>
  <c r="AJ179" i="7" s="1"/>
  <c r="AJ176" i="7" s="1"/>
  <c r="AJ175" i="7" s="1"/>
  <c r="AI185" i="7"/>
  <c r="AI184" i="7" s="1"/>
  <c r="AI179" i="7" s="1"/>
  <c r="AI176" i="7" s="1"/>
  <c r="AI175" i="7" s="1"/>
  <c r="AH185" i="7"/>
  <c r="AH184" i="7" s="1"/>
  <c r="AH179" i="7" s="1"/>
  <c r="AH176" i="7" s="1"/>
  <c r="AH175" i="7" s="1"/>
  <c r="AF185" i="7"/>
  <c r="AE185" i="7"/>
  <c r="AE184" i="7" s="1"/>
  <c r="AE179" i="7" s="1"/>
  <c r="AE176" i="7" s="1"/>
  <c r="AD185" i="7"/>
  <c r="AD184" i="7" s="1"/>
  <c r="AD179" i="7" s="1"/>
  <c r="AD176" i="7" s="1"/>
  <c r="AD175" i="7" s="1"/>
  <c r="AC185" i="7"/>
  <c r="AC184" i="7" s="1"/>
  <c r="AC179" i="7" s="1"/>
  <c r="AC176" i="7" s="1"/>
  <c r="AC175" i="7" s="1"/>
  <c r="AB185" i="7"/>
  <c r="AA185" i="7"/>
  <c r="AA184" i="7" s="1"/>
  <c r="AA179" i="7" s="1"/>
  <c r="AA176" i="7" s="1"/>
  <c r="AA175" i="7" s="1"/>
  <c r="X185" i="7"/>
  <c r="X184" i="7" s="1"/>
  <c r="X179" i="7" s="1"/>
  <c r="X176" i="7" s="1"/>
  <c r="X175" i="7" s="1"/>
  <c r="W185" i="7"/>
  <c r="U185" i="7"/>
  <c r="U184" i="7" s="1"/>
  <c r="U179" i="7" s="1"/>
  <c r="U176" i="7" s="1"/>
  <c r="U175" i="7" s="1"/>
  <c r="T185" i="7"/>
  <c r="T184" i="7" s="1"/>
  <c r="S185" i="7"/>
  <c r="S184" i="7" s="1"/>
  <c r="S179" i="7" s="1"/>
  <c r="S176" i="7" s="1"/>
  <c r="S175" i="7" s="1"/>
  <c r="R185" i="7"/>
  <c r="Q185" i="7"/>
  <c r="Q184" i="7" s="1"/>
  <c r="Q179" i="7" s="1"/>
  <c r="Q176" i="7" s="1"/>
  <c r="Q175" i="7" s="1"/>
  <c r="P185" i="7"/>
  <c r="P184" i="7" s="1"/>
  <c r="P179" i="7" s="1"/>
  <c r="O185" i="7"/>
  <c r="O184" i="7" s="1"/>
  <c r="O179" i="7" s="1"/>
  <c r="O176" i="7" s="1"/>
  <c r="O175" i="7" s="1"/>
  <c r="N185" i="7"/>
  <c r="M185" i="7"/>
  <c r="M184" i="7" s="1"/>
  <c r="M179" i="7" s="1"/>
  <c r="M176" i="7" s="1"/>
  <c r="M175" i="7" s="1"/>
  <c r="L185" i="7"/>
  <c r="L184" i="7" s="1"/>
  <c r="K185" i="7"/>
  <c r="K184" i="7" s="1"/>
  <c r="K179" i="7" s="1"/>
  <c r="K176" i="7" s="1"/>
  <c r="K175" i="7" s="1"/>
  <c r="BD184" i="7"/>
  <c r="AU184" i="7"/>
  <c r="AU179" i="7" s="1"/>
  <c r="AU176" i="7" s="1"/>
  <c r="AU175" i="7" s="1"/>
  <c r="AP184" i="7"/>
  <c r="AF184" i="7"/>
  <c r="AF179" i="7" s="1"/>
  <c r="AF176" i="7" s="1"/>
  <c r="AF175" i="7" s="1"/>
  <c r="AB184" i="7"/>
  <c r="AB179" i="7" s="1"/>
  <c r="AB176" i="7" s="1"/>
  <c r="AB175" i="7" s="1"/>
  <c r="W184" i="7"/>
  <c r="W179" i="7" s="1"/>
  <c r="W176" i="7" s="1"/>
  <c r="W175" i="7" s="1"/>
  <c r="V184" i="7"/>
  <c r="V179" i="7" s="1"/>
  <c r="V176" i="7" s="1"/>
  <c r="V175" i="7" s="1"/>
  <c r="R184" i="7"/>
  <c r="R179" i="7" s="1"/>
  <c r="R176" i="7" s="1"/>
  <c r="R175" i="7" s="1"/>
  <c r="N184" i="7"/>
  <c r="N179" i="7" s="1"/>
  <c r="N176" i="7" s="1"/>
  <c r="N175" i="7" s="1"/>
  <c r="BR183" i="7"/>
  <c r="BR182" i="7"/>
  <c r="BS181" i="7"/>
  <c r="BQ181" i="7"/>
  <c r="BQ180" i="7" s="1"/>
  <c r="BP181" i="7"/>
  <c r="BP180" i="7" s="1"/>
  <c r="BO181" i="7"/>
  <c r="BO180" i="7" s="1"/>
  <c r="BN181" i="7"/>
  <c r="BN180" i="7" s="1"/>
  <c r="BM181" i="7"/>
  <c r="BM180" i="7" s="1"/>
  <c r="BL181" i="7"/>
  <c r="BL180" i="7" s="1"/>
  <c r="BK181" i="7"/>
  <c r="BK180" i="7" s="1"/>
  <c r="BJ181" i="7"/>
  <c r="BJ180" i="7" s="1"/>
  <c r="BI181" i="7"/>
  <c r="BI180" i="7" s="1"/>
  <c r="BH181" i="7"/>
  <c r="BH180" i="7" s="1"/>
  <c r="BG181" i="7"/>
  <c r="BS180" i="7"/>
  <c r="BG180" i="7"/>
  <c r="BD179" i="7"/>
  <c r="AQ179" i="7"/>
  <c r="AQ176" i="7" s="1"/>
  <c r="AQ175" i="7" s="1"/>
  <c r="Z179" i="7"/>
  <c r="Z176" i="7" s="1"/>
  <c r="Z175" i="7" s="1"/>
  <c r="Y179" i="7"/>
  <c r="Y176" i="7" s="1"/>
  <c r="Y175" i="7" s="1"/>
  <c r="T179" i="7"/>
  <c r="T176" i="7" s="1"/>
  <c r="T175" i="7" s="1"/>
  <c r="T174" i="7" s="1"/>
  <c r="L179" i="7"/>
  <c r="L176" i="7" s="1"/>
  <c r="L175" i="7" s="1"/>
  <c r="L174" i="7" s="1"/>
  <c r="BR178" i="7"/>
  <c r="BT178" i="7" s="1"/>
  <c r="BD178" i="7"/>
  <c r="AR178" i="7"/>
  <c r="AW178" i="7" s="1"/>
  <c r="BE178" i="7" s="1"/>
  <c r="BF178" i="7" s="1"/>
  <c r="AO178" i="7"/>
  <c r="BR177" i="7"/>
  <c r="BT177" i="7" s="1"/>
  <c r="BD176" i="7"/>
  <c r="AM176" i="7"/>
  <c r="AM175" i="7" s="1"/>
  <c r="P176" i="7"/>
  <c r="P175" i="7" s="1"/>
  <c r="BD175" i="7"/>
  <c r="AE175" i="7"/>
  <c r="BD174" i="7"/>
  <c r="BR173" i="7"/>
  <c r="BR172" i="7" s="1"/>
  <c r="BR171" i="7" s="1"/>
  <c r="BR170" i="7" s="1"/>
  <c r="BR166" i="7" s="1"/>
  <c r="BR167" i="7" s="1"/>
  <c r="BD173" i="7"/>
  <c r="AR173" i="7"/>
  <c r="AW173" i="7" s="1"/>
  <c r="AN173" i="7"/>
  <c r="V173" i="7"/>
  <c r="V172" i="7" s="1"/>
  <c r="V171" i="7" s="1"/>
  <c r="V170" i="7" s="1"/>
  <c r="V167" i="7" s="1"/>
  <c r="V166" i="7" s="1"/>
  <c r="BS172" i="7"/>
  <c r="BQ172" i="7"/>
  <c r="BQ171" i="7" s="1"/>
  <c r="BQ170" i="7" s="1"/>
  <c r="BQ166" i="7" s="1"/>
  <c r="BP172" i="7"/>
  <c r="BP171" i="7" s="1"/>
  <c r="BP170" i="7" s="1"/>
  <c r="BO172" i="7"/>
  <c r="BO171" i="7" s="1"/>
  <c r="BO170" i="7" s="1"/>
  <c r="BO166" i="7" s="1"/>
  <c r="BO167" i="7" s="1"/>
  <c r="BN172" i="7"/>
  <c r="BN171" i="7" s="1"/>
  <c r="BN170" i="7" s="1"/>
  <c r="BN166" i="7" s="1"/>
  <c r="BN167" i="7" s="1"/>
  <c r="BM172" i="7"/>
  <c r="BM171" i="7" s="1"/>
  <c r="BM170" i="7" s="1"/>
  <c r="BM166" i="7" s="1"/>
  <c r="BM167" i="7" s="1"/>
  <c r="BL172" i="7"/>
  <c r="BL171" i="7" s="1"/>
  <c r="BL170" i="7" s="1"/>
  <c r="BL166" i="7" s="1"/>
  <c r="BL167" i="7" s="1"/>
  <c r="BK172" i="7"/>
  <c r="BK171" i="7" s="1"/>
  <c r="BJ172" i="7"/>
  <c r="BJ171" i="7" s="1"/>
  <c r="BJ170" i="7" s="1"/>
  <c r="BJ166" i="7" s="1"/>
  <c r="BJ167" i="7" s="1"/>
  <c r="BI172" i="7"/>
  <c r="BI171" i="7" s="1"/>
  <c r="BI170" i="7" s="1"/>
  <c r="BI166" i="7" s="1"/>
  <c r="BI167" i="7" s="1"/>
  <c r="BH172" i="7"/>
  <c r="BH171" i="7" s="1"/>
  <c r="BH170" i="7" s="1"/>
  <c r="BH166" i="7" s="1"/>
  <c r="BH167" i="7" s="1"/>
  <c r="BG172" i="7"/>
  <c r="BG171" i="7" s="1"/>
  <c r="BG170" i="7" s="1"/>
  <c r="BG166" i="7" s="1"/>
  <c r="BD172" i="7"/>
  <c r="AV172" i="7"/>
  <c r="AV171" i="7" s="1"/>
  <c r="AV170" i="7" s="1"/>
  <c r="AV167" i="7" s="1"/>
  <c r="AV166" i="7" s="1"/>
  <c r="AU172" i="7"/>
  <c r="AT172" i="7"/>
  <c r="AP172" i="7"/>
  <c r="AP171" i="7" s="1"/>
  <c r="AM172" i="7"/>
  <c r="AM171" i="7" s="1"/>
  <c r="AM170" i="7" s="1"/>
  <c r="AM167" i="7" s="1"/>
  <c r="AM166" i="7" s="1"/>
  <c r="AL172" i="7"/>
  <c r="AL171" i="7" s="1"/>
  <c r="AL170" i="7" s="1"/>
  <c r="AL167" i="7" s="1"/>
  <c r="AL166" i="7" s="1"/>
  <c r="AK172" i="7"/>
  <c r="AK171" i="7" s="1"/>
  <c r="AK170" i="7" s="1"/>
  <c r="AK167" i="7" s="1"/>
  <c r="AK166" i="7" s="1"/>
  <c r="AJ172" i="7"/>
  <c r="AJ171" i="7" s="1"/>
  <c r="AJ170" i="7" s="1"/>
  <c r="AJ167" i="7" s="1"/>
  <c r="AJ166" i="7" s="1"/>
  <c r="AI172" i="7"/>
  <c r="AI171" i="7" s="1"/>
  <c r="AI170" i="7" s="1"/>
  <c r="AI167" i="7" s="1"/>
  <c r="AI166" i="7" s="1"/>
  <c r="AH172" i="7"/>
  <c r="AH171" i="7" s="1"/>
  <c r="AH170" i="7" s="1"/>
  <c r="AH167" i="7" s="1"/>
  <c r="AH166" i="7" s="1"/>
  <c r="AG172" i="7"/>
  <c r="AG171" i="7" s="1"/>
  <c r="AG170" i="7" s="1"/>
  <c r="AG167" i="7" s="1"/>
  <c r="AG166" i="7" s="1"/>
  <c r="AF172" i="7"/>
  <c r="AF171" i="7" s="1"/>
  <c r="AF170" i="7" s="1"/>
  <c r="AF167" i="7" s="1"/>
  <c r="AF166" i="7" s="1"/>
  <c r="AE172" i="7"/>
  <c r="AE171" i="7" s="1"/>
  <c r="AE170" i="7" s="1"/>
  <c r="AE167" i="7" s="1"/>
  <c r="AE166" i="7" s="1"/>
  <c r="AD172" i="7"/>
  <c r="AD171" i="7" s="1"/>
  <c r="AD170" i="7" s="1"/>
  <c r="AC172" i="7"/>
  <c r="AC171" i="7" s="1"/>
  <c r="AC170" i="7" s="1"/>
  <c r="AC167" i="7" s="1"/>
  <c r="AC166" i="7" s="1"/>
  <c r="AB172" i="7"/>
  <c r="AA172" i="7"/>
  <c r="AA171" i="7" s="1"/>
  <c r="AA170" i="7" s="1"/>
  <c r="AA167" i="7" s="1"/>
  <c r="AA166" i="7" s="1"/>
  <c r="Z172" i="7"/>
  <c r="Z171" i="7" s="1"/>
  <c r="Z170" i="7" s="1"/>
  <c r="Z167" i="7" s="1"/>
  <c r="Z166" i="7" s="1"/>
  <c r="Y172" i="7"/>
  <c r="Y171" i="7" s="1"/>
  <c r="Y170" i="7" s="1"/>
  <c r="Y167" i="7" s="1"/>
  <c r="Y166" i="7" s="1"/>
  <c r="X172" i="7"/>
  <c r="X171" i="7" s="1"/>
  <c r="X170" i="7" s="1"/>
  <c r="X167" i="7" s="1"/>
  <c r="X166" i="7" s="1"/>
  <c r="W172" i="7"/>
  <c r="W171" i="7" s="1"/>
  <c r="W170" i="7" s="1"/>
  <c r="W167" i="7" s="1"/>
  <c r="W166" i="7" s="1"/>
  <c r="U172" i="7"/>
  <c r="U171" i="7" s="1"/>
  <c r="U170" i="7" s="1"/>
  <c r="U167" i="7" s="1"/>
  <c r="U166" i="7" s="1"/>
  <c r="T172" i="7"/>
  <c r="T171" i="7" s="1"/>
  <c r="T170" i="7" s="1"/>
  <c r="T167" i="7" s="1"/>
  <c r="T166" i="7" s="1"/>
  <c r="S172" i="7"/>
  <c r="S171" i="7" s="1"/>
  <c r="S170" i="7" s="1"/>
  <c r="S167" i="7" s="1"/>
  <c r="S166" i="7" s="1"/>
  <c r="R172" i="7"/>
  <c r="R171" i="7" s="1"/>
  <c r="R170" i="7" s="1"/>
  <c r="R167" i="7" s="1"/>
  <c r="R166" i="7" s="1"/>
  <c r="Q172" i="7"/>
  <c r="P172" i="7"/>
  <c r="P171" i="7" s="1"/>
  <c r="P170" i="7" s="1"/>
  <c r="P167" i="7" s="1"/>
  <c r="P166" i="7" s="1"/>
  <c r="O172" i="7"/>
  <c r="O171" i="7" s="1"/>
  <c r="O170" i="7" s="1"/>
  <c r="O167" i="7" s="1"/>
  <c r="O166" i="7" s="1"/>
  <c r="N172" i="7"/>
  <c r="N171" i="7" s="1"/>
  <c r="N170" i="7" s="1"/>
  <c r="N167" i="7" s="1"/>
  <c r="N166" i="7" s="1"/>
  <c r="M172" i="7"/>
  <c r="M171" i="7" s="1"/>
  <c r="M170" i="7" s="1"/>
  <c r="M167" i="7" s="1"/>
  <c r="M166" i="7" s="1"/>
  <c r="L172" i="7"/>
  <c r="L171" i="7" s="1"/>
  <c r="L170" i="7" s="1"/>
  <c r="L167" i="7" s="1"/>
  <c r="L166" i="7" s="1"/>
  <c r="K172" i="7"/>
  <c r="K171" i="7" s="1"/>
  <c r="K170" i="7" s="1"/>
  <c r="K167" i="7" s="1"/>
  <c r="K166" i="7" s="1"/>
  <c r="BD171" i="7"/>
  <c r="AU171" i="7"/>
  <c r="AU170" i="7" s="1"/>
  <c r="AT171" i="7"/>
  <c r="AT170" i="7" s="1"/>
  <c r="AT167" i="7" s="1"/>
  <c r="AT166" i="7" s="1"/>
  <c r="AB171" i="7"/>
  <c r="AB170" i="7" s="1"/>
  <c r="AB167" i="7" s="1"/>
  <c r="AB166" i="7" s="1"/>
  <c r="Q171" i="7"/>
  <c r="Q170" i="7" s="1"/>
  <c r="Q167" i="7" s="1"/>
  <c r="Q166" i="7" s="1"/>
  <c r="BK170" i="7"/>
  <c r="BK166" i="7" s="1"/>
  <c r="BK167" i="7" s="1"/>
  <c r="BD170" i="7"/>
  <c r="AQ170" i="7"/>
  <c r="AQ167" i="7" s="1"/>
  <c r="AQ166" i="7" s="1"/>
  <c r="BR169" i="7"/>
  <c r="BT169" i="7" s="1"/>
  <c r="BR168" i="7"/>
  <c r="BT168" i="7" s="1"/>
  <c r="BD168" i="7"/>
  <c r="BE168" i="7" s="1"/>
  <c r="BF168" i="7" s="1"/>
  <c r="AR168" i="7"/>
  <c r="AO168" i="7"/>
  <c r="BD167" i="7"/>
  <c r="AU167" i="7"/>
  <c r="AU166" i="7" s="1"/>
  <c r="AD167" i="7"/>
  <c r="AD166" i="7" s="1"/>
  <c r="BP166" i="7"/>
  <c r="BP167" i="7" s="1"/>
  <c r="BD166" i="7"/>
  <c r="BR165" i="7"/>
  <c r="BT165" i="7" s="1"/>
  <c r="BD165" i="7"/>
  <c r="AW165" i="7"/>
  <c r="AR165" i="7"/>
  <c r="AN165" i="7"/>
  <c r="AO165" i="7" s="1"/>
  <c r="AG165" i="7"/>
  <c r="AG164" i="7" s="1"/>
  <c r="AG163" i="7" s="1"/>
  <c r="AG162" i="7" s="1"/>
  <c r="AG160" i="7" s="1"/>
  <c r="AG159" i="7" s="1"/>
  <c r="V165" i="7"/>
  <c r="V164" i="7" s="1"/>
  <c r="V163" i="7" s="1"/>
  <c r="V162" i="7" s="1"/>
  <c r="V160" i="7" s="1"/>
  <c r="V159" i="7" s="1"/>
  <c r="BS164" i="7"/>
  <c r="BQ164" i="7"/>
  <c r="BQ163" i="7" s="1"/>
  <c r="BP164" i="7"/>
  <c r="BO164" i="7"/>
  <c r="BO163" i="7" s="1"/>
  <c r="BN164" i="7"/>
  <c r="BN163" i="7" s="1"/>
  <c r="BM164" i="7"/>
  <c r="BM163" i="7" s="1"/>
  <c r="BM160" i="7" s="1"/>
  <c r="BL164" i="7"/>
  <c r="BL163" i="7" s="1"/>
  <c r="BK164" i="7"/>
  <c r="BK163" i="7" s="1"/>
  <c r="BJ164" i="7"/>
  <c r="BJ163" i="7" s="1"/>
  <c r="BJ160" i="7" s="1"/>
  <c r="BI164" i="7"/>
  <c r="BI163" i="7" s="1"/>
  <c r="BH164" i="7"/>
  <c r="BH163" i="7" s="1"/>
  <c r="BH162" i="7" s="1"/>
  <c r="BH159" i="7" s="1"/>
  <c r="BG164" i="7"/>
  <c r="BD164" i="7"/>
  <c r="AV164" i="7"/>
  <c r="AV163" i="7" s="1"/>
  <c r="AU164" i="7"/>
  <c r="AU163" i="7" s="1"/>
  <c r="AU162" i="7" s="1"/>
  <c r="AU160" i="7" s="1"/>
  <c r="AU159" i="7" s="1"/>
  <c r="AU158" i="7" s="1"/>
  <c r="AT164" i="7"/>
  <c r="AT163" i="7" s="1"/>
  <c r="AT162" i="7" s="1"/>
  <c r="AT160" i="7" s="1"/>
  <c r="AT159" i="7" s="1"/>
  <c r="AP164" i="7"/>
  <c r="AN164" i="7"/>
  <c r="AO164" i="7" s="1"/>
  <c r="AM164" i="7"/>
  <c r="AM163" i="7" s="1"/>
  <c r="AM162" i="7" s="1"/>
  <c r="AM160" i="7" s="1"/>
  <c r="AM159" i="7" s="1"/>
  <c r="AL164" i="7"/>
  <c r="AL163" i="7" s="1"/>
  <c r="AL162" i="7" s="1"/>
  <c r="AL160" i="7" s="1"/>
  <c r="AL159" i="7" s="1"/>
  <c r="AK164" i="7"/>
  <c r="AK163" i="7" s="1"/>
  <c r="AK162" i="7" s="1"/>
  <c r="AK160" i="7" s="1"/>
  <c r="AK159" i="7" s="1"/>
  <c r="AJ164" i="7"/>
  <c r="AJ163" i="7" s="1"/>
  <c r="AJ162" i="7" s="1"/>
  <c r="AJ160" i="7" s="1"/>
  <c r="AJ159" i="7" s="1"/>
  <c r="AI164" i="7"/>
  <c r="AI163" i="7" s="1"/>
  <c r="AI162" i="7" s="1"/>
  <c r="AI160" i="7" s="1"/>
  <c r="AI159" i="7" s="1"/>
  <c r="AH164" i="7"/>
  <c r="AH163" i="7" s="1"/>
  <c r="AH162" i="7" s="1"/>
  <c r="AH160" i="7" s="1"/>
  <c r="AH159" i="7" s="1"/>
  <c r="AF164" i="7"/>
  <c r="AE164" i="7"/>
  <c r="AE163" i="7" s="1"/>
  <c r="AE162" i="7" s="1"/>
  <c r="AE160" i="7" s="1"/>
  <c r="AE159" i="7" s="1"/>
  <c r="AD164" i="7"/>
  <c r="AD163" i="7" s="1"/>
  <c r="AD162" i="7" s="1"/>
  <c r="AD160" i="7" s="1"/>
  <c r="AD159" i="7" s="1"/>
  <c r="AC164" i="7"/>
  <c r="AC163" i="7" s="1"/>
  <c r="AC162" i="7" s="1"/>
  <c r="AC160" i="7" s="1"/>
  <c r="AC159" i="7" s="1"/>
  <c r="AB164" i="7"/>
  <c r="AA164" i="7"/>
  <c r="AA163" i="7" s="1"/>
  <c r="AA162" i="7" s="1"/>
  <c r="AA160" i="7" s="1"/>
  <c r="AA159" i="7" s="1"/>
  <c r="Z164" i="7"/>
  <c r="Z163" i="7" s="1"/>
  <c r="Z162" i="7" s="1"/>
  <c r="Z160" i="7" s="1"/>
  <c r="Z159" i="7" s="1"/>
  <c r="Y164" i="7"/>
  <c r="Y163" i="7" s="1"/>
  <c r="Y162" i="7" s="1"/>
  <c r="Y160" i="7" s="1"/>
  <c r="Y159" i="7" s="1"/>
  <c r="X164" i="7"/>
  <c r="W164" i="7"/>
  <c r="W163" i="7" s="1"/>
  <c r="W162" i="7" s="1"/>
  <c r="W160" i="7" s="1"/>
  <c r="W159" i="7" s="1"/>
  <c r="U164" i="7"/>
  <c r="U163" i="7" s="1"/>
  <c r="U162" i="7" s="1"/>
  <c r="U160" i="7" s="1"/>
  <c r="U159" i="7" s="1"/>
  <c r="T164" i="7"/>
  <c r="T163" i="7" s="1"/>
  <c r="T162" i="7" s="1"/>
  <c r="T160" i="7" s="1"/>
  <c r="T159" i="7" s="1"/>
  <c r="S164" i="7"/>
  <c r="R164" i="7"/>
  <c r="R163" i="7" s="1"/>
  <c r="R162" i="7" s="1"/>
  <c r="R160" i="7" s="1"/>
  <c r="R159" i="7" s="1"/>
  <c r="Q164" i="7"/>
  <c r="Q163" i="7" s="1"/>
  <c r="Q162" i="7" s="1"/>
  <c r="Q160" i="7" s="1"/>
  <c r="Q159" i="7" s="1"/>
  <c r="P164" i="7"/>
  <c r="P163" i="7" s="1"/>
  <c r="P162" i="7" s="1"/>
  <c r="P160" i="7" s="1"/>
  <c r="P159" i="7" s="1"/>
  <c r="O164" i="7"/>
  <c r="N164" i="7"/>
  <c r="N163" i="7" s="1"/>
  <c r="N162" i="7" s="1"/>
  <c r="N160" i="7" s="1"/>
  <c r="N159" i="7" s="1"/>
  <c r="M164" i="7"/>
  <c r="M163" i="7" s="1"/>
  <c r="M162" i="7" s="1"/>
  <c r="M160" i="7" s="1"/>
  <c r="M159" i="7" s="1"/>
  <c r="L164" i="7"/>
  <c r="L163" i="7" s="1"/>
  <c r="L162" i="7" s="1"/>
  <c r="L160" i="7" s="1"/>
  <c r="L159" i="7" s="1"/>
  <c r="K164" i="7"/>
  <c r="BS163" i="7"/>
  <c r="BP163" i="7"/>
  <c r="BP162" i="7" s="1"/>
  <c r="BP159" i="7" s="1"/>
  <c r="BD163" i="7"/>
  <c r="AF163" i="7"/>
  <c r="AF162" i="7" s="1"/>
  <c r="AF160" i="7" s="1"/>
  <c r="AF159" i="7" s="1"/>
  <c r="AB163" i="7"/>
  <c r="AB162" i="7" s="1"/>
  <c r="AB160" i="7" s="1"/>
  <c r="AB159" i="7" s="1"/>
  <c r="X163" i="7"/>
  <c r="X162" i="7" s="1"/>
  <c r="X160" i="7" s="1"/>
  <c r="X159" i="7" s="1"/>
  <c r="S163" i="7"/>
  <c r="O163" i="7"/>
  <c r="O162" i="7" s="1"/>
  <c r="O160" i="7" s="1"/>
  <c r="O159" i="7" s="1"/>
  <c r="K163" i="7"/>
  <c r="K162" i="7" s="1"/>
  <c r="K160" i="7" s="1"/>
  <c r="K159" i="7" s="1"/>
  <c r="BQ162" i="7"/>
  <c r="BQ159" i="7" s="1"/>
  <c r="BJ162" i="7"/>
  <c r="BJ159" i="7" s="1"/>
  <c r="BD162" i="7"/>
  <c r="AV162" i="7"/>
  <c r="AV160" i="7" s="1"/>
  <c r="AQ162" i="7"/>
  <c r="AQ160" i="7" s="1"/>
  <c r="AQ159" i="7" s="1"/>
  <c r="S162" i="7"/>
  <c r="S160" i="7" s="1"/>
  <c r="S159" i="7" s="1"/>
  <c r="BR161" i="7"/>
  <c r="BT161" i="7" s="1"/>
  <c r="BD161" i="7"/>
  <c r="AR161" i="7"/>
  <c r="AW161" i="7" s="1"/>
  <c r="AO161" i="7"/>
  <c r="BD160" i="7"/>
  <c r="BD159" i="7"/>
  <c r="AV159" i="7"/>
  <c r="BD158" i="7"/>
  <c r="BR157" i="7"/>
  <c r="BT157" i="7" s="1"/>
  <c r="BD157" i="7"/>
  <c r="AR157" i="7"/>
  <c r="AW157" i="7" s="1"/>
  <c r="AN157" i="7"/>
  <c r="AO157" i="7" s="1"/>
  <c r="AG157" i="7"/>
  <c r="BR156" i="7"/>
  <c r="BT156" i="7" s="1"/>
  <c r="BD156" i="7"/>
  <c r="AR156" i="7"/>
  <c r="AW156" i="7" s="1"/>
  <c r="AN156" i="7"/>
  <c r="AO156" i="7" s="1"/>
  <c r="AG156" i="7"/>
  <c r="BR155" i="7"/>
  <c r="BT155" i="7" s="1"/>
  <c r="BD155" i="7"/>
  <c r="AW155" i="7"/>
  <c r="AR155" i="7"/>
  <c r="AN155" i="7"/>
  <c r="AO155" i="7" s="1"/>
  <c r="AG155" i="7"/>
  <c r="BT154" i="7"/>
  <c r="BR154" i="7"/>
  <c r="BD154" i="7"/>
  <c r="AR154" i="7"/>
  <c r="AW154" i="7" s="1"/>
  <c r="AO154" i="7"/>
  <c r="AN154" i="7"/>
  <c r="AI154" i="7"/>
  <c r="AH154" i="7"/>
  <c r="AF154" i="7"/>
  <c r="AE154" i="7"/>
  <c r="AD154" i="7"/>
  <c r="AC154" i="7"/>
  <c r="AB154" i="7"/>
  <c r="AA154" i="7"/>
  <c r="Z154" i="7"/>
  <c r="Y154" i="7"/>
  <c r="X154" i="7"/>
  <c r="X142" i="7" s="1"/>
  <c r="BR153" i="7"/>
  <c r="BT153" i="7" s="1"/>
  <c r="BD153" i="7"/>
  <c r="AR153" i="7"/>
  <c r="AW153" i="7" s="1"/>
  <c r="AO153" i="7"/>
  <c r="AN153" i="7"/>
  <c r="AG153" i="7"/>
  <c r="BR152" i="7"/>
  <c r="BT152" i="7" s="1"/>
  <c r="BD152" i="7"/>
  <c r="AR152" i="7"/>
  <c r="AW152" i="7" s="1"/>
  <c r="AO152" i="7"/>
  <c r="BR151" i="7"/>
  <c r="BT151" i="7" s="1"/>
  <c r="BD151" i="7"/>
  <c r="AR151" i="7"/>
  <c r="AW151" i="7" s="1"/>
  <c r="AN151" i="7"/>
  <c r="AO151" i="7" s="1"/>
  <c r="BR150" i="7"/>
  <c r="BD150" i="7"/>
  <c r="AR150" i="7"/>
  <c r="AW150" i="7" s="1"/>
  <c r="AN150" i="7"/>
  <c r="AO150" i="7" s="1"/>
  <c r="AG150" i="7"/>
  <c r="V150" i="7"/>
  <c r="BR149" i="7"/>
  <c r="BT149" i="7" s="1"/>
  <c r="BD149" i="7"/>
  <c r="AR149" i="7"/>
  <c r="AW149" i="7" s="1"/>
  <c r="AO149" i="7"/>
  <c r="BR148" i="7"/>
  <c r="BD148" i="7"/>
  <c r="AR148" i="7"/>
  <c r="AW148" i="7" s="1"/>
  <c r="AN148" i="7"/>
  <c r="AO148" i="7" s="1"/>
  <c r="AG148" i="7"/>
  <c r="BR147" i="7"/>
  <c r="BT147" i="7" s="1"/>
  <c r="BD147" i="7"/>
  <c r="AR147" i="7"/>
  <c r="AW147" i="7" s="1"/>
  <c r="AO147" i="7"/>
  <c r="BR146" i="7"/>
  <c r="BD146" i="7"/>
  <c r="AR146" i="7"/>
  <c r="AW146" i="7" s="1"/>
  <c r="AN146" i="7"/>
  <c r="AO146" i="7" s="1"/>
  <c r="AG146" i="7"/>
  <c r="V146" i="7"/>
  <c r="BR145" i="7"/>
  <c r="BD145" i="7"/>
  <c r="AR145" i="7"/>
  <c r="AW145" i="7" s="1"/>
  <c r="AN145" i="7"/>
  <c r="BR144" i="7"/>
  <c r="BD144" i="7"/>
  <c r="AR144" i="7"/>
  <c r="AW144" i="7" s="1"/>
  <c r="AO144" i="7"/>
  <c r="AG144" i="7"/>
  <c r="V144" i="7"/>
  <c r="BS143" i="7"/>
  <c r="BQ143" i="7"/>
  <c r="BQ142" i="7" s="1"/>
  <c r="BQ138" i="7" s="1"/>
  <c r="BP143" i="7"/>
  <c r="BP142" i="7" s="1"/>
  <c r="BP138" i="7" s="1"/>
  <c r="BO143" i="7"/>
  <c r="BN143" i="7"/>
  <c r="BN142" i="7" s="1"/>
  <c r="BN138" i="7" s="1"/>
  <c r="BN131" i="7" s="1"/>
  <c r="BM143" i="7"/>
  <c r="BM142" i="7" s="1"/>
  <c r="BM138" i="7" s="1"/>
  <c r="BL143" i="7"/>
  <c r="BK143" i="7"/>
  <c r="BK142" i="7" s="1"/>
  <c r="BK138" i="7" s="1"/>
  <c r="BK131" i="7" s="1"/>
  <c r="BJ143" i="7"/>
  <c r="BJ142" i="7" s="1"/>
  <c r="BJ138" i="7" s="1"/>
  <c r="BJ131" i="7" s="1"/>
  <c r="BI143" i="7"/>
  <c r="BI142" i="7" s="1"/>
  <c r="BH143" i="7"/>
  <c r="BH142" i="7" s="1"/>
  <c r="BG143" i="7"/>
  <c r="AV133" i="7" s="1"/>
  <c r="BD143" i="7"/>
  <c r="AV143" i="7"/>
  <c r="AV142" i="7" s="1"/>
  <c r="AV138" i="7" s="1"/>
  <c r="AV132" i="7" s="1"/>
  <c r="AV131" i="7" s="1"/>
  <c r="AU143" i="7"/>
  <c r="AU142" i="7" s="1"/>
  <c r="AU138" i="7" s="1"/>
  <c r="AU132" i="7" s="1"/>
  <c r="AU131" i="7" s="1"/>
  <c r="AT143" i="7"/>
  <c r="AT142" i="7" s="1"/>
  <c r="AT138" i="7" s="1"/>
  <c r="AT132" i="7" s="1"/>
  <c r="AT131" i="7" s="1"/>
  <c r="AP143" i="7"/>
  <c r="AM143" i="7"/>
  <c r="AM142" i="7" s="1"/>
  <c r="AL143" i="7"/>
  <c r="AL142" i="7" s="1"/>
  <c r="AK143" i="7"/>
  <c r="AK142" i="7" s="1"/>
  <c r="AJ143" i="7"/>
  <c r="AJ142" i="7" s="1"/>
  <c r="AI143" i="7"/>
  <c r="AI142" i="7" s="1"/>
  <c r="AH143" i="7"/>
  <c r="AH142" i="7" s="1"/>
  <c r="AF143" i="7"/>
  <c r="AE143" i="7"/>
  <c r="AE142" i="7" s="1"/>
  <c r="AD143" i="7"/>
  <c r="AD142" i="7" s="1"/>
  <c r="AC143" i="7"/>
  <c r="AB143" i="7"/>
  <c r="AA143" i="7"/>
  <c r="AA142" i="7" s="1"/>
  <c r="Z143" i="7"/>
  <c r="Z142" i="7" s="1"/>
  <c r="Y143" i="7"/>
  <c r="Y142" i="7" s="1"/>
  <c r="X143" i="7"/>
  <c r="W143" i="7"/>
  <c r="W142" i="7" s="1"/>
  <c r="U143" i="7"/>
  <c r="U142" i="7" s="1"/>
  <c r="U138" i="7" s="1"/>
  <c r="U132" i="7" s="1"/>
  <c r="U131" i="7" s="1"/>
  <c r="T143" i="7"/>
  <c r="T142" i="7" s="1"/>
  <c r="T138" i="7" s="1"/>
  <c r="T132" i="7" s="1"/>
  <c r="T131" i="7" s="1"/>
  <c r="S143" i="7"/>
  <c r="S142" i="7" s="1"/>
  <c r="S138" i="7" s="1"/>
  <c r="R143" i="7"/>
  <c r="R142" i="7" s="1"/>
  <c r="R138" i="7" s="1"/>
  <c r="R132" i="7" s="1"/>
  <c r="R131" i="7" s="1"/>
  <c r="Q143" i="7"/>
  <c r="Q142" i="7" s="1"/>
  <c r="Q138" i="7" s="1"/>
  <c r="Q132" i="7" s="1"/>
  <c r="Q131" i="7" s="1"/>
  <c r="P143" i="7"/>
  <c r="P142" i="7" s="1"/>
  <c r="P138" i="7" s="1"/>
  <c r="P132" i="7" s="1"/>
  <c r="P131" i="7" s="1"/>
  <c r="O143" i="7"/>
  <c r="O142" i="7" s="1"/>
  <c r="O138" i="7" s="1"/>
  <c r="O132" i="7" s="1"/>
  <c r="O131" i="7" s="1"/>
  <c r="N143" i="7"/>
  <c r="N142" i="7" s="1"/>
  <c r="M143" i="7"/>
  <c r="M142" i="7" s="1"/>
  <c r="M138" i="7" s="1"/>
  <c r="M132" i="7" s="1"/>
  <c r="M131" i="7" s="1"/>
  <c r="L143" i="7"/>
  <c r="L142" i="7" s="1"/>
  <c r="L138" i="7" s="1"/>
  <c r="L132" i="7" s="1"/>
  <c r="L131" i="7" s="1"/>
  <c r="K143" i="7"/>
  <c r="K142" i="7" s="1"/>
  <c r="BS142" i="7"/>
  <c r="BS138" i="7" s="1"/>
  <c r="BS132" i="7" s="1"/>
  <c r="BO142" i="7"/>
  <c r="BO138" i="7" s="1"/>
  <c r="BO132" i="7" s="1"/>
  <c r="BL142" i="7"/>
  <c r="BL138" i="7" s="1"/>
  <c r="BL132" i="7" s="1"/>
  <c r="BG142" i="7"/>
  <c r="BG138" i="7" s="1"/>
  <c r="BG131" i="7" s="1"/>
  <c r="BD142" i="7"/>
  <c r="AQ142" i="7"/>
  <c r="AQ138" i="7" s="1"/>
  <c r="AQ132" i="7" s="1"/>
  <c r="AQ131" i="7" s="1"/>
  <c r="AC142" i="7"/>
  <c r="BR141" i="7"/>
  <c r="BT141" i="7" s="1"/>
  <c r="BD141" i="7"/>
  <c r="AR141" i="7"/>
  <c r="AW141" i="7" s="1"/>
  <c r="AN141" i="7"/>
  <c r="AG141" i="7"/>
  <c r="AG140" i="7" s="1"/>
  <c r="AG139" i="7" s="1"/>
  <c r="BR140" i="7"/>
  <c r="BT140" i="7" s="1"/>
  <c r="BI140" i="7"/>
  <c r="BH140" i="7"/>
  <c r="BH139" i="7" s="1"/>
  <c r="BD140" i="7"/>
  <c r="AR140" i="7"/>
  <c r="AW140" i="7" s="1"/>
  <c r="AM140" i="7"/>
  <c r="AM139" i="7" s="1"/>
  <c r="AL140" i="7"/>
  <c r="AL139" i="7" s="1"/>
  <c r="AK140" i="7"/>
  <c r="AK139" i="7" s="1"/>
  <c r="AJ140" i="7"/>
  <c r="AJ139" i="7" s="1"/>
  <c r="AI140" i="7"/>
  <c r="AI139" i="7" s="1"/>
  <c r="AH140" i="7"/>
  <c r="AH139" i="7" s="1"/>
  <c r="AF140" i="7"/>
  <c r="AF139" i="7" s="1"/>
  <c r="AE140" i="7"/>
  <c r="AE139" i="7" s="1"/>
  <c r="AD140" i="7"/>
  <c r="AD139" i="7" s="1"/>
  <c r="AC140" i="7"/>
  <c r="AC139" i="7" s="1"/>
  <c r="AB140" i="7"/>
  <c r="AB139" i="7" s="1"/>
  <c r="AA140" i="7"/>
  <c r="AA139" i="7" s="1"/>
  <c r="Z140" i="7"/>
  <c r="Z139" i="7" s="1"/>
  <c r="Y140" i="7"/>
  <c r="Y139" i="7" s="1"/>
  <c r="X140" i="7"/>
  <c r="X139" i="7" s="1"/>
  <c r="W140" i="7"/>
  <c r="W139" i="7" s="1"/>
  <c r="BR139" i="7"/>
  <c r="BT139" i="7" s="1"/>
  <c r="BI139" i="7"/>
  <c r="BD139" i="7"/>
  <c r="AR139" i="7"/>
  <c r="AW139" i="7" s="1"/>
  <c r="BD138" i="7"/>
  <c r="N138" i="7"/>
  <c r="N132" i="7" s="1"/>
  <c r="N131" i="7" s="1"/>
  <c r="K138" i="7"/>
  <c r="K132" i="7" s="1"/>
  <c r="K131" i="7" s="1"/>
  <c r="BR137" i="7"/>
  <c r="BT137" i="7" s="1"/>
  <c r="BR136" i="7"/>
  <c r="BT136" i="7" s="1"/>
  <c r="BR135" i="7"/>
  <c r="BT135" i="7" s="1"/>
  <c r="BR134" i="7"/>
  <c r="BT134" i="7" s="1"/>
  <c r="BD134" i="7"/>
  <c r="BE134" i="7" s="1"/>
  <c r="BF134" i="7" s="1"/>
  <c r="AV134" i="7"/>
  <c r="AU134" i="7"/>
  <c r="AT134" i="7"/>
  <c r="AP134" i="7"/>
  <c r="AR134" i="7" s="1"/>
  <c r="AO134" i="7"/>
  <c r="BR133" i="7"/>
  <c r="BT133" i="7" s="1"/>
  <c r="BD133" i="7"/>
  <c r="BE133" i="7" s="1"/>
  <c r="BF133" i="7" s="1"/>
  <c r="AP133" i="7"/>
  <c r="AR133" i="7" s="1"/>
  <c r="AO133" i="7"/>
  <c r="BK132" i="7"/>
  <c r="BD132" i="7"/>
  <c r="S132" i="7"/>
  <c r="S131" i="7" s="1"/>
  <c r="BD131" i="7"/>
  <c r="BT130" i="7"/>
  <c r="BR130" i="7"/>
  <c r="BD130" i="7"/>
  <c r="AR130" i="7"/>
  <c r="AW130" i="7" s="1"/>
  <c r="AO130" i="7"/>
  <c r="BR129" i="7"/>
  <c r="BT129" i="7" s="1"/>
  <c r="BD129" i="7"/>
  <c r="AR129" i="7"/>
  <c r="AW129" i="7" s="1"/>
  <c r="AO129" i="7"/>
  <c r="BR128" i="7"/>
  <c r="BT128" i="7" s="1"/>
  <c r="BD128" i="7"/>
  <c r="AR128" i="7"/>
  <c r="AW128" i="7" s="1"/>
  <c r="AN128" i="7"/>
  <c r="AO128" i="7" s="1"/>
  <c r="AG128" i="7"/>
  <c r="AG127" i="7" s="1"/>
  <c r="AG126" i="7" s="1"/>
  <c r="AG125" i="7" s="1"/>
  <c r="AG122" i="7" s="1"/>
  <c r="AG121" i="7" s="1"/>
  <c r="V128" i="7"/>
  <c r="V127" i="7" s="1"/>
  <c r="V126" i="7" s="1"/>
  <c r="V125" i="7" s="1"/>
  <c r="V122" i="7" s="1"/>
  <c r="V121" i="7" s="1"/>
  <c r="BS127" i="7"/>
  <c r="BS126" i="7" s="1"/>
  <c r="BQ127" i="7"/>
  <c r="BQ126" i="7" s="1"/>
  <c r="BQ125" i="7" s="1"/>
  <c r="BQ121" i="7" s="1"/>
  <c r="BP127" i="7"/>
  <c r="BP126" i="7" s="1"/>
  <c r="BP125" i="7" s="1"/>
  <c r="BP121" i="7" s="1"/>
  <c r="BP122" i="7" s="1"/>
  <c r="BO127" i="7"/>
  <c r="BO126" i="7" s="1"/>
  <c r="BO125" i="7" s="1"/>
  <c r="BO121" i="7" s="1"/>
  <c r="BO122" i="7" s="1"/>
  <c r="BN127" i="7"/>
  <c r="BN126" i="7" s="1"/>
  <c r="BN125" i="7" s="1"/>
  <c r="BN121" i="7" s="1"/>
  <c r="BN122" i="7" s="1"/>
  <c r="BM127" i="7"/>
  <c r="BM126" i="7" s="1"/>
  <c r="BM125" i="7" s="1"/>
  <c r="BM121" i="7" s="1"/>
  <c r="BM122" i="7" s="1"/>
  <c r="BL127" i="7"/>
  <c r="BL126" i="7" s="1"/>
  <c r="BL125" i="7" s="1"/>
  <c r="BL121" i="7" s="1"/>
  <c r="BK127" i="7"/>
  <c r="BK126" i="7" s="1"/>
  <c r="BK125" i="7" s="1"/>
  <c r="BK121" i="7" s="1"/>
  <c r="BJ127" i="7"/>
  <c r="BI127" i="7"/>
  <c r="BI126" i="7" s="1"/>
  <c r="BI125" i="7" s="1"/>
  <c r="BH127" i="7"/>
  <c r="BH126" i="7" s="1"/>
  <c r="BH125" i="7" s="1"/>
  <c r="BH121" i="7" s="1"/>
  <c r="BG127" i="7"/>
  <c r="BG126" i="7" s="1"/>
  <c r="BG125" i="7" s="1"/>
  <c r="BG121" i="7" s="1"/>
  <c r="BD127" i="7"/>
  <c r="AV127" i="7"/>
  <c r="AV126" i="7" s="1"/>
  <c r="AV125" i="7" s="1"/>
  <c r="AV122" i="7" s="1"/>
  <c r="AV121" i="7" s="1"/>
  <c r="AU127" i="7"/>
  <c r="AU126" i="7" s="1"/>
  <c r="AU125" i="7" s="1"/>
  <c r="AU122" i="7" s="1"/>
  <c r="AU121" i="7" s="1"/>
  <c r="AT127" i="7"/>
  <c r="AT126" i="7" s="1"/>
  <c r="AP127" i="7"/>
  <c r="AN127" i="7"/>
  <c r="AM127" i="7"/>
  <c r="AM126" i="7" s="1"/>
  <c r="AM125" i="7" s="1"/>
  <c r="AL127" i="7"/>
  <c r="AL126" i="7" s="1"/>
  <c r="AL125" i="7" s="1"/>
  <c r="AL122" i="7" s="1"/>
  <c r="AL121" i="7" s="1"/>
  <c r="AK127" i="7"/>
  <c r="AJ127" i="7"/>
  <c r="AJ126" i="7" s="1"/>
  <c r="AJ125" i="7" s="1"/>
  <c r="AJ122" i="7" s="1"/>
  <c r="AJ121" i="7" s="1"/>
  <c r="AI127" i="7"/>
  <c r="AI126" i="7" s="1"/>
  <c r="AI125" i="7" s="1"/>
  <c r="AI122" i="7" s="1"/>
  <c r="AH127" i="7"/>
  <c r="AH126" i="7" s="1"/>
  <c r="AH125" i="7" s="1"/>
  <c r="AH122" i="7" s="1"/>
  <c r="AH121" i="7" s="1"/>
  <c r="AF127" i="7"/>
  <c r="AF126" i="7" s="1"/>
  <c r="AF125" i="7" s="1"/>
  <c r="AF122" i="7" s="1"/>
  <c r="AF121" i="7" s="1"/>
  <c r="AE127" i="7"/>
  <c r="AE126" i="7" s="1"/>
  <c r="AE125" i="7" s="1"/>
  <c r="AE122" i="7" s="1"/>
  <c r="AE121" i="7" s="1"/>
  <c r="AD127" i="7"/>
  <c r="AD126" i="7" s="1"/>
  <c r="AD125" i="7" s="1"/>
  <c r="AD122" i="7" s="1"/>
  <c r="AD121" i="7" s="1"/>
  <c r="AC127" i="7"/>
  <c r="AC126" i="7" s="1"/>
  <c r="AC125" i="7" s="1"/>
  <c r="AC122" i="7" s="1"/>
  <c r="AC121" i="7" s="1"/>
  <c r="AB127" i="7"/>
  <c r="AB126" i="7" s="1"/>
  <c r="AB125" i="7" s="1"/>
  <c r="AB122" i="7" s="1"/>
  <c r="AB121" i="7" s="1"/>
  <c r="AA127" i="7"/>
  <c r="AA126" i="7" s="1"/>
  <c r="AA125" i="7" s="1"/>
  <c r="AA122" i="7" s="1"/>
  <c r="AA121" i="7" s="1"/>
  <c r="Z127" i="7"/>
  <c r="Z126" i="7" s="1"/>
  <c r="Z125" i="7" s="1"/>
  <c r="Z122" i="7" s="1"/>
  <c r="Z121" i="7" s="1"/>
  <c r="Y127" i="7"/>
  <c r="Y126" i="7" s="1"/>
  <c r="X127" i="7"/>
  <c r="X126" i="7" s="1"/>
  <c r="X125" i="7" s="1"/>
  <c r="X122" i="7" s="1"/>
  <c r="X121" i="7" s="1"/>
  <c r="W127" i="7"/>
  <c r="W126" i="7" s="1"/>
  <c r="W125" i="7" s="1"/>
  <c r="U127" i="7"/>
  <c r="U126" i="7" s="1"/>
  <c r="U125" i="7" s="1"/>
  <c r="U122" i="7" s="1"/>
  <c r="U121" i="7" s="1"/>
  <c r="T127" i="7"/>
  <c r="T126" i="7" s="1"/>
  <c r="S127" i="7"/>
  <c r="S126" i="7" s="1"/>
  <c r="S125" i="7" s="1"/>
  <c r="S122" i="7" s="1"/>
  <c r="S121" i="7" s="1"/>
  <c r="R127" i="7"/>
  <c r="Q127" i="7"/>
  <c r="Q126" i="7" s="1"/>
  <c r="Q125" i="7" s="1"/>
  <c r="Q122" i="7" s="1"/>
  <c r="Q121" i="7" s="1"/>
  <c r="P127" i="7"/>
  <c r="P126" i="7" s="1"/>
  <c r="P125" i="7" s="1"/>
  <c r="P122" i="7" s="1"/>
  <c r="P121" i="7" s="1"/>
  <c r="O127" i="7"/>
  <c r="O126" i="7" s="1"/>
  <c r="O125" i="7" s="1"/>
  <c r="O122" i="7" s="1"/>
  <c r="O121" i="7" s="1"/>
  <c r="N127" i="7"/>
  <c r="N126" i="7" s="1"/>
  <c r="N125" i="7" s="1"/>
  <c r="N122" i="7" s="1"/>
  <c r="N121" i="7" s="1"/>
  <c r="M127" i="7"/>
  <c r="M126" i="7" s="1"/>
  <c r="M125" i="7" s="1"/>
  <c r="M122" i="7" s="1"/>
  <c r="M121" i="7" s="1"/>
  <c r="L127" i="7"/>
  <c r="L126" i="7" s="1"/>
  <c r="K127" i="7"/>
  <c r="K126" i="7" s="1"/>
  <c r="K125" i="7" s="1"/>
  <c r="K122" i="7" s="1"/>
  <c r="K121" i="7" s="1"/>
  <c r="BJ126" i="7"/>
  <c r="BJ125" i="7" s="1"/>
  <c r="BJ121" i="7" s="1"/>
  <c r="BD126" i="7"/>
  <c r="AK126" i="7"/>
  <c r="AK125" i="7" s="1"/>
  <c r="AK122" i="7" s="1"/>
  <c r="AK121" i="7" s="1"/>
  <c r="R126" i="7"/>
  <c r="R125" i="7" s="1"/>
  <c r="R122" i="7" s="1"/>
  <c r="R121" i="7" s="1"/>
  <c r="BS125" i="7"/>
  <c r="BS121" i="7" s="1"/>
  <c r="BD125" i="7"/>
  <c r="AT125" i="7"/>
  <c r="AT122" i="7" s="1"/>
  <c r="AT121" i="7" s="1"/>
  <c r="AQ125" i="7"/>
  <c r="AQ122" i="7" s="1"/>
  <c r="AQ121" i="7" s="1"/>
  <c r="Y125" i="7"/>
  <c r="Y122" i="7" s="1"/>
  <c r="Y121" i="7" s="1"/>
  <c r="T125" i="7"/>
  <c r="T122" i="7" s="1"/>
  <c r="T121" i="7" s="1"/>
  <c r="L125" i="7"/>
  <c r="L122" i="7" s="1"/>
  <c r="L121" i="7" s="1"/>
  <c r="BR124" i="7"/>
  <c r="BT124" i="7" s="1"/>
  <c r="BD124" i="7"/>
  <c r="BE124" i="7" s="1"/>
  <c r="BF124" i="7" s="1"/>
  <c r="AR124" i="7"/>
  <c r="AO124" i="7"/>
  <c r="BR123" i="7"/>
  <c r="BT123" i="7" s="1"/>
  <c r="BL122" i="7"/>
  <c r="BK122" i="7"/>
  <c r="BJ122" i="7"/>
  <c r="BH122" i="7"/>
  <c r="BD122" i="7"/>
  <c r="AM122" i="7"/>
  <c r="AM121" i="7" s="1"/>
  <c r="W122" i="7"/>
  <c r="W121" i="7" s="1"/>
  <c r="BD121" i="7"/>
  <c r="AI121" i="7"/>
  <c r="BR120" i="7"/>
  <c r="BR119" i="7" s="1"/>
  <c r="BR118" i="7" s="1"/>
  <c r="BS119" i="7"/>
  <c r="BS118" i="7" s="1"/>
  <c r="BP119" i="7"/>
  <c r="BP118" i="7" s="1"/>
  <c r="BO119" i="7"/>
  <c r="BO118" i="7" s="1"/>
  <c r="BN119" i="7"/>
  <c r="BN118" i="7" s="1"/>
  <c r="BR117" i="7"/>
  <c r="BD117" i="7"/>
  <c r="AR117" i="7"/>
  <c r="AW117" i="7" s="1"/>
  <c r="AN117" i="7"/>
  <c r="AO117" i="7" s="1"/>
  <c r="AG117" i="7"/>
  <c r="BR116" i="7"/>
  <c r="BT116" i="7" s="1"/>
  <c r="BD116" i="7"/>
  <c r="AR116" i="7"/>
  <c r="AW116" i="7" s="1"/>
  <c r="AN116" i="7"/>
  <c r="AO116" i="7" s="1"/>
  <c r="AG116" i="7"/>
  <c r="BR115" i="7"/>
  <c r="BT115" i="7" s="1"/>
  <c r="BD115" i="7"/>
  <c r="AR115" i="7"/>
  <c r="AW115" i="7" s="1"/>
  <c r="AN115" i="7"/>
  <c r="AO115" i="7" s="1"/>
  <c r="AG115" i="7"/>
  <c r="V115" i="7"/>
  <c r="BR114" i="7"/>
  <c r="BT114" i="7" s="1"/>
  <c r="BR113" i="7"/>
  <c r="BT113" i="7" s="1"/>
  <c r="BD113" i="7"/>
  <c r="AR113" i="7"/>
  <c r="AW113" i="7" s="1"/>
  <c r="AN113" i="7"/>
  <c r="AO113" i="7" s="1"/>
  <c r="AG113" i="7"/>
  <c r="BT112" i="7"/>
  <c r="BR112" i="7"/>
  <c r="BD112" i="7"/>
  <c r="AR112" i="7"/>
  <c r="AW112" i="7" s="1"/>
  <c r="AN112" i="7"/>
  <c r="AO112" i="7" s="1"/>
  <c r="AG112" i="7"/>
  <c r="BR111" i="7"/>
  <c r="BT111" i="7" s="1"/>
  <c r="BD111" i="7"/>
  <c r="AR111" i="7"/>
  <c r="AW111" i="7" s="1"/>
  <c r="AN111" i="7"/>
  <c r="AG111" i="7"/>
  <c r="V111" i="7"/>
  <c r="BS110" i="7"/>
  <c r="BQ110" i="7"/>
  <c r="BP110" i="7"/>
  <c r="BO110" i="7"/>
  <c r="BN110" i="7"/>
  <c r="BM110" i="7"/>
  <c r="BL110" i="7"/>
  <c r="BK110" i="7"/>
  <c r="BJ110" i="7"/>
  <c r="BI110" i="7"/>
  <c r="BH110" i="7"/>
  <c r="BG110" i="7"/>
  <c r="BD110" i="7"/>
  <c r="AV110" i="7"/>
  <c r="AU110" i="7"/>
  <c r="AT110" i="7"/>
  <c r="AP110" i="7"/>
  <c r="AM110" i="7"/>
  <c r="AL110" i="7"/>
  <c r="AJ110" i="7"/>
  <c r="AI110" i="7"/>
  <c r="AH110" i="7"/>
  <c r="AF110" i="7"/>
  <c r="AE110" i="7"/>
  <c r="AD110" i="7"/>
  <c r="AC110" i="7"/>
  <c r="AB110" i="7"/>
  <c r="AA110" i="7"/>
  <c r="Z110" i="7"/>
  <c r="Y110" i="7"/>
  <c r="X110" i="7"/>
  <c r="W110" i="7"/>
  <c r="U110" i="7"/>
  <c r="T110" i="7"/>
  <c r="S110" i="7"/>
  <c r="R110" i="7"/>
  <c r="Q110" i="7"/>
  <c r="P110" i="7"/>
  <c r="O110" i="7"/>
  <c r="N110" i="7"/>
  <c r="M110" i="7"/>
  <c r="L110" i="7"/>
  <c r="K110" i="7"/>
  <c r="BR109" i="7"/>
  <c r="BD109" i="7"/>
  <c r="AR109" i="7"/>
  <c r="AW109" i="7" s="1"/>
  <c r="AN109" i="7"/>
  <c r="AO109" i="7" s="1"/>
  <c r="AG109" i="7"/>
  <c r="V109" i="7"/>
  <c r="BR108" i="7"/>
  <c r="BT108" i="7" s="1"/>
  <c r="BD108" i="7"/>
  <c r="AR108" i="7"/>
  <c r="AW108" i="7" s="1"/>
  <c r="AN108" i="7"/>
  <c r="AO108" i="7" s="1"/>
  <c r="AG108" i="7"/>
  <c r="V108" i="7"/>
  <c r="BR107" i="7"/>
  <c r="BD107" i="7"/>
  <c r="AR107" i="7"/>
  <c r="AW107" i="7" s="1"/>
  <c r="AN107" i="7"/>
  <c r="AO107" i="7" s="1"/>
  <c r="AG107" i="7"/>
  <c r="V107" i="7"/>
  <c r="BR106" i="7"/>
  <c r="BT106" i="7" s="1"/>
  <c r="BD106" i="7"/>
  <c r="AR106" i="7"/>
  <c r="AW106" i="7" s="1"/>
  <c r="AN106" i="7"/>
  <c r="AO106" i="7" s="1"/>
  <c r="AG106" i="7"/>
  <c r="BR105" i="7"/>
  <c r="BT105" i="7" s="1"/>
  <c r="BD105" i="7"/>
  <c r="AR105" i="7"/>
  <c r="AW105" i="7" s="1"/>
  <c r="AN105" i="7"/>
  <c r="AO105" i="7" s="1"/>
  <c r="AG105" i="7"/>
  <c r="BR104" i="7"/>
  <c r="BT104" i="7" s="1"/>
  <c r="BD104" i="7"/>
  <c r="AR104" i="7"/>
  <c r="AW104" i="7" s="1"/>
  <c r="AN104" i="7"/>
  <c r="AO104" i="7" s="1"/>
  <c r="AG104" i="7"/>
  <c r="V104" i="7"/>
  <c r="BR103" i="7"/>
  <c r="BT103" i="7" s="1"/>
  <c r="BD103" i="7"/>
  <c r="AR103" i="7"/>
  <c r="AW103" i="7" s="1"/>
  <c r="AN103" i="7"/>
  <c r="AO103" i="7" s="1"/>
  <c r="BR102" i="7"/>
  <c r="BT102" i="7" s="1"/>
  <c r="BD102" i="7"/>
  <c r="AR102" i="7"/>
  <c r="AW102" i="7" s="1"/>
  <c r="AN102" i="7"/>
  <c r="AO102" i="7" s="1"/>
  <c r="V102" i="7"/>
  <c r="BR101" i="7"/>
  <c r="BT101" i="7" s="1"/>
  <c r="BD101" i="7"/>
  <c r="AR101" i="7"/>
  <c r="AW101" i="7" s="1"/>
  <c r="BE101" i="7" s="1"/>
  <c r="BF101" i="7" s="1"/>
  <c r="AN101" i="7"/>
  <c r="AO101" i="7" s="1"/>
  <c r="BT100" i="7"/>
  <c r="BR100" i="7"/>
  <c r="BD100" i="7"/>
  <c r="AR100" i="7"/>
  <c r="AW100" i="7" s="1"/>
  <c r="AN100" i="7"/>
  <c r="AO100" i="7" s="1"/>
  <c r="AG100" i="7"/>
  <c r="BR99" i="7"/>
  <c r="BT99" i="7" s="1"/>
  <c r="BD99" i="7"/>
  <c r="AR99" i="7"/>
  <c r="AW99" i="7" s="1"/>
  <c r="AN99" i="7"/>
  <c r="AO99" i="7" s="1"/>
  <c r="BR98" i="7"/>
  <c r="BD98" i="7"/>
  <c r="AR98" i="7"/>
  <c r="AW98" i="7" s="1"/>
  <c r="AN98" i="7"/>
  <c r="AO98" i="7" s="1"/>
  <c r="AG98" i="7"/>
  <c r="BR97" i="7"/>
  <c r="BT97" i="7" s="1"/>
  <c r="BD97" i="7"/>
  <c r="AR97" i="7"/>
  <c r="AW97" i="7" s="1"/>
  <c r="AN97" i="7"/>
  <c r="AO97" i="7" s="1"/>
  <c r="AG97" i="7"/>
  <c r="V97" i="7"/>
  <c r="BR96" i="7"/>
  <c r="BT96" i="7" s="1"/>
  <c r="BD96" i="7"/>
  <c r="AR96" i="7"/>
  <c r="AW96" i="7" s="1"/>
  <c r="AN96" i="7"/>
  <c r="AO96" i="7" s="1"/>
  <c r="AG96" i="7"/>
  <c r="V96" i="7"/>
  <c r="BR95" i="7"/>
  <c r="BT95" i="7" s="1"/>
  <c r="BD95" i="7"/>
  <c r="AR95" i="7"/>
  <c r="AW95" i="7" s="1"/>
  <c r="AN95" i="7"/>
  <c r="AO95" i="7" s="1"/>
  <c r="AG95" i="7"/>
  <c r="V95" i="7"/>
  <c r="BT94" i="7"/>
  <c r="BD94" i="7"/>
  <c r="AR94" i="7"/>
  <c r="AW94" i="7" s="1"/>
  <c r="AN94" i="7"/>
  <c r="AO94" i="7" s="1"/>
  <c r="AG94" i="7"/>
  <c r="BR93" i="7"/>
  <c r="BT93" i="7" s="1"/>
  <c r="BD93" i="7"/>
  <c r="AR93" i="7"/>
  <c r="AW93" i="7" s="1"/>
  <c r="AN93" i="7"/>
  <c r="AO93" i="7" s="1"/>
  <c r="AG93" i="7"/>
  <c r="BR92" i="7"/>
  <c r="BT92" i="7" s="1"/>
  <c r="BD92" i="7"/>
  <c r="AR92" i="7"/>
  <c r="AW92" i="7" s="1"/>
  <c r="AN92" i="7"/>
  <c r="AO92" i="7" s="1"/>
  <c r="BT91" i="7"/>
  <c r="BT90" i="7"/>
  <c r="BR90" i="7"/>
  <c r="BD90" i="7"/>
  <c r="AR90" i="7"/>
  <c r="AW90" i="7" s="1"/>
  <c r="AN90" i="7"/>
  <c r="AO90" i="7" s="1"/>
  <c r="BR89" i="7"/>
  <c r="BT89" i="7" s="1"/>
  <c r="BD89" i="7"/>
  <c r="AR89" i="7"/>
  <c r="AW89" i="7" s="1"/>
  <c r="BE89" i="7" s="1"/>
  <c r="BF89" i="7" s="1"/>
  <c r="AN89" i="7"/>
  <c r="AO89" i="7" s="1"/>
  <c r="AG89" i="7"/>
  <c r="V89" i="7"/>
  <c r="BR88" i="7"/>
  <c r="BT88" i="7" s="1"/>
  <c r="BD88" i="7"/>
  <c r="AR88" i="7"/>
  <c r="AW88" i="7" s="1"/>
  <c r="AN88" i="7"/>
  <c r="AO88" i="7" s="1"/>
  <c r="AG88" i="7"/>
  <c r="V88" i="7"/>
  <c r="BR87" i="7"/>
  <c r="BT87" i="7" s="1"/>
  <c r="BD87" i="7"/>
  <c r="AR87" i="7"/>
  <c r="AW87" i="7" s="1"/>
  <c r="BE87" i="7" s="1"/>
  <c r="BF87" i="7" s="1"/>
  <c r="AN87" i="7"/>
  <c r="AO87" i="7" s="1"/>
  <c r="AG87" i="7"/>
  <c r="V87" i="7"/>
  <c r="BR86" i="7"/>
  <c r="BT86" i="7" s="1"/>
  <c r="BD86" i="7"/>
  <c r="AR86" i="7"/>
  <c r="AW86" i="7" s="1"/>
  <c r="AN86" i="7"/>
  <c r="AO86" i="7" s="1"/>
  <c r="AG86" i="7"/>
  <c r="V86" i="7"/>
  <c r="BR85" i="7"/>
  <c r="BD85" i="7"/>
  <c r="AR85" i="7"/>
  <c r="AW85" i="7" s="1"/>
  <c r="BE85" i="7" s="1"/>
  <c r="BF85" i="7" s="1"/>
  <c r="AN85" i="7"/>
  <c r="AO85" i="7" s="1"/>
  <c r="AG85" i="7"/>
  <c r="BR84" i="7"/>
  <c r="BT84" i="7" s="1"/>
  <c r="BD84" i="7"/>
  <c r="AR84" i="7"/>
  <c r="AW84" i="7" s="1"/>
  <c r="AN84" i="7"/>
  <c r="AO84" i="7" s="1"/>
  <c r="AG84" i="7"/>
  <c r="V84" i="7"/>
  <c r="BR83" i="7"/>
  <c r="BT83" i="7" s="1"/>
  <c r="BD83" i="7"/>
  <c r="AR83" i="7"/>
  <c r="AW83" i="7" s="1"/>
  <c r="BE83" i="7" s="1"/>
  <c r="BF83" i="7" s="1"/>
  <c r="AO83" i="7"/>
  <c r="AN83" i="7"/>
  <c r="AG83" i="7"/>
  <c r="BR82" i="7"/>
  <c r="BT82" i="7" s="1"/>
  <c r="BD82" i="7"/>
  <c r="AR82" i="7"/>
  <c r="AW82" i="7" s="1"/>
  <c r="AN82" i="7"/>
  <c r="AO82" i="7" s="1"/>
  <c r="AG82" i="7"/>
  <c r="BR81" i="7"/>
  <c r="BR80" i="7"/>
  <c r="BT80" i="7" s="1"/>
  <c r="BD80" i="7"/>
  <c r="AR80" i="7"/>
  <c r="AW80" i="7" s="1"/>
  <c r="AN80" i="7"/>
  <c r="AO80" i="7" s="1"/>
  <c r="AG80" i="7"/>
  <c r="V80" i="7"/>
  <c r="BR79" i="7"/>
  <c r="BD79" i="7"/>
  <c r="AR79" i="7"/>
  <c r="AW79" i="7" s="1"/>
  <c r="AN79" i="7"/>
  <c r="AO79" i="7" s="1"/>
  <c r="AG79" i="7"/>
  <c r="BR78" i="7"/>
  <c r="BT78" i="7" s="1"/>
  <c r="BD78" i="7"/>
  <c r="AR78" i="7"/>
  <c r="AW78" i="7" s="1"/>
  <c r="AN78" i="7"/>
  <c r="AO78" i="7" s="1"/>
  <c r="AG78" i="7"/>
  <c r="BR77" i="7"/>
  <c r="BT77" i="7" s="1"/>
  <c r="BD77" i="7"/>
  <c r="AR77" i="7"/>
  <c r="AW77" i="7" s="1"/>
  <c r="BE77" i="7" s="1"/>
  <c r="BF77" i="7" s="1"/>
  <c r="AN77" i="7"/>
  <c r="AO77" i="7" s="1"/>
  <c r="AG77" i="7"/>
  <c r="V77" i="7"/>
  <c r="BR76" i="7"/>
  <c r="BT76" i="7" s="1"/>
  <c r="BE76" i="7"/>
  <c r="BF76" i="7" s="1"/>
  <c r="BD76" i="7"/>
  <c r="AR76" i="7"/>
  <c r="AW76" i="7" s="1"/>
  <c r="AN76" i="7"/>
  <c r="AO76" i="7" s="1"/>
  <c r="AG76" i="7"/>
  <c r="V76" i="7"/>
  <c r="BR75" i="7"/>
  <c r="BT75" i="7" s="1"/>
  <c r="BD75" i="7"/>
  <c r="AR75" i="7"/>
  <c r="AW75" i="7" s="1"/>
  <c r="AN75" i="7"/>
  <c r="AO75" i="7" s="1"/>
  <c r="BR74" i="7"/>
  <c r="BT74" i="7" s="1"/>
  <c r="BD74" i="7"/>
  <c r="AR74" i="7"/>
  <c r="AW74" i="7" s="1"/>
  <c r="AN74" i="7"/>
  <c r="AO74" i="7" s="1"/>
  <c r="AG74" i="7"/>
  <c r="BR73" i="7"/>
  <c r="BD73" i="7"/>
  <c r="AR73" i="7"/>
  <c r="AW73" i="7" s="1"/>
  <c r="AN73" i="7"/>
  <c r="AO73" i="7" s="1"/>
  <c r="AG73" i="7"/>
  <c r="V73" i="7"/>
  <c r="BR72" i="7"/>
  <c r="BT72" i="7" s="1"/>
  <c r="BD72" i="7"/>
  <c r="AR72" i="7"/>
  <c r="AW72" i="7" s="1"/>
  <c r="AN72" i="7"/>
  <c r="AO72" i="7" s="1"/>
  <c r="AG72" i="7"/>
  <c r="V72" i="7"/>
  <c r="BR71" i="7"/>
  <c r="BT71" i="7" s="1"/>
  <c r="BD71" i="7"/>
  <c r="AR71" i="7"/>
  <c r="AW71" i="7" s="1"/>
  <c r="AN71" i="7"/>
  <c r="AO71" i="7" s="1"/>
  <c r="AG71" i="7"/>
  <c r="V71" i="7"/>
  <c r="BS70" i="7"/>
  <c r="BQ70" i="7"/>
  <c r="BP70" i="7"/>
  <c r="BO70" i="7"/>
  <c r="BN70" i="7"/>
  <c r="BM70" i="7"/>
  <c r="BL70" i="7"/>
  <c r="BK70" i="7"/>
  <c r="BJ70" i="7"/>
  <c r="BI70" i="7"/>
  <c r="BH70" i="7"/>
  <c r="BG70" i="7"/>
  <c r="BD70" i="7"/>
  <c r="AV70" i="7"/>
  <c r="AU70" i="7"/>
  <c r="AT70" i="7"/>
  <c r="AP70" i="7"/>
  <c r="AR70" i="7" s="1"/>
  <c r="AM70" i="7"/>
  <c r="AL70" i="7"/>
  <c r="AK70" i="7"/>
  <c r="AJ70" i="7"/>
  <c r="AI70" i="7"/>
  <c r="AH70" i="7"/>
  <c r="AF70" i="7"/>
  <c r="AE70" i="7"/>
  <c r="AD70" i="7"/>
  <c r="AC70" i="7"/>
  <c r="AB70" i="7"/>
  <c r="AA70" i="7"/>
  <c r="Z70" i="7"/>
  <c r="Y70" i="7"/>
  <c r="X70" i="7"/>
  <c r="W70" i="7"/>
  <c r="U70" i="7"/>
  <c r="T70" i="7"/>
  <c r="S70" i="7"/>
  <c r="R70" i="7"/>
  <c r="Q70" i="7"/>
  <c r="P70" i="7"/>
  <c r="O70" i="7"/>
  <c r="N70" i="7"/>
  <c r="M70" i="7"/>
  <c r="L70" i="7"/>
  <c r="K70" i="7"/>
  <c r="BR69" i="7"/>
  <c r="BD69" i="7"/>
  <c r="AR69" i="7"/>
  <c r="AW69" i="7" s="1"/>
  <c r="AO69" i="7"/>
  <c r="BR68" i="7"/>
  <c r="BT68" i="7" s="1"/>
  <c r="BD68" i="7"/>
  <c r="AR68" i="7"/>
  <c r="AW68" i="7" s="1"/>
  <c r="AN68" i="7"/>
  <c r="AO68" i="7" s="1"/>
  <c r="AG68" i="7"/>
  <c r="BR67" i="7"/>
  <c r="BT67" i="7" s="1"/>
  <c r="BD67" i="7"/>
  <c r="AR67" i="7"/>
  <c r="AW67" i="7" s="1"/>
  <c r="AN67" i="7"/>
  <c r="AO67" i="7" s="1"/>
  <c r="AG67" i="7"/>
  <c r="V67" i="7"/>
  <c r="BR66" i="7"/>
  <c r="BT66" i="7" s="1"/>
  <c r="BD66" i="7"/>
  <c r="AR66" i="7"/>
  <c r="AW66" i="7" s="1"/>
  <c r="AN66" i="7"/>
  <c r="AO66" i="7" s="1"/>
  <c r="AG66" i="7"/>
  <c r="BR65" i="7"/>
  <c r="BT65" i="7" s="1"/>
  <c r="BD65" i="7"/>
  <c r="AR65" i="7"/>
  <c r="AW65" i="7" s="1"/>
  <c r="AN65" i="7"/>
  <c r="AO65" i="7" s="1"/>
  <c r="AG65" i="7"/>
  <c r="V65" i="7"/>
  <c r="BR64" i="7"/>
  <c r="BT64" i="7" s="1"/>
  <c r="BD64" i="7"/>
  <c r="AR64" i="7"/>
  <c r="AW64" i="7" s="1"/>
  <c r="BE64" i="7" s="1"/>
  <c r="BF64" i="7" s="1"/>
  <c r="AN64" i="7"/>
  <c r="AO64" i="7" s="1"/>
  <c r="AG64" i="7"/>
  <c r="V64" i="7"/>
  <c r="BR63" i="7"/>
  <c r="BT63" i="7" s="1"/>
  <c r="BD63" i="7"/>
  <c r="AR63" i="7"/>
  <c r="AW63" i="7" s="1"/>
  <c r="AN63" i="7"/>
  <c r="AO63" i="7" s="1"/>
  <c r="AG63" i="7"/>
  <c r="V63" i="7"/>
  <c r="BR62" i="7"/>
  <c r="BT62" i="7" s="1"/>
  <c r="BD62" i="7"/>
  <c r="BE62" i="7" s="1"/>
  <c r="BF62" i="7" s="1"/>
  <c r="AR62" i="7"/>
  <c r="AW62" i="7" s="1"/>
  <c r="AN62" i="7"/>
  <c r="AO62" i="7" s="1"/>
  <c r="AG62" i="7"/>
  <c r="V62" i="7"/>
  <c r="BR61" i="7"/>
  <c r="BT61" i="7" s="1"/>
  <c r="BD61" i="7"/>
  <c r="AR61" i="7"/>
  <c r="AW61" i="7" s="1"/>
  <c r="AN61" i="7"/>
  <c r="AG61" i="7"/>
  <c r="V61" i="7"/>
  <c r="BR60" i="7"/>
  <c r="BD60" i="7"/>
  <c r="AR60" i="7"/>
  <c r="AW60" i="7" s="1"/>
  <c r="AN60" i="7"/>
  <c r="AO60" i="7" s="1"/>
  <c r="AG60" i="7"/>
  <c r="V60" i="7"/>
  <c r="BR59" i="7"/>
  <c r="BT59" i="7" s="1"/>
  <c r="BD59" i="7"/>
  <c r="AR59" i="7"/>
  <c r="AW59" i="7" s="1"/>
  <c r="AN59" i="7"/>
  <c r="AO59" i="7" s="1"/>
  <c r="AG59" i="7"/>
  <c r="V59" i="7"/>
  <c r="BS58" i="7"/>
  <c r="BQ58" i="7"/>
  <c r="BP58" i="7"/>
  <c r="BO58" i="7"/>
  <c r="BN58" i="7"/>
  <c r="BM58" i="7"/>
  <c r="BL58" i="7"/>
  <c r="BK58" i="7"/>
  <c r="BJ58" i="7"/>
  <c r="BI58" i="7"/>
  <c r="BH58" i="7"/>
  <c r="BG58" i="7"/>
  <c r="BD58" i="7"/>
  <c r="AV58" i="7"/>
  <c r="AU58" i="7"/>
  <c r="AT58" i="7"/>
  <c r="AR58" i="7"/>
  <c r="AP58" i="7"/>
  <c r="AM58" i="7"/>
  <c r="AL58" i="7"/>
  <c r="AK58" i="7"/>
  <c r="AJ58" i="7"/>
  <c r="AI58" i="7"/>
  <c r="AH58" i="7"/>
  <c r="AF58" i="7"/>
  <c r="AE58" i="7"/>
  <c r="AD58" i="7"/>
  <c r="AC58" i="7"/>
  <c r="AB58" i="7"/>
  <c r="AA58" i="7"/>
  <c r="Z58" i="7"/>
  <c r="Y58" i="7"/>
  <c r="X58" i="7"/>
  <c r="W58" i="7"/>
  <c r="U58" i="7"/>
  <c r="T58" i="7"/>
  <c r="S58" i="7"/>
  <c r="R58" i="7"/>
  <c r="Q58" i="7"/>
  <c r="P58" i="7"/>
  <c r="O58" i="7"/>
  <c r="N58" i="7"/>
  <c r="M58" i="7"/>
  <c r="L58" i="7"/>
  <c r="K58" i="7"/>
  <c r="BR57" i="7"/>
  <c r="BT57" i="7" s="1"/>
  <c r="BD57" i="7"/>
  <c r="AR57" i="7"/>
  <c r="AW57" i="7" s="1"/>
  <c r="AN57" i="7"/>
  <c r="AO57" i="7" s="1"/>
  <c r="AG57" i="7"/>
  <c r="V57" i="7"/>
  <c r="BR56" i="7"/>
  <c r="BT56" i="7" s="1"/>
  <c r="BD56" i="7"/>
  <c r="AR56" i="7"/>
  <c r="AW56" i="7" s="1"/>
  <c r="AO56" i="7"/>
  <c r="BR55" i="7"/>
  <c r="BT55" i="7" s="1"/>
  <c r="BD55" i="7"/>
  <c r="AR55" i="7"/>
  <c r="AW55" i="7" s="1"/>
  <c r="AN55" i="7"/>
  <c r="AO55" i="7" s="1"/>
  <c r="AG55" i="7"/>
  <c r="V55" i="7"/>
  <c r="BR54" i="7"/>
  <c r="BD54" i="7"/>
  <c r="AR54" i="7"/>
  <c r="AW54" i="7" s="1"/>
  <c r="AN54" i="7"/>
  <c r="AG54" i="7"/>
  <c r="V54" i="7"/>
  <c r="BR53" i="7"/>
  <c r="BD53" i="7"/>
  <c r="AR53" i="7"/>
  <c r="AW53" i="7" s="1"/>
  <c r="AN53" i="7"/>
  <c r="AO53" i="7" s="1"/>
  <c r="AG53" i="7"/>
  <c r="V53" i="7"/>
  <c r="BS52" i="7"/>
  <c r="BQ52" i="7"/>
  <c r="BP52" i="7"/>
  <c r="BO52" i="7"/>
  <c r="BN52" i="7"/>
  <c r="BM52" i="7"/>
  <c r="BL52" i="7"/>
  <c r="BK52" i="7"/>
  <c r="BJ52" i="7"/>
  <c r="BI52" i="7"/>
  <c r="BH52" i="7"/>
  <c r="BG52" i="7"/>
  <c r="BD52" i="7"/>
  <c r="AV52" i="7"/>
  <c r="AU52" i="7"/>
  <c r="AT52" i="7"/>
  <c r="AP52" i="7"/>
  <c r="AR52" i="7" s="1"/>
  <c r="AM52" i="7"/>
  <c r="AL52" i="7"/>
  <c r="AK52" i="7"/>
  <c r="AJ52" i="7"/>
  <c r="AI52" i="7"/>
  <c r="AH52" i="7"/>
  <c r="AF52" i="7"/>
  <c r="AE52" i="7"/>
  <c r="AD52" i="7"/>
  <c r="AC52" i="7"/>
  <c r="AB52" i="7"/>
  <c r="AA52" i="7"/>
  <c r="Z52" i="7"/>
  <c r="Y52" i="7"/>
  <c r="X52" i="7"/>
  <c r="W52" i="7"/>
  <c r="U52" i="7"/>
  <c r="T52" i="7"/>
  <c r="S52" i="7"/>
  <c r="R52" i="7"/>
  <c r="Q52" i="7"/>
  <c r="P52" i="7"/>
  <c r="O52" i="7"/>
  <c r="N52" i="7"/>
  <c r="M52" i="7"/>
  <c r="L52" i="7"/>
  <c r="K52" i="7"/>
  <c r="BD51" i="7"/>
  <c r="AA51" i="7"/>
  <c r="BR50" i="7"/>
  <c r="BT50" i="7" s="1"/>
  <c r="BD50" i="7"/>
  <c r="AR50" i="7"/>
  <c r="AW50" i="7" s="1"/>
  <c r="BE50" i="7" s="1"/>
  <c r="BF50" i="7" s="1"/>
  <c r="AN50" i="7"/>
  <c r="AG50" i="7"/>
  <c r="BR49" i="7"/>
  <c r="BT49" i="7" s="1"/>
  <c r="BD49" i="7"/>
  <c r="AR49" i="7"/>
  <c r="AW49" i="7" s="1"/>
  <c r="AN49" i="7"/>
  <c r="AO49" i="7" s="1"/>
  <c r="AG49" i="7"/>
  <c r="V49" i="7"/>
  <c r="V48" i="7" s="1"/>
  <c r="BS48" i="7"/>
  <c r="BQ48" i="7"/>
  <c r="BP48" i="7"/>
  <c r="BO48" i="7"/>
  <c r="BN48" i="7"/>
  <c r="BM48" i="7"/>
  <c r="BL48" i="7"/>
  <c r="BK48" i="7"/>
  <c r="BJ48" i="7"/>
  <c r="BI48" i="7"/>
  <c r="BH48" i="7"/>
  <c r="BG48" i="7"/>
  <c r="BD48" i="7"/>
  <c r="AV48" i="7"/>
  <c r="AU48" i="7"/>
  <c r="AT48" i="7"/>
  <c r="AP48" i="7"/>
  <c r="AR48" i="7" s="1"/>
  <c r="AM48" i="7"/>
  <c r="AL48" i="7"/>
  <c r="AK48" i="7"/>
  <c r="AJ48" i="7"/>
  <c r="AI48" i="7"/>
  <c r="AH48" i="7"/>
  <c r="AF48" i="7"/>
  <c r="AE48" i="7"/>
  <c r="AD48" i="7"/>
  <c r="AC48" i="7"/>
  <c r="AB48" i="7"/>
  <c r="AA48" i="7"/>
  <c r="Z48" i="7"/>
  <c r="Y48" i="7"/>
  <c r="X48" i="7"/>
  <c r="W48" i="7"/>
  <c r="U48" i="7"/>
  <c r="T48" i="7"/>
  <c r="S48" i="7"/>
  <c r="R48" i="7"/>
  <c r="Q48" i="7"/>
  <c r="P48" i="7"/>
  <c r="O48" i="7"/>
  <c r="N48" i="7"/>
  <c r="M48" i="7"/>
  <c r="L48" i="7"/>
  <c r="K48" i="7"/>
  <c r="BR47" i="7"/>
  <c r="BT47" i="7" s="1"/>
  <c r="BD47" i="7"/>
  <c r="AR47" i="7"/>
  <c r="AW47" i="7" s="1"/>
  <c r="AN47" i="7"/>
  <c r="AO47" i="7" s="1"/>
  <c r="AG47" i="7"/>
  <c r="BR46" i="7"/>
  <c r="BT46" i="7" s="1"/>
  <c r="BD46" i="7"/>
  <c r="AR46" i="7"/>
  <c r="AW46" i="7" s="1"/>
  <c r="AN46" i="7"/>
  <c r="AG46" i="7"/>
  <c r="AG42" i="7" s="1"/>
  <c r="V46" i="7"/>
  <c r="V42" i="7" s="1"/>
  <c r="BR45" i="7"/>
  <c r="BT45" i="7" s="1"/>
  <c r="BR44" i="7"/>
  <c r="BT44" i="7" s="1"/>
  <c r="BR43" i="7"/>
  <c r="BS42" i="7"/>
  <c r="BQ42" i="7"/>
  <c r="BP42" i="7"/>
  <c r="BO42" i="7"/>
  <c r="BN42" i="7"/>
  <c r="BM42" i="7"/>
  <c r="BL42" i="7"/>
  <c r="BK42" i="7"/>
  <c r="BJ42" i="7"/>
  <c r="BI42" i="7"/>
  <c r="BH42" i="7"/>
  <c r="BG42" i="7"/>
  <c r="BD42" i="7"/>
  <c r="AV42" i="7"/>
  <c r="AU42" i="7"/>
  <c r="AT42" i="7"/>
  <c r="AP42" i="7"/>
  <c r="AR42" i="7" s="1"/>
  <c r="AM42" i="7"/>
  <c r="AL42" i="7"/>
  <c r="AK42" i="7"/>
  <c r="AJ42" i="7"/>
  <c r="AI42" i="7"/>
  <c r="AH42" i="7"/>
  <c r="AF42" i="7"/>
  <c r="AE42" i="7"/>
  <c r="AD42" i="7"/>
  <c r="AC42" i="7"/>
  <c r="AB42" i="7"/>
  <c r="AA42" i="7"/>
  <c r="Y42" i="7"/>
  <c r="X42" i="7"/>
  <c r="W42" i="7"/>
  <c r="U42" i="7"/>
  <c r="T42" i="7"/>
  <c r="S42" i="7"/>
  <c r="R42" i="7"/>
  <c r="Q42" i="7"/>
  <c r="P42" i="7"/>
  <c r="O42" i="7"/>
  <c r="N42" i="7"/>
  <c r="M42" i="7"/>
  <c r="L42" i="7"/>
  <c r="K42" i="7"/>
  <c r="BR41" i="7"/>
  <c r="BT41" i="7" s="1"/>
  <c r="BD41" i="7"/>
  <c r="AR41" i="7"/>
  <c r="AW41" i="7" s="1"/>
  <c r="AN41" i="7"/>
  <c r="AO41" i="7" s="1"/>
  <c r="V41" i="7"/>
  <c r="BR40" i="7"/>
  <c r="BT40" i="7" s="1"/>
  <c r="BD40" i="7"/>
  <c r="AR40" i="7"/>
  <c r="AW40" i="7" s="1"/>
  <c r="AN40" i="7"/>
  <c r="AG40" i="7"/>
  <c r="AG39" i="7" s="1"/>
  <c r="V40" i="7"/>
  <c r="BS39" i="7"/>
  <c r="BR39" i="7"/>
  <c r="BQ39" i="7"/>
  <c r="BP39" i="7"/>
  <c r="BO39" i="7"/>
  <c r="BN39" i="7"/>
  <c r="BM39" i="7"/>
  <c r="BL39" i="7"/>
  <c r="BK39" i="7"/>
  <c r="BJ39" i="7"/>
  <c r="BI39" i="7"/>
  <c r="BH39" i="7"/>
  <c r="BH38" i="7" s="1"/>
  <c r="BG39" i="7"/>
  <c r="BD39" i="7"/>
  <c r="AV39" i="7"/>
  <c r="AU39" i="7"/>
  <c r="AT39" i="7"/>
  <c r="AP39" i="7"/>
  <c r="AR39" i="7" s="1"/>
  <c r="AW39" i="7" s="1"/>
  <c r="BE39" i="7" s="1"/>
  <c r="BF39" i="7" s="1"/>
  <c r="AM39" i="7"/>
  <c r="AL39" i="7"/>
  <c r="AK39" i="7"/>
  <c r="AJ39" i="7"/>
  <c r="AI39" i="7"/>
  <c r="AH39" i="7"/>
  <c r="AF39" i="7"/>
  <c r="AF38" i="7" s="1"/>
  <c r="AE39" i="7"/>
  <c r="AD39" i="7"/>
  <c r="AC39" i="7"/>
  <c r="AB39" i="7"/>
  <c r="AB38" i="7" s="1"/>
  <c r="AA39" i="7"/>
  <c r="Z39" i="7"/>
  <c r="Y39" i="7"/>
  <c r="X39" i="7"/>
  <c r="W39" i="7"/>
  <c r="U39" i="7"/>
  <c r="U38" i="7" s="1"/>
  <c r="T39" i="7"/>
  <c r="S39" i="7"/>
  <c r="R39" i="7"/>
  <c r="Q39" i="7"/>
  <c r="P39" i="7"/>
  <c r="O39" i="7"/>
  <c r="N39" i="7"/>
  <c r="M39" i="7"/>
  <c r="L39" i="7"/>
  <c r="K39" i="7"/>
  <c r="BD38" i="7"/>
  <c r="BD37" i="7"/>
  <c r="AQ37" i="7"/>
  <c r="AQ30" i="7" s="1"/>
  <c r="AQ29" i="7" s="1"/>
  <c r="BR36" i="7"/>
  <c r="BT36" i="7" s="1"/>
  <c r="BD36" i="7"/>
  <c r="BE36" i="7" s="1"/>
  <c r="BF36" i="7" s="1"/>
  <c r="AR36" i="7"/>
  <c r="AO36" i="7"/>
  <c r="BR35" i="7"/>
  <c r="BT35" i="7" s="1"/>
  <c r="BD35" i="7"/>
  <c r="BE35" i="7" s="1"/>
  <c r="BF35" i="7" s="1"/>
  <c r="AR35" i="7"/>
  <c r="AO35" i="7"/>
  <c r="BR34" i="7"/>
  <c r="BT34" i="7" s="1"/>
  <c r="BD34" i="7"/>
  <c r="BE34" i="7" s="1"/>
  <c r="BF34" i="7" s="1"/>
  <c r="AP34" i="7"/>
  <c r="AR34" i="7" s="1"/>
  <c r="AO34" i="7"/>
  <c r="BR33" i="7"/>
  <c r="BT33" i="7" s="1"/>
  <c r="BM32" i="7"/>
  <c r="BR32" i="7" s="1"/>
  <c r="BT32" i="7" s="1"/>
  <c r="BL32" i="7"/>
  <c r="BK32" i="7"/>
  <c r="BH32" i="7"/>
  <c r="BD32" i="7"/>
  <c r="BE32" i="7" s="1"/>
  <c r="BF32" i="7" s="1"/>
  <c r="AP32" i="7"/>
  <c r="AR32" i="7" s="1"/>
  <c r="AO32" i="7"/>
  <c r="BR31" i="7"/>
  <c r="BT31" i="7" s="1"/>
  <c r="BD31" i="7"/>
  <c r="BE31" i="7" s="1"/>
  <c r="BF31" i="7" s="1"/>
  <c r="AR31" i="7"/>
  <c r="AO31" i="7"/>
  <c r="BD30" i="7"/>
  <c r="BD29" i="7"/>
  <c r="BD28" i="7"/>
  <c r="BD27" i="7"/>
  <c r="BR26" i="7"/>
  <c r="BT26" i="7" s="1"/>
  <c r="BD26" i="7"/>
  <c r="AR26" i="7"/>
  <c r="AW26" i="7" s="1"/>
  <c r="AN26" i="7"/>
  <c r="AO26" i="7" s="1"/>
  <c r="AG26" i="7"/>
  <c r="AG25" i="7" s="1"/>
  <c r="V26" i="7"/>
  <c r="V24" i="7" s="1"/>
  <c r="V23" i="7" s="1"/>
  <c r="V21" i="7" s="1"/>
  <c r="V20" i="7" s="1"/>
  <c r="BS25" i="7"/>
  <c r="BS24" i="7" s="1"/>
  <c r="BS23" i="7" s="1"/>
  <c r="BQ25" i="7"/>
  <c r="BQ24" i="7" s="1"/>
  <c r="BQ23" i="7" s="1"/>
  <c r="BP25" i="7"/>
  <c r="BP24" i="7" s="1"/>
  <c r="BP23" i="7" s="1"/>
  <c r="BP22" i="7" s="1"/>
  <c r="BP21" i="7" s="1"/>
  <c r="BP20" i="7" s="1"/>
  <c r="BO25" i="7"/>
  <c r="BO24" i="7" s="1"/>
  <c r="BO23" i="7" s="1"/>
  <c r="BO22" i="7" s="1"/>
  <c r="BO21" i="7" s="1"/>
  <c r="BO20" i="7" s="1"/>
  <c r="BN25" i="7"/>
  <c r="BN24" i="7" s="1"/>
  <c r="BN23" i="7" s="1"/>
  <c r="BN22" i="7" s="1"/>
  <c r="BN21" i="7" s="1"/>
  <c r="BN20" i="7" s="1"/>
  <c r="BM25" i="7"/>
  <c r="BM24" i="7" s="1"/>
  <c r="BM23" i="7" s="1"/>
  <c r="BM22" i="7" s="1"/>
  <c r="BM21" i="7" s="1"/>
  <c r="BM20" i="7" s="1"/>
  <c r="BL25" i="7"/>
  <c r="BK25" i="7"/>
  <c r="BJ25" i="7"/>
  <c r="BJ24" i="7" s="1"/>
  <c r="BJ23" i="7" s="1"/>
  <c r="BJ22" i="7" s="1"/>
  <c r="BJ21" i="7" s="1"/>
  <c r="BJ20" i="7" s="1"/>
  <c r="BI25" i="7"/>
  <c r="BI24" i="7" s="1"/>
  <c r="BI23" i="7" s="1"/>
  <c r="BI22" i="7" s="1"/>
  <c r="BI21" i="7" s="1"/>
  <c r="BI20" i="7" s="1"/>
  <c r="BH25" i="7"/>
  <c r="BH24" i="7" s="1"/>
  <c r="BH23" i="7" s="1"/>
  <c r="BH22" i="7" s="1"/>
  <c r="BH21" i="7" s="1"/>
  <c r="BH20" i="7" s="1"/>
  <c r="BG25" i="7"/>
  <c r="BG24" i="7" s="1"/>
  <c r="BG23" i="7" s="1"/>
  <c r="BD25" i="7"/>
  <c r="AV25" i="7"/>
  <c r="AU25" i="7"/>
  <c r="AT25" i="7"/>
  <c r="AP25" i="7"/>
  <c r="AR25" i="7" s="1"/>
  <c r="AM25" i="7"/>
  <c r="AL25" i="7"/>
  <c r="AK25" i="7"/>
  <c r="AJ25" i="7"/>
  <c r="AI25" i="7"/>
  <c r="AH25" i="7"/>
  <c r="AF25" i="7"/>
  <c r="AE25" i="7"/>
  <c r="AD25" i="7"/>
  <c r="AC25" i="7"/>
  <c r="AB25" i="7"/>
  <c r="AA25" i="7"/>
  <c r="Z25" i="7"/>
  <c r="Y25" i="7"/>
  <c r="X25" i="7"/>
  <c r="W25" i="7"/>
  <c r="U25" i="7"/>
  <c r="T25" i="7"/>
  <c r="S25" i="7"/>
  <c r="R25" i="7"/>
  <c r="Q25" i="7"/>
  <c r="P25" i="7"/>
  <c r="O25" i="7"/>
  <c r="N25" i="7"/>
  <c r="M25" i="7"/>
  <c r="L25" i="7"/>
  <c r="K25" i="7"/>
  <c r="BL24" i="7"/>
  <c r="BL23" i="7" s="1"/>
  <c r="BL22" i="7" s="1"/>
  <c r="BL21" i="7" s="1"/>
  <c r="BL20" i="7" s="1"/>
  <c r="BK24" i="7"/>
  <c r="BK23" i="7" s="1"/>
  <c r="BK22" i="7" s="1"/>
  <c r="BK21" i="7" s="1"/>
  <c r="BK20" i="7" s="1"/>
  <c r="BD24" i="7"/>
  <c r="AV24" i="7"/>
  <c r="AV23" i="7" s="1"/>
  <c r="AV21" i="7" s="1"/>
  <c r="AV20" i="7" s="1"/>
  <c r="AU24" i="7"/>
  <c r="AU23" i="7" s="1"/>
  <c r="AU21" i="7" s="1"/>
  <c r="AU20" i="7" s="1"/>
  <c r="AT24" i="7"/>
  <c r="AT23" i="7" s="1"/>
  <c r="AT21" i="7" s="1"/>
  <c r="AT20" i="7" s="1"/>
  <c r="AQ24" i="7"/>
  <c r="AQ23" i="7" s="1"/>
  <c r="AQ21" i="7" s="1"/>
  <c r="AQ20" i="7" s="1"/>
  <c r="AP24" i="7"/>
  <c r="AP23" i="7" s="1"/>
  <c r="AP21" i="7" s="1"/>
  <c r="AM24" i="7"/>
  <c r="AM23" i="7" s="1"/>
  <c r="AM21" i="7" s="1"/>
  <c r="AM20" i="7" s="1"/>
  <c r="AL24" i="7"/>
  <c r="AK24" i="7"/>
  <c r="AK23" i="7" s="1"/>
  <c r="AK21" i="7" s="1"/>
  <c r="AJ24" i="7"/>
  <c r="AJ23" i="7" s="1"/>
  <c r="AJ21" i="7" s="1"/>
  <c r="AJ20" i="7" s="1"/>
  <c r="AI24" i="7"/>
  <c r="AI23" i="7" s="1"/>
  <c r="AI21" i="7" s="1"/>
  <c r="AI20" i="7" s="1"/>
  <c r="AH24" i="7"/>
  <c r="AH23" i="7" s="1"/>
  <c r="AH21" i="7" s="1"/>
  <c r="AH20" i="7" s="1"/>
  <c r="AF24" i="7"/>
  <c r="AF23" i="7" s="1"/>
  <c r="AF21" i="7" s="1"/>
  <c r="AF20" i="7" s="1"/>
  <c r="AE24" i="7"/>
  <c r="AE23" i="7" s="1"/>
  <c r="AE21" i="7" s="1"/>
  <c r="AE20" i="7" s="1"/>
  <c r="AD24" i="7"/>
  <c r="AD23" i="7" s="1"/>
  <c r="AD21" i="7" s="1"/>
  <c r="AD20" i="7" s="1"/>
  <c r="AC24" i="7"/>
  <c r="AC23" i="7" s="1"/>
  <c r="AC21" i="7" s="1"/>
  <c r="AB24" i="7"/>
  <c r="AA24" i="7"/>
  <c r="AA23" i="7" s="1"/>
  <c r="AA21" i="7" s="1"/>
  <c r="AA20" i="7" s="1"/>
  <c r="Z24" i="7"/>
  <c r="Z23" i="7" s="1"/>
  <c r="Z21" i="7" s="1"/>
  <c r="Z20" i="7" s="1"/>
  <c r="Y24" i="7"/>
  <c r="Y23" i="7" s="1"/>
  <c r="Y21" i="7" s="1"/>
  <c r="X24" i="7"/>
  <c r="W24" i="7"/>
  <c r="W23" i="7" s="1"/>
  <c r="W21" i="7" s="1"/>
  <c r="W20" i="7" s="1"/>
  <c r="U24" i="7"/>
  <c r="U23" i="7" s="1"/>
  <c r="U21" i="7" s="1"/>
  <c r="U20" i="7" s="1"/>
  <c r="T24" i="7"/>
  <c r="S24" i="7"/>
  <c r="S23" i="7" s="1"/>
  <c r="S21" i="7" s="1"/>
  <c r="S20" i="7" s="1"/>
  <c r="R24" i="7"/>
  <c r="R23" i="7" s="1"/>
  <c r="R21" i="7" s="1"/>
  <c r="R20" i="7" s="1"/>
  <c r="R9" i="7" s="1"/>
  <c r="R8" i="7" s="1"/>
  <c r="Q24" i="7"/>
  <c r="Q23" i="7" s="1"/>
  <c r="Q21" i="7" s="1"/>
  <c r="Q20" i="7" s="1"/>
  <c r="P24" i="7"/>
  <c r="P23" i="7" s="1"/>
  <c r="P21" i="7" s="1"/>
  <c r="P20" i="7" s="1"/>
  <c r="O24" i="7"/>
  <c r="O23" i="7" s="1"/>
  <c r="O21" i="7" s="1"/>
  <c r="O20" i="7" s="1"/>
  <c r="N24" i="7"/>
  <c r="N23" i="7" s="1"/>
  <c r="N21" i="7" s="1"/>
  <c r="N20" i="7" s="1"/>
  <c r="M24" i="7"/>
  <c r="M23" i="7" s="1"/>
  <c r="M21" i="7" s="1"/>
  <c r="M20" i="7" s="1"/>
  <c r="L24" i="7"/>
  <c r="K24" i="7"/>
  <c r="K23" i="7" s="1"/>
  <c r="K21" i="7" s="1"/>
  <c r="K20" i="7" s="1"/>
  <c r="BD23" i="7"/>
  <c r="AL23" i="7"/>
  <c r="AL21" i="7" s="1"/>
  <c r="AL20" i="7" s="1"/>
  <c r="AB23" i="7"/>
  <c r="AB21" i="7" s="1"/>
  <c r="AB20" i="7" s="1"/>
  <c r="X23" i="7"/>
  <c r="X21" i="7" s="1"/>
  <c r="X20" i="7" s="1"/>
  <c r="T23" i="7"/>
  <c r="T21" i="7" s="1"/>
  <c r="T20" i="7" s="1"/>
  <c r="L23" i="7"/>
  <c r="L21" i="7" s="1"/>
  <c r="L20" i="7" s="1"/>
  <c r="BD22" i="7"/>
  <c r="AR22" i="7"/>
  <c r="AW22" i="7" s="1"/>
  <c r="AO22" i="7"/>
  <c r="BD21" i="7"/>
  <c r="BQ20" i="7"/>
  <c r="BD20" i="7"/>
  <c r="AK20" i="7"/>
  <c r="AC20" i="7"/>
  <c r="Y20" i="7"/>
  <c r="BR19" i="7"/>
  <c r="BT19" i="7" s="1"/>
  <c r="BD19" i="7"/>
  <c r="AR19" i="7"/>
  <c r="AW19" i="7" s="1"/>
  <c r="AN19" i="7"/>
  <c r="AO19" i="7" s="1"/>
  <c r="V19" i="7"/>
  <c r="BR18" i="7"/>
  <c r="BT18" i="7" s="1"/>
  <c r="BD18" i="7"/>
  <c r="AR18" i="7"/>
  <c r="AW18" i="7" s="1"/>
  <c r="AN18" i="7"/>
  <c r="AO18" i="7" s="1"/>
  <c r="AG18" i="7"/>
  <c r="BR17" i="7"/>
  <c r="BD17" i="7"/>
  <c r="AR17" i="7"/>
  <c r="AW17" i="7" s="1"/>
  <c r="AN17" i="7"/>
  <c r="AO17" i="7" s="1"/>
  <c r="AG17" i="7"/>
  <c r="V17" i="7"/>
  <c r="BR16" i="7"/>
  <c r="BT16" i="7" s="1"/>
  <c r="BD16" i="7"/>
  <c r="BE16" i="7" s="1"/>
  <c r="BF16" i="7" s="1"/>
  <c r="AR16" i="7"/>
  <c r="AW16" i="7" s="1"/>
  <c r="AN16" i="7"/>
  <c r="AO16" i="7" s="1"/>
  <c r="V16" i="7"/>
  <c r="BS15" i="7"/>
  <c r="BS14" i="7" s="1"/>
  <c r="BQ15" i="7"/>
  <c r="BP15" i="7"/>
  <c r="BP14" i="7" s="1"/>
  <c r="BP13" i="7" s="1"/>
  <c r="BP12" i="7" s="1"/>
  <c r="BP11" i="7" s="1"/>
  <c r="BO15" i="7"/>
  <c r="BN15" i="7"/>
  <c r="BN14" i="7" s="1"/>
  <c r="BN13" i="7" s="1"/>
  <c r="BN9" i="7" s="1"/>
  <c r="BN8" i="7" s="1"/>
  <c r="BM15" i="7"/>
  <c r="BM14" i="7" s="1"/>
  <c r="BM13" i="7" s="1"/>
  <c r="BL15" i="7"/>
  <c r="BL14" i="7" s="1"/>
  <c r="BL13" i="7" s="1"/>
  <c r="BL10" i="7" s="1"/>
  <c r="BK15" i="7"/>
  <c r="BK14" i="7" s="1"/>
  <c r="BK13" i="7" s="1"/>
  <c r="BK12" i="7" s="1"/>
  <c r="BK11" i="7" s="1"/>
  <c r="BJ15" i="7"/>
  <c r="BJ14" i="7" s="1"/>
  <c r="BJ13" i="7" s="1"/>
  <c r="BI15" i="7"/>
  <c r="BH15" i="7"/>
  <c r="BH14" i="7" s="1"/>
  <c r="BH13" i="7" s="1"/>
  <c r="BH12" i="7" s="1"/>
  <c r="BH11" i="7" s="1"/>
  <c r="BG15" i="7"/>
  <c r="BG14" i="7" s="1"/>
  <c r="BG13" i="7" s="1"/>
  <c r="AV15" i="7"/>
  <c r="AV14" i="7" s="1"/>
  <c r="AV13" i="7" s="1"/>
  <c r="AU15" i="7"/>
  <c r="AU14" i="7" s="1"/>
  <c r="AU13" i="7" s="1"/>
  <c r="AU12" i="7" s="1"/>
  <c r="AT15" i="7"/>
  <c r="AT14" i="7" s="1"/>
  <c r="AT13" i="7" s="1"/>
  <c r="AP15" i="7"/>
  <c r="AR15" i="7" s="1"/>
  <c r="AM15" i="7"/>
  <c r="AM14" i="7" s="1"/>
  <c r="AM13" i="7" s="1"/>
  <c r="AM11" i="7" s="1"/>
  <c r="AM10" i="7" s="1"/>
  <c r="AL15" i="7"/>
  <c r="AL14" i="7" s="1"/>
  <c r="AL13" i="7" s="1"/>
  <c r="AL11" i="7" s="1"/>
  <c r="AL10" i="7" s="1"/>
  <c r="AK15" i="7"/>
  <c r="AK14" i="7" s="1"/>
  <c r="AK13" i="7" s="1"/>
  <c r="AK11" i="7" s="1"/>
  <c r="AK10" i="7" s="1"/>
  <c r="AJ15" i="7"/>
  <c r="AJ14" i="7" s="1"/>
  <c r="AJ13" i="7" s="1"/>
  <c r="AJ11" i="7" s="1"/>
  <c r="AJ10" i="7" s="1"/>
  <c r="AI15" i="7"/>
  <c r="AI14" i="7" s="1"/>
  <c r="AI13" i="7" s="1"/>
  <c r="AI11" i="7" s="1"/>
  <c r="AI10" i="7" s="1"/>
  <c r="AH15" i="7"/>
  <c r="AH14" i="7" s="1"/>
  <c r="AH13" i="7" s="1"/>
  <c r="AH11" i="7" s="1"/>
  <c r="AH10" i="7" s="1"/>
  <c r="AF15" i="7"/>
  <c r="AF14" i="7" s="1"/>
  <c r="AF13" i="7" s="1"/>
  <c r="AF11" i="7" s="1"/>
  <c r="AF10" i="7" s="1"/>
  <c r="AE15" i="7"/>
  <c r="AE14" i="7" s="1"/>
  <c r="AE13" i="7" s="1"/>
  <c r="AE11" i="7" s="1"/>
  <c r="AE10" i="7" s="1"/>
  <c r="AD15" i="7"/>
  <c r="AD14" i="7" s="1"/>
  <c r="AD13" i="7" s="1"/>
  <c r="AD11" i="7" s="1"/>
  <c r="AD10" i="7" s="1"/>
  <c r="AC15" i="7"/>
  <c r="AC14" i="7" s="1"/>
  <c r="AC13" i="7" s="1"/>
  <c r="AC11" i="7" s="1"/>
  <c r="AC10" i="7" s="1"/>
  <c r="AB15" i="7"/>
  <c r="AB14" i="7" s="1"/>
  <c r="AB13" i="7" s="1"/>
  <c r="AB11" i="7" s="1"/>
  <c r="AB10" i="7" s="1"/>
  <c r="AA15" i="7"/>
  <c r="AA14" i="7" s="1"/>
  <c r="AA13" i="7" s="1"/>
  <c r="AA11" i="7" s="1"/>
  <c r="AA10" i="7" s="1"/>
  <c r="Z15" i="7"/>
  <c r="Z14" i="7" s="1"/>
  <c r="Z13" i="7" s="1"/>
  <c r="Z11" i="7" s="1"/>
  <c r="Z10" i="7" s="1"/>
  <c r="Y15" i="7"/>
  <c r="Y14" i="7" s="1"/>
  <c r="Y13" i="7" s="1"/>
  <c r="Y11" i="7" s="1"/>
  <c r="Y10" i="7" s="1"/>
  <c r="X15" i="7"/>
  <c r="W15" i="7"/>
  <c r="W14" i="7" s="1"/>
  <c r="W13" i="7" s="1"/>
  <c r="W11" i="7" s="1"/>
  <c r="W10" i="7" s="1"/>
  <c r="U15" i="7"/>
  <c r="U14" i="7" s="1"/>
  <c r="U13" i="7" s="1"/>
  <c r="U11" i="7" s="1"/>
  <c r="U10" i="7" s="1"/>
  <c r="T15" i="7"/>
  <c r="T14" i="7" s="1"/>
  <c r="T13" i="7" s="1"/>
  <c r="T11" i="7" s="1"/>
  <c r="T10" i="7" s="1"/>
  <c r="S15" i="7"/>
  <c r="R15" i="7"/>
  <c r="R14" i="7" s="1"/>
  <c r="R13" i="7" s="1"/>
  <c r="R11" i="7" s="1"/>
  <c r="R10" i="7" s="1"/>
  <c r="Q15" i="7"/>
  <c r="Q14" i="7" s="1"/>
  <c r="Q13" i="7" s="1"/>
  <c r="Q11" i="7" s="1"/>
  <c r="Q10" i="7" s="1"/>
  <c r="P15" i="7"/>
  <c r="P14" i="7" s="1"/>
  <c r="P13" i="7" s="1"/>
  <c r="P11" i="7" s="1"/>
  <c r="P10" i="7" s="1"/>
  <c r="O15" i="7"/>
  <c r="O14" i="7" s="1"/>
  <c r="O13" i="7" s="1"/>
  <c r="O11" i="7" s="1"/>
  <c r="O10" i="7" s="1"/>
  <c r="N15" i="7"/>
  <c r="N14" i="7" s="1"/>
  <c r="N13" i="7" s="1"/>
  <c r="N11" i="7" s="1"/>
  <c r="N10" i="7" s="1"/>
  <c r="M15" i="7"/>
  <c r="M14" i="7" s="1"/>
  <c r="M13" i="7" s="1"/>
  <c r="M11" i="7" s="1"/>
  <c r="M10" i="7" s="1"/>
  <c r="L15" i="7"/>
  <c r="L14" i="7" s="1"/>
  <c r="L13" i="7" s="1"/>
  <c r="L11" i="7" s="1"/>
  <c r="L10" i="7" s="1"/>
  <c r="K15" i="7"/>
  <c r="BQ14" i="7"/>
  <c r="BQ13" i="7" s="1"/>
  <c r="BQ10" i="7" s="1"/>
  <c r="BO14" i="7"/>
  <c r="BO13" i="7" s="1"/>
  <c r="BO12" i="7" s="1"/>
  <c r="BO11" i="7" s="1"/>
  <c r="BI14" i="7"/>
  <c r="X14" i="7"/>
  <c r="X13" i="7" s="1"/>
  <c r="X11" i="7" s="1"/>
  <c r="X10" i="7" s="1"/>
  <c r="S14" i="7"/>
  <c r="S13" i="7" s="1"/>
  <c r="S11" i="7" s="1"/>
  <c r="S10" i="7" s="1"/>
  <c r="K14" i="7"/>
  <c r="K13" i="7" s="1"/>
  <c r="K11" i="7" s="1"/>
  <c r="K10" i="7" s="1"/>
  <c r="BI13" i="7"/>
  <c r="BI10" i="7" s="1"/>
  <c r="AQ13" i="7"/>
  <c r="BL12" i="7"/>
  <c r="BL11" i="7" s="1"/>
  <c r="AO12" i="7"/>
  <c r="AU11" i="7"/>
  <c r="AU10" i="7" s="1"/>
  <c r="BH10" i="7"/>
  <c r="BF8" i="7"/>
  <c r="BE8" i="7"/>
  <c r="BD8" i="7"/>
  <c r="BC8" i="7"/>
  <c r="BB8" i="7"/>
  <c r="BB7" i="7" s="1"/>
  <c r="BB6" i="7" s="1"/>
  <c r="BA8" i="7"/>
  <c r="BA7" i="7" s="1"/>
  <c r="BA6" i="7" s="1"/>
  <c r="AZ8" i="7"/>
  <c r="AZ7" i="7" s="1"/>
  <c r="AZ6" i="7" s="1"/>
  <c r="AY8" i="7"/>
  <c r="AY7" i="7" s="1"/>
  <c r="AY6" i="7" s="1"/>
  <c r="AX8" i="7"/>
  <c r="AX7" i="7" s="1"/>
  <c r="AX6" i="7" s="1"/>
  <c r="AS8" i="7"/>
  <c r="AS7" i="7" s="1"/>
  <c r="AS6" i="7" s="1"/>
  <c r="BD7" i="7"/>
  <c r="BC7" i="7"/>
  <c r="BC6" i="7" s="1"/>
  <c r="BQ6" i="7"/>
  <c r="BD6" i="7"/>
  <c r="Y413" i="7" l="1"/>
  <c r="BE418" i="7"/>
  <c r="BF418" i="7" s="1"/>
  <c r="AL413" i="7"/>
  <c r="BR414" i="7"/>
  <c r="BQ404" i="7"/>
  <c r="BQ401" i="7" s="1"/>
  <c r="BQ400" i="7" s="1"/>
  <c r="AP392" i="7"/>
  <c r="AR392" i="7" s="1"/>
  <c r="BH391" i="7"/>
  <c r="BH387" i="7" s="1"/>
  <c r="AO362" i="7"/>
  <c r="BE351" i="7"/>
  <c r="BF351" i="7" s="1"/>
  <c r="AF329" i="7"/>
  <c r="AF328" i="7" s="1"/>
  <c r="AF324" i="7" s="1"/>
  <c r="AF323" i="7" s="1"/>
  <c r="AK329" i="7"/>
  <c r="AK328" i="7" s="1"/>
  <c r="AK324" i="7" s="1"/>
  <c r="AK323" i="7" s="1"/>
  <c r="AG330" i="7"/>
  <c r="BE307" i="7"/>
  <c r="BF307" i="7" s="1"/>
  <c r="W260" i="7"/>
  <c r="W259" i="7" s="1"/>
  <c r="W261" i="7"/>
  <c r="AJ261" i="7"/>
  <c r="AT260" i="7"/>
  <c r="AQ274" i="7"/>
  <c r="AB283" i="7"/>
  <c r="AB282" i="7" s="1"/>
  <c r="AF283" i="7"/>
  <c r="AF282" i="7" s="1"/>
  <c r="AF274" i="7" s="1"/>
  <c r="AK283" i="7"/>
  <c r="AK282" i="7" s="1"/>
  <c r="AK275" i="7" s="1"/>
  <c r="BN259" i="7"/>
  <c r="X219" i="7"/>
  <c r="BE229" i="7"/>
  <c r="BF229" i="7" s="1"/>
  <c r="AA206" i="7"/>
  <c r="AA201" i="7" s="1"/>
  <c r="AA200" i="7" s="1"/>
  <c r="N174" i="7"/>
  <c r="K174" i="7"/>
  <c r="W174" i="7"/>
  <c r="AL158" i="7"/>
  <c r="Z158" i="7"/>
  <c r="BS131" i="7"/>
  <c r="BH138" i="7"/>
  <c r="Z51" i="7"/>
  <c r="AI51" i="7"/>
  <c r="AI37" i="7" s="1"/>
  <c r="AI30" i="7" s="1"/>
  <c r="AI29" i="7" s="1"/>
  <c r="AI28" i="7" s="1"/>
  <c r="AB260" i="7"/>
  <c r="AB261" i="7"/>
  <c r="BN388" i="7"/>
  <c r="BN386" i="7"/>
  <c r="BQ359" i="7"/>
  <c r="BQ356" i="7" s="1"/>
  <c r="BQ357" i="7" s="1"/>
  <c r="W9" i="7"/>
  <c r="W8" i="7" s="1"/>
  <c r="V25" i="7"/>
  <c r="M38" i="7"/>
  <c r="Q38" i="7"/>
  <c r="BE90" i="7"/>
  <c r="BF90" i="7" s="1"/>
  <c r="BE96" i="7"/>
  <c r="BF96" i="7" s="1"/>
  <c r="BE116" i="7"/>
  <c r="BF116" i="7" s="1"/>
  <c r="BO131" i="7"/>
  <c r="BE153" i="7"/>
  <c r="BF153" i="7" s="1"/>
  <c r="BP158" i="7"/>
  <c r="AE174" i="7"/>
  <c r="BR198" i="7"/>
  <c r="BR197" i="7" s="1"/>
  <c r="BR196" i="7" s="1"/>
  <c r="BR192" i="7" s="1"/>
  <c r="BR193" i="7" s="1"/>
  <c r="AI206" i="7"/>
  <c r="AI201" i="7" s="1"/>
  <c r="AI200" i="7" s="1"/>
  <c r="AI174" i="7" s="1"/>
  <c r="BE217" i="7"/>
  <c r="BF217" i="7" s="1"/>
  <c r="BM289" i="7"/>
  <c r="AE288" i="7"/>
  <c r="BM329" i="7"/>
  <c r="BM328" i="7" s="1"/>
  <c r="BM323" i="7" s="1"/>
  <c r="AN398" i="7"/>
  <c r="AO398" i="7" s="1"/>
  <c r="BI391" i="7"/>
  <c r="AM405" i="7"/>
  <c r="BS405" i="7"/>
  <c r="AK413" i="7"/>
  <c r="AG422" i="7"/>
  <c r="BR25" i="7"/>
  <c r="V39" i="7"/>
  <c r="BS51" i="7"/>
  <c r="BI138" i="7"/>
  <c r="BI131" i="7" s="1"/>
  <c r="BE156" i="7"/>
  <c r="BF156" i="7" s="1"/>
  <c r="N158" i="7"/>
  <c r="R158" i="7"/>
  <c r="W158" i="7"/>
  <c r="AE158" i="7"/>
  <c r="AK158" i="7"/>
  <c r="Q174" i="7"/>
  <c r="BR185" i="7"/>
  <c r="BR184" i="7" s="1"/>
  <c r="BT184" i="7" s="1"/>
  <c r="BE232" i="7"/>
  <c r="BF232" i="7" s="1"/>
  <c r="O261" i="7"/>
  <c r="BE270" i="7"/>
  <c r="BF270" i="7" s="1"/>
  <c r="AF288" i="7"/>
  <c r="V294" i="7"/>
  <c r="V293" i="7" s="1"/>
  <c r="V292" i="7" s="1"/>
  <c r="V290" i="7" s="1"/>
  <c r="V289" i="7" s="1"/>
  <c r="BE295" i="7"/>
  <c r="BF295" i="7" s="1"/>
  <c r="BR330" i="7"/>
  <c r="BR329" i="7" s="1"/>
  <c r="BR328" i="7" s="1"/>
  <c r="BR323" i="7" s="1"/>
  <c r="BR324" i="7" s="1"/>
  <c r="U329" i="7"/>
  <c r="U328" i="7" s="1"/>
  <c r="U324" i="7" s="1"/>
  <c r="U323" i="7" s="1"/>
  <c r="BQ329" i="7"/>
  <c r="BQ328" i="7" s="1"/>
  <c r="BQ323" i="7" s="1"/>
  <c r="BE341" i="7"/>
  <c r="BF341" i="7" s="1"/>
  <c r="AJ360" i="7"/>
  <c r="AU391" i="7"/>
  <c r="AU388" i="7" s="1"/>
  <c r="AU387" i="7" s="1"/>
  <c r="AU386" i="7" s="1"/>
  <c r="BE417" i="7"/>
  <c r="BF417" i="7" s="1"/>
  <c r="BE423" i="7"/>
  <c r="BF423" i="7" s="1"/>
  <c r="BE19" i="7"/>
  <c r="BF19" i="7" s="1"/>
  <c r="BL38" i="7"/>
  <c r="BP38" i="7"/>
  <c r="AH51" i="7"/>
  <c r="AL51" i="7"/>
  <c r="BE59" i="7"/>
  <c r="BF59" i="7" s="1"/>
  <c r="BE72" i="7"/>
  <c r="BF72" i="7" s="1"/>
  <c r="BE73" i="7"/>
  <c r="BF73" i="7" s="1"/>
  <c r="V110" i="7"/>
  <c r="BE112" i="7"/>
  <c r="BF112" i="7" s="1"/>
  <c r="BE128" i="7"/>
  <c r="BF128" i="7" s="1"/>
  <c r="BE139" i="7"/>
  <c r="BF139" i="7" s="1"/>
  <c r="BE150" i="7"/>
  <c r="BF150" i="7" s="1"/>
  <c r="AN163" i="7"/>
  <c r="BE187" i="7"/>
  <c r="BF187" i="7" s="1"/>
  <c r="AG185" i="7"/>
  <c r="AG184" i="7" s="1"/>
  <c r="AG179" i="7" s="1"/>
  <c r="AG176" i="7" s="1"/>
  <c r="AG175" i="7" s="1"/>
  <c r="W219" i="7"/>
  <c r="AV275" i="7"/>
  <c r="AV274" i="7" s="1"/>
  <c r="V329" i="7"/>
  <c r="V328" i="7" s="1"/>
  <c r="V324" i="7" s="1"/>
  <c r="V323" i="7" s="1"/>
  <c r="V322" i="7" s="1"/>
  <c r="BE334" i="7"/>
  <c r="BF334" i="7" s="1"/>
  <c r="AK360" i="7"/>
  <c r="AK359" i="7" s="1"/>
  <c r="AK357" i="7" s="1"/>
  <c r="AK356" i="7" s="1"/>
  <c r="AK322" i="7" s="1"/>
  <c r="AC359" i="7"/>
  <c r="AC357" i="7" s="1"/>
  <c r="AC356" i="7" s="1"/>
  <c r="BE375" i="7"/>
  <c r="BF375" i="7" s="1"/>
  <c r="BE424" i="7"/>
  <c r="BF424" i="7" s="1"/>
  <c r="BP10" i="7"/>
  <c r="Z9" i="7"/>
  <c r="Z8" i="7" s="1"/>
  <c r="N9" i="7"/>
  <c r="N8" i="7" s="1"/>
  <c r="Z261" i="7"/>
  <c r="Z260" i="7"/>
  <c r="BJ194" i="7"/>
  <c r="BJ192" i="7"/>
  <c r="BJ193" i="7" s="1"/>
  <c r="BM10" i="7"/>
  <c r="BM9" i="7"/>
  <c r="BM8" i="7" s="1"/>
  <c r="R261" i="7"/>
  <c r="R260" i="7"/>
  <c r="R259" i="7" s="1"/>
  <c r="K275" i="7"/>
  <c r="K274" i="7"/>
  <c r="AR284" i="7"/>
  <c r="AP283" i="7"/>
  <c r="BT284" i="7"/>
  <c r="BR283" i="7"/>
  <c r="BR282" i="7" s="1"/>
  <c r="BR274" i="7" s="1"/>
  <c r="BR275" i="7" s="1"/>
  <c r="L288" i="7"/>
  <c r="L386" i="7"/>
  <c r="BI12" i="7"/>
  <c r="BI11" i="7" s="1"/>
  <c r="AE9" i="7"/>
  <c r="AE8" i="7" s="1"/>
  <c r="AE51" i="7"/>
  <c r="BG51" i="7"/>
  <c r="AT34" i="7" s="1"/>
  <c r="BO51" i="7"/>
  <c r="AD138" i="7"/>
  <c r="AD132" i="7" s="1"/>
  <c r="AD131" i="7" s="1"/>
  <c r="BE161" i="7"/>
  <c r="BF161" i="7" s="1"/>
  <c r="U158" i="7"/>
  <c r="P174" i="7"/>
  <c r="BK192" i="7"/>
  <c r="BK193" i="7" s="1"/>
  <c r="P219" i="7"/>
  <c r="AT219" i="7"/>
  <c r="BT257" i="7"/>
  <c r="BS254" i="7"/>
  <c r="BS253" i="7" s="1"/>
  <c r="BS248" i="7" s="1"/>
  <c r="BT248" i="7" s="1"/>
  <c r="AC283" i="7"/>
  <c r="AC282" i="7" s="1"/>
  <c r="BN376" i="7"/>
  <c r="BN378" i="7"/>
  <c r="AO423" i="7"/>
  <c r="AN422" i="7"/>
  <c r="AO422" i="7" s="1"/>
  <c r="AB9" i="7"/>
  <c r="AB8" i="7" s="1"/>
  <c r="V15" i="7"/>
  <c r="V14" i="7" s="1"/>
  <c r="V13" i="7" s="1"/>
  <c r="V11" i="7" s="1"/>
  <c r="V10" i="7" s="1"/>
  <c r="V9" i="7" s="1"/>
  <c r="V8" i="7" s="1"/>
  <c r="AH9" i="7"/>
  <c r="AH8" i="7" s="1"/>
  <c r="AR24" i="7"/>
  <c r="AI38" i="7"/>
  <c r="AM38" i="7"/>
  <c r="BE41" i="7"/>
  <c r="BF41" i="7" s="1"/>
  <c r="AC38" i="7"/>
  <c r="O51" i="7"/>
  <c r="O37" i="7" s="1"/>
  <c r="O30" i="7" s="1"/>
  <c r="O29" i="7" s="1"/>
  <c r="O28" i="7" s="1"/>
  <c r="BE55" i="7"/>
  <c r="BF55" i="7" s="1"/>
  <c r="AD51" i="7"/>
  <c r="BE68" i="7"/>
  <c r="BF68" i="7" s="1"/>
  <c r="BE71" i="7"/>
  <c r="BF71" i="7" s="1"/>
  <c r="BE78" i="7"/>
  <c r="BF78" i="7" s="1"/>
  <c r="BE82" i="7"/>
  <c r="BF82" i="7" s="1"/>
  <c r="BE95" i="7"/>
  <c r="BF95" i="7" s="1"/>
  <c r="AV51" i="7"/>
  <c r="AV37" i="7" s="1"/>
  <c r="AV30" i="7" s="1"/>
  <c r="AV29" i="7" s="1"/>
  <c r="AV28" i="7" s="1"/>
  <c r="AO141" i="7"/>
  <c r="AN140" i="7"/>
  <c r="AB142" i="7"/>
  <c r="AB138" i="7" s="1"/>
  <c r="AB132" i="7" s="1"/>
  <c r="AB131" i="7" s="1"/>
  <c r="AF142" i="7"/>
  <c r="AF138" i="7" s="1"/>
  <c r="AF132" i="7" s="1"/>
  <c r="AF131" i="7" s="1"/>
  <c r="V143" i="7"/>
  <c r="V142" i="7" s="1"/>
  <c r="V138" i="7" s="1"/>
  <c r="V132" i="7" s="1"/>
  <c r="V131" i="7" s="1"/>
  <c r="BJ158" i="7"/>
  <c r="BT173" i="7"/>
  <c r="X206" i="7"/>
  <c r="X201" i="7" s="1"/>
  <c r="X200" i="7" s="1"/>
  <c r="X174" i="7" s="1"/>
  <c r="AH206" i="7"/>
  <c r="AH201" i="7" s="1"/>
  <c r="AH200" i="7" s="1"/>
  <c r="AH174" i="7" s="1"/>
  <c r="Y206" i="7"/>
  <c r="Y201" i="7" s="1"/>
  <c r="Y200" i="7" s="1"/>
  <c r="Y174" i="7" s="1"/>
  <c r="AG214" i="7"/>
  <c r="AG213" i="7" s="1"/>
  <c r="BO219" i="7"/>
  <c r="V275" i="7"/>
  <c r="BG274" i="7"/>
  <c r="BG259" i="7" s="1"/>
  <c r="BS275" i="7"/>
  <c r="BS259" i="7"/>
  <c r="BG288" i="7"/>
  <c r="BQ391" i="7"/>
  <c r="BQ387" i="7" s="1"/>
  <c r="BQ386" i="7" s="1"/>
  <c r="BI132" i="7"/>
  <c r="P158" i="7"/>
  <c r="AG158" i="7"/>
  <c r="O274" i="7"/>
  <c r="O275" i="7"/>
  <c r="BR316" i="7"/>
  <c r="BT317" i="7"/>
  <c r="W51" i="7"/>
  <c r="BK51" i="7"/>
  <c r="Z138" i="7"/>
  <c r="Z132" i="7" s="1"/>
  <c r="Z131" i="7" s="1"/>
  <c r="AI138" i="7"/>
  <c r="AI132" i="7" s="1"/>
  <c r="AI131" i="7" s="1"/>
  <c r="BP160" i="7"/>
  <c r="BI160" i="7"/>
  <c r="BI162" i="7"/>
  <c r="BI159" i="7" s="1"/>
  <c r="AQ174" i="7"/>
  <c r="Y283" i="7"/>
  <c r="Y282" i="7" s="1"/>
  <c r="Y275" i="7" s="1"/>
  <c r="AB288" i="7"/>
  <c r="AP397" i="7"/>
  <c r="AR398" i="7"/>
  <c r="AW398" i="7" s="1"/>
  <c r="BE398" i="7" s="1"/>
  <c r="BF398" i="7" s="1"/>
  <c r="AU413" i="7"/>
  <c r="AU9" i="7"/>
  <c r="AU8" i="7" s="1"/>
  <c r="L9" i="7"/>
  <c r="L8" i="7" s="1"/>
  <c r="AL9" i="7"/>
  <c r="AL8" i="7" s="1"/>
  <c r="AG15" i="7"/>
  <c r="AG14" i="7" s="1"/>
  <c r="AG13" i="7" s="1"/>
  <c r="AG11" i="7" s="1"/>
  <c r="AG10" i="7" s="1"/>
  <c r="BE18" i="7"/>
  <c r="BF18" i="7" s="1"/>
  <c r="W38" i="7"/>
  <c r="AA38" i="7"/>
  <c r="AA37" i="7" s="1"/>
  <c r="AA30" i="7" s="1"/>
  <c r="AA29" i="7" s="1"/>
  <c r="AE38" i="7"/>
  <c r="AE37" i="7" s="1"/>
  <c r="AE30" i="7" s="1"/>
  <c r="AE29" i="7" s="1"/>
  <c r="AJ38" i="7"/>
  <c r="AP38" i="7"/>
  <c r="AV38" i="7"/>
  <c r="BM38" i="7"/>
  <c r="Y38" i="7"/>
  <c r="AT38" i="7"/>
  <c r="BE49" i="7"/>
  <c r="BF49" i="7" s="1"/>
  <c r="AU51" i="7"/>
  <c r="BH51" i="7"/>
  <c r="BH37" i="7" s="1"/>
  <c r="BL51" i="7"/>
  <c r="BL37" i="7" s="1"/>
  <c r="BP51" i="7"/>
  <c r="BP37" i="7" s="1"/>
  <c r="AG52" i="7"/>
  <c r="BE93" i="7"/>
  <c r="BF93" i="7" s="1"/>
  <c r="BE98" i="7"/>
  <c r="BF98" i="7" s="1"/>
  <c r="BE102" i="7"/>
  <c r="BF102" i="7" s="1"/>
  <c r="BE103" i="7"/>
  <c r="BF103" i="7" s="1"/>
  <c r="BE104" i="7"/>
  <c r="BF104" i="7" s="1"/>
  <c r="BE106" i="7"/>
  <c r="BF106" i="7" s="1"/>
  <c r="R51" i="7"/>
  <c r="BJ51" i="7"/>
  <c r="BN51" i="7"/>
  <c r="BJ32" i="7" s="1"/>
  <c r="BJ132" i="7"/>
  <c r="BE140" i="7"/>
  <c r="BF140" i="7" s="1"/>
  <c r="BE141" i="7"/>
  <c r="BF141" i="7" s="1"/>
  <c r="BE149" i="7"/>
  <c r="BF149" i="7" s="1"/>
  <c r="BM162" i="7"/>
  <c r="BM159" i="7" s="1"/>
  <c r="AH158" i="7"/>
  <c r="V158" i="7"/>
  <c r="BE165" i="7"/>
  <c r="BF165" i="7" s="1"/>
  <c r="BI179" i="7"/>
  <c r="BI175" i="7" s="1"/>
  <c r="BI174" i="7" s="1"/>
  <c r="BM179" i="7"/>
  <c r="BM175" i="7" s="1"/>
  <c r="BM174" i="7" s="1"/>
  <c r="BQ179" i="7"/>
  <c r="BQ175" i="7" s="1"/>
  <c r="BQ174" i="7" s="1"/>
  <c r="AW185" i="7"/>
  <c r="BE185" i="7" s="1"/>
  <c r="BF185" i="7" s="1"/>
  <c r="BE195" i="7"/>
  <c r="BF195" i="7" s="1"/>
  <c r="BR320" i="7"/>
  <c r="BR319" i="7" s="1"/>
  <c r="BR318" i="7" s="1"/>
  <c r="BR315" i="7" s="1"/>
  <c r="AR347" i="7"/>
  <c r="AP346" i="7"/>
  <c r="AR346" i="7" s="1"/>
  <c r="AW346" i="7" s="1"/>
  <c r="BE346" i="7" s="1"/>
  <c r="BF346" i="7" s="1"/>
  <c r="BN342" i="7"/>
  <c r="BN344" i="7"/>
  <c r="BN343" i="7" s="1"/>
  <c r="BE117" i="7"/>
  <c r="BF117" i="7" s="1"/>
  <c r="BE130" i="7"/>
  <c r="BF130" i="7" s="1"/>
  <c r="W138" i="7"/>
  <c r="W132" i="7" s="1"/>
  <c r="W131" i="7" s="1"/>
  <c r="AA138" i="7"/>
  <c r="AA132" i="7" s="1"/>
  <c r="AA131" i="7" s="1"/>
  <c r="AC138" i="7"/>
  <c r="AC132" i="7" s="1"/>
  <c r="AC131" i="7" s="1"/>
  <c r="Y138" i="7"/>
  <c r="Y132" i="7" s="1"/>
  <c r="Y131" i="7" s="1"/>
  <c r="BE146" i="7"/>
  <c r="BF146" i="7" s="1"/>
  <c r="BE148" i="7"/>
  <c r="BF148" i="7" s="1"/>
  <c r="BE151" i="7"/>
  <c r="BF151" i="7" s="1"/>
  <c r="BE154" i="7"/>
  <c r="BF154" i="7" s="1"/>
  <c r="BE173" i="7"/>
  <c r="BF173" i="7" s="1"/>
  <c r="BR181" i="7"/>
  <c r="BR180" i="7" s="1"/>
  <c r="R174" i="7"/>
  <c r="AN185" i="7"/>
  <c r="AK206" i="7"/>
  <c r="AK201" i="7" s="1"/>
  <c r="AK200" i="7" s="1"/>
  <c r="V208" i="7"/>
  <c r="V207" i="7" s="1"/>
  <c r="V206" i="7" s="1"/>
  <c r="V201" i="7" s="1"/>
  <c r="V200" i="7" s="1"/>
  <c r="V174" i="7" s="1"/>
  <c r="Z206" i="7"/>
  <c r="Z201" i="7" s="1"/>
  <c r="Z200" i="7" s="1"/>
  <c r="Z174" i="7" s="1"/>
  <c r="AD206" i="7"/>
  <c r="AD201" i="7" s="1"/>
  <c r="AD200" i="7" s="1"/>
  <c r="AD174" i="7" s="1"/>
  <c r="AL206" i="7"/>
  <c r="AL201" i="7" s="1"/>
  <c r="AL200" i="7" s="1"/>
  <c r="AL174" i="7" s="1"/>
  <c r="AU206" i="7"/>
  <c r="AU201" i="7" s="1"/>
  <c r="AU200" i="7" s="1"/>
  <c r="AU174" i="7" s="1"/>
  <c r="BE216" i="7"/>
  <c r="BF216" i="7" s="1"/>
  <c r="AG228" i="7"/>
  <c r="AG227" i="7" s="1"/>
  <c r="AG226" i="7" s="1"/>
  <c r="AG221" i="7" s="1"/>
  <c r="AG220" i="7" s="1"/>
  <c r="V244" i="7"/>
  <c r="V243" i="7" s="1"/>
  <c r="V242" i="7" s="1"/>
  <c r="V239" i="7" s="1"/>
  <c r="V238" i="7" s="1"/>
  <c r="V219" i="7" s="1"/>
  <c r="AP254" i="7"/>
  <c r="AP253" i="7" s="1"/>
  <c r="AN257" i="7"/>
  <c r="AO257" i="7" s="1"/>
  <c r="AR267" i="7"/>
  <c r="AW267" i="7" s="1"/>
  <c r="BE267" i="7" s="1"/>
  <c r="BF267" i="7" s="1"/>
  <c r="AP266" i="7"/>
  <c r="BE277" i="7"/>
  <c r="BF277" i="7" s="1"/>
  <c r="BH289" i="7"/>
  <c r="BH288" i="7" s="1"/>
  <c r="AU288" i="7"/>
  <c r="BP290" i="7"/>
  <c r="BP289" i="7"/>
  <c r="BP288" i="7" s="1"/>
  <c r="AG294" i="7"/>
  <c r="AG293" i="7" s="1"/>
  <c r="AG292" i="7" s="1"/>
  <c r="AG290" i="7" s="1"/>
  <c r="AG289" i="7" s="1"/>
  <c r="Q329" i="7"/>
  <c r="Q328" i="7" s="1"/>
  <c r="Q324" i="7" s="1"/>
  <c r="Q323" i="7" s="1"/>
  <c r="Q322" i="7" s="1"/>
  <c r="Z329" i="7"/>
  <c r="Z328" i="7" s="1"/>
  <c r="Z324" i="7" s="1"/>
  <c r="Z323" i="7" s="1"/>
  <c r="AD329" i="7"/>
  <c r="AD328" i="7" s="1"/>
  <c r="AD324" i="7" s="1"/>
  <c r="AD323" i="7" s="1"/>
  <c r="AI329" i="7"/>
  <c r="AI328" i="7" s="1"/>
  <c r="AI324" i="7" s="1"/>
  <c r="AI323" i="7" s="1"/>
  <c r="AM329" i="7"/>
  <c r="AM328" i="7" s="1"/>
  <c r="AM324" i="7" s="1"/>
  <c r="AM323" i="7" s="1"/>
  <c r="AD359" i="7"/>
  <c r="AD357" i="7" s="1"/>
  <c r="AD356" i="7" s="1"/>
  <c r="AR382" i="7"/>
  <c r="AW382" i="7" s="1"/>
  <c r="BE382" i="7" s="1"/>
  <c r="BF382" i="7" s="1"/>
  <c r="AP381" i="7"/>
  <c r="BR393" i="7"/>
  <c r="BT395" i="7"/>
  <c r="BR408" i="7"/>
  <c r="BT408" i="7" s="1"/>
  <c r="BT409" i="7"/>
  <c r="O219" i="7"/>
  <c r="AM219" i="7"/>
  <c r="AE219" i="7"/>
  <c r="BE230" i="7"/>
  <c r="BF230" i="7" s="1"/>
  <c r="AW244" i="7"/>
  <c r="BE244" i="7" s="1"/>
  <c r="BF244" i="7" s="1"/>
  <c r="BE246" i="7"/>
  <c r="BF246" i="7" s="1"/>
  <c r="AG244" i="7"/>
  <c r="AG243" i="7" s="1"/>
  <c r="AG242" i="7" s="1"/>
  <c r="AG239" i="7" s="1"/>
  <c r="AG238" i="7" s="1"/>
  <c r="AQ219" i="7"/>
  <c r="BE312" i="7"/>
  <c r="BF312" i="7" s="1"/>
  <c r="BQ322" i="7"/>
  <c r="AH360" i="7"/>
  <c r="AH359" i="7" s="1"/>
  <c r="AH357" i="7" s="1"/>
  <c r="AH356" i="7" s="1"/>
  <c r="AH322" i="7" s="1"/>
  <c r="AL360" i="7"/>
  <c r="AL359" i="7" s="1"/>
  <c r="AL357" i="7" s="1"/>
  <c r="AL356" i="7" s="1"/>
  <c r="BE362" i="7"/>
  <c r="BF362" i="7" s="1"/>
  <c r="AO364" i="7"/>
  <c r="AN363" i="7"/>
  <c r="AL391" i="7"/>
  <c r="AL388" i="7" s="1"/>
  <c r="AL387" i="7" s="1"/>
  <c r="AL386" i="7" s="1"/>
  <c r="BE272" i="7"/>
  <c r="BF272" i="7" s="1"/>
  <c r="AA283" i="7"/>
  <c r="AA282" i="7" s="1"/>
  <c r="AA274" i="7" s="1"/>
  <c r="AE283" i="7"/>
  <c r="AE282" i="7" s="1"/>
  <c r="AE274" i="7" s="1"/>
  <c r="AE259" i="7" s="1"/>
  <c r="AI288" i="7"/>
  <c r="BE296" i="7"/>
  <c r="BF296" i="7" s="1"/>
  <c r="AN305" i="7"/>
  <c r="AN304" i="7" s="1"/>
  <c r="AN303" i="7" s="1"/>
  <c r="BE309" i="7"/>
  <c r="BF309" i="7" s="1"/>
  <c r="V313" i="7"/>
  <c r="BE314" i="7"/>
  <c r="BF314" i="7" s="1"/>
  <c r="BE348" i="7"/>
  <c r="BF348" i="7" s="1"/>
  <c r="AP365" i="7"/>
  <c r="AR365" i="7" s="1"/>
  <c r="AW365" i="7" s="1"/>
  <c r="BE365" i="7" s="1"/>
  <c r="BF365" i="7" s="1"/>
  <c r="AR366" i="7"/>
  <c r="AW366" i="7" s="1"/>
  <c r="BE366" i="7" s="1"/>
  <c r="BF366" i="7" s="1"/>
  <c r="AG382" i="7"/>
  <c r="AG381" i="7" s="1"/>
  <c r="AG380" i="7" s="1"/>
  <c r="AG378" i="7" s="1"/>
  <c r="AG377" i="7" s="1"/>
  <c r="AG376" i="7" s="1"/>
  <c r="AV391" i="7"/>
  <c r="AV388" i="7" s="1"/>
  <c r="AV387" i="7" s="1"/>
  <c r="AV386" i="7" s="1"/>
  <c r="BM391" i="7"/>
  <c r="BM387" i="7" s="1"/>
  <c r="T413" i="7"/>
  <c r="BK413" i="7"/>
  <c r="BI413" i="7"/>
  <c r="BI404" i="7" s="1"/>
  <c r="BE269" i="7"/>
  <c r="BF269" i="7" s="1"/>
  <c r="AQ259" i="7"/>
  <c r="W288" i="7"/>
  <c r="AA288" i="7"/>
  <c r="AJ288" i="7"/>
  <c r="BE306" i="7"/>
  <c r="BF306" i="7" s="1"/>
  <c r="AG305" i="7"/>
  <c r="AG304" i="7" s="1"/>
  <c r="AG303" i="7" s="1"/>
  <c r="AG301" i="7" s="1"/>
  <c r="AG300" i="7" s="1"/>
  <c r="AQ322" i="7"/>
  <c r="BE332" i="7"/>
  <c r="BF332" i="7" s="1"/>
  <c r="BT341" i="7"/>
  <c r="BR340" i="7"/>
  <c r="BR339" i="7" s="1"/>
  <c r="BR338" i="7" s="1"/>
  <c r="AW361" i="7"/>
  <c r="BE361" i="7" s="1"/>
  <c r="BF361" i="7" s="1"/>
  <c r="AJ359" i="7"/>
  <c r="AJ357" i="7" s="1"/>
  <c r="AJ356" i="7" s="1"/>
  <c r="BE364" i="7"/>
  <c r="BF364" i="7" s="1"/>
  <c r="BE367" i="7"/>
  <c r="BF367" i="7" s="1"/>
  <c r="BE370" i="7"/>
  <c r="BF370" i="7" s="1"/>
  <c r="AC405" i="7"/>
  <c r="BG405" i="7"/>
  <c r="BK405" i="7"/>
  <c r="BO405" i="7"/>
  <c r="AC413" i="7"/>
  <c r="N329" i="7"/>
  <c r="N328" i="7" s="1"/>
  <c r="N324" i="7" s="1"/>
  <c r="N323" i="7" s="1"/>
  <c r="N322" i="7" s="1"/>
  <c r="R329" i="7"/>
  <c r="R328" i="7" s="1"/>
  <c r="R324" i="7" s="1"/>
  <c r="R323" i="7" s="1"/>
  <c r="W329" i="7"/>
  <c r="W328" i="7" s="1"/>
  <c r="W324" i="7" s="1"/>
  <c r="W323" i="7" s="1"/>
  <c r="W322" i="7" s="1"/>
  <c r="AA329" i="7"/>
  <c r="AA328" i="7" s="1"/>
  <c r="AA324" i="7" s="1"/>
  <c r="AA323" i="7" s="1"/>
  <c r="AA322" i="7" s="1"/>
  <c r="AE329" i="7"/>
  <c r="AE328" i="7" s="1"/>
  <c r="AE324" i="7" s="1"/>
  <c r="AE323" i="7" s="1"/>
  <c r="AE322" i="7" s="1"/>
  <c r="P329" i="7"/>
  <c r="P328" i="7" s="1"/>
  <c r="P324" i="7" s="1"/>
  <c r="P323" i="7" s="1"/>
  <c r="T329" i="7"/>
  <c r="T328" i="7" s="1"/>
  <c r="T324" i="7" s="1"/>
  <c r="T323" i="7" s="1"/>
  <c r="T322" i="7" s="1"/>
  <c r="Y329" i="7"/>
  <c r="Y328" i="7" s="1"/>
  <c r="Y324" i="7" s="1"/>
  <c r="Y323" i="7" s="1"/>
  <c r="Y322" i="7" s="1"/>
  <c r="BI360" i="7"/>
  <c r="BI359" i="7" s="1"/>
  <c r="BI356" i="7" s="1"/>
  <c r="BI357" i="7" s="1"/>
  <c r="BE369" i="7"/>
  <c r="BF369" i="7" s="1"/>
  <c r="BE396" i="7"/>
  <c r="BF396" i="7" s="1"/>
  <c r="AM391" i="7"/>
  <c r="AM388" i="7" s="1"/>
  <c r="AM387" i="7" s="1"/>
  <c r="AM386" i="7" s="1"/>
  <c r="AU405" i="7"/>
  <c r="AI413" i="7"/>
  <c r="AM413" i="7"/>
  <c r="AM404" i="7" s="1"/>
  <c r="AM402" i="7" s="1"/>
  <c r="AM401" i="7" s="1"/>
  <c r="AM400" i="7" s="1"/>
  <c r="BM413" i="7"/>
  <c r="BM404" i="7" s="1"/>
  <c r="AT12" i="7"/>
  <c r="AT11" i="7"/>
  <c r="AT10" i="7" s="1"/>
  <c r="AT9" i="7" s="1"/>
  <c r="AT8" i="7" s="1"/>
  <c r="AA9" i="7"/>
  <c r="AA8" i="7" s="1"/>
  <c r="Q9" i="7"/>
  <c r="Q8" i="7" s="1"/>
  <c r="AM9" i="7"/>
  <c r="AM8" i="7" s="1"/>
  <c r="BH158" i="7"/>
  <c r="M9" i="7"/>
  <c r="M8" i="7" s="1"/>
  <c r="U9" i="7"/>
  <c r="U8" i="7" s="1"/>
  <c r="AD9" i="7"/>
  <c r="AD8" i="7" s="1"/>
  <c r="BK162" i="7"/>
  <c r="BK159" i="7" s="1"/>
  <c r="BK158" i="7" s="1"/>
  <c r="BK160" i="7"/>
  <c r="BG9" i="7"/>
  <c r="BG8" i="7" s="1"/>
  <c r="AQ28" i="7"/>
  <c r="AI9" i="7"/>
  <c r="AI8" i="7" s="1"/>
  <c r="L38" i="7"/>
  <c r="T38" i="7"/>
  <c r="AG110" i="7"/>
  <c r="BM132" i="7"/>
  <c r="BM131" i="7"/>
  <c r="BO162" i="7"/>
  <c r="BO159" i="7" s="1"/>
  <c r="BO158" i="7" s="1"/>
  <c r="BO160" i="7"/>
  <c r="S219" i="7"/>
  <c r="N261" i="7"/>
  <c r="N260" i="7"/>
  <c r="N259" i="7" s="1"/>
  <c r="Y261" i="7"/>
  <c r="Y260" i="7"/>
  <c r="S274" i="7"/>
  <c r="S275" i="7"/>
  <c r="AM275" i="7"/>
  <c r="AM274" i="7"/>
  <c r="AR294" i="7"/>
  <c r="AW294" i="7" s="1"/>
  <c r="BE294" i="7" s="1"/>
  <c r="BF294" i="7" s="1"/>
  <c r="AP293" i="7"/>
  <c r="AR363" i="7"/>
  <c r="AW363" i="7" s="1"/>
  <c r="BE363" i="7" s="1"/>
  <c r="BF363" i="7" s="1"/>
  <c r="AP360" i="7"/>
  <c r="BT424" i="7"/>
  <c r="BR422" i="7"/>
  <c r="AP14" i="7"/>
  <c r="AN24" i="7"/>
  <c r="AW24" i="7"/>
  <c r="BE24" i="7" s="1"/>
  <c r="BF24" i="7" s="1"/>
  <c r="AN25" i="7"/>
  <c r="AO25" i="7" s="1"/>
  <c r="AM51" i="7"/>
  <c r="BR110" i="7"/>
  <c r="BT110" i="7" s="1"/>
  <c r="BT120" i="7"/>
  <c r="BI121" i="7"/>
  <c r="BI124" i="7"/>
  <c r="BI122" i="7" s="1"/>
  <c r="AH138" i="7"/>
  <c r="AH132" i="7" s="1"/>
  <c r="AH131" i="7" s="1"/>
  <c r="X138" i="7"/>
  <c r="X132" i="7" s="1"/>
  <c r="X131" i="7" s="1"/>
  <c r="AD158" i="7"/>
  <c r="AM158" i="7"/>
  <c r="M158" i="7"/>
  <c r="AC158" i="7"/>
  <c r="AP179" i="7"/>
  <c r="AR184" i="7"/>
  <c r="AW184" i="7" s="1"/>
  <c r="BE184" i="7" s="1"/>
  <c r="BF184" i="7" s="1"/>
  <c r="AL261" i="7"/>
  <c r="AL260" i="7"/>
  <c r="AU261" i="7"/>
  <c r="AU260" i="7"/>
  <c r="Q261" i="7"/>
  <c r="Q260" i="7"/>
  <c r="Q259" i="7" s="1"/>
  <c r="BI290" i="7"/>
  <c r="BI289" i="7"/>
  <c r="BI288" i="7" s="1"/>
  <c r="BT412" i="7"/>
  <c r="BR411" i="7"/>
  <c r="BT411" i="7" s="1"/>
  <c r="BP9" i="7"/>
  <c r="BP8" i="7" s="1"/>
  <c r="BM12" i="7"/>
  <c r="BM11" i="7" s="1"/>
  <c r="O9" i="7"/>
  <c r="O8" i="7" s="1"/>
  <c r="AF9" i="7"/>
  <c r="AF8" i="7" s="1"/>
  <c r="AN15" i="7"/>
  <c r="K9" i="7"/>
  <c r="K8" i="7" s="1"/>
  <c r="AR23" i="7"/>
  <c r="AW23" i="7" s="1"/>
  <c r="BE23" i="7" s="1"/>
  <c r="BF23" i="7" s="1"/>
  <c r="N51" i="7"/>
  <c r="BE69" i="7"/>
  <c r="BF69" i="7" s="1"/>
  <c r="BE100" i="7"/>
  <c r="BF100" i="7" s="1"/>
  <c r="AR127" i="7"/>
  <c r="AW127" i="7" s="1"/>
  <c r="BE127" i="7" s="1"/>
  <c r="BF127" i="7" s="1"/>
  <c r="AP126" i="7"/>
  <c r="AR126" i="7" s="1"/>
  <c r="AW126" i="7" s="1"/>
  <c r="BE126" i="7" s="1"/>
  <c r="BF126" i="7" s="1"/>
  <c r="BR127" i="7"/>
  <c r="BQ158" i="7"/>
  <c r="AF158" i="7"/>
  <c r="AT158" i="7"/>
  <c r="AA174" i="7"/>
  <c r="AJ206" i="7"/>
  <c r="AJ201" i="7" s="1"/>
  <c r="AJ200" i="7" s="1"/>
  <c r="BJ219" i="7"/>
  <c r="AR243" i="7"/>
  <c r="AW243" i="7" s="1"/>
  <c r="BE243" i="7" s="1"/>
  <c r="BF243" i="7" s="1"/>
  <c r="AP242" i="7"/>
  <c r="AV260" i="7"/>
  <c r="AV261" i="7"/>
  <c r="AA275" i="7"/>
  <c r="W275" i="7"/>
  <c r="W274" i="7"/>
  <c r="BK344" i="7"/>
  <c r="BK343" i="7" s="1"/>
  <c r="BK342" i="7"/>
  <c r="BO344" i="7"/>
  <c r="BO343" i="7" s="1"/>
  <c r="BO342" i="7"/>
  <c r="BR347" i="7"/>
  <c r="BT348" i="7"/>
  <c r="S9" i="7"/>
  <c r="S8" i="7" s="1"/>
  <c r="P38" i="7"/>
  <c r="AG143" i="7"/>
  <c r="BI158" i="7"/>
  <c r="BS249" i="7"/>
  <c r="BT249" i="7" s="1"/>
  <c r="AJ9" i="7"/>
  <c r="AJ8" i="7" s="1"/>
  <c r="BH9" i="7"/>
  <c r="BH8" i="7" s="1"/>
  <c r="BO10" i="7"/>
  <c r="P9" i="7"/>
  <c r="P8" i="7" s="1"/>
  <c r="T9" i="7"/>
  <c r="T8" i="7" s="1"/>
  <c r="Y9" i="7"/>
  <c r="Y8" i="7" s="1"/>
  <c r="AC9" i="7"/>
  <c r="AC8" i="7" s="1"/>
  <c r="AK9" i="7"/>
  <c r="AK8" i="7" s="1"/>
  <c r="BE17" i="7"/>
  <c r="BF17" i="7" s="1"/>
  <c r="AW25" i="7"/>
  <c r="BE25" i="7" s="1"/>
  <c r="BF25" i="7" s="1"/>
  <c r="BE26" i="7"/>
  <c r="BF26" i="7" s="1"/>
  <c r="K38" i="7"/>
  <c r="O38" i="7"/>
  <c r="S38" i="7"/>
  <c r="X38" i="7"/>
  <c r="AK38" i="7"/>
  <c r="K51" i="7"/>
  <c r="S51" i="7"/>
  <c r="X51" i="7"/>
  <c r="AB51" i="7"/>
  <c r="AB37" i="7" s="1"/>
  <c r="AB30" i="7" s="1"/>
  <c r="AB29" i="7" s="1"/>
  <c r="AF51" i="7"/>
  <c r="AF37" i="7" s="1"/>
  <c r="AF30" i="7" s="1"/>
  <c r="AF29" i="7" s="1"/>
  <c r="BE57" i="7"/>
  <c r="BF57" i="7" s="1"/>
  <c r="BE63" i="7"/>
  <c r="BF63" i="7" s="1"/>
  <c r="BE65" i="7"/>
  <c r="BF65" i="7" s="1"/>
  <c r="BE74" i="7"/>
  <c r="BF74" i="7" s="1"/>
  <c r="BE107" i="7"/>
  <c r="BF107" i="7" s="1"/>
  <c r="BE115" i="7"/>
  <c r="BF115" i="7" s="1"/>
  <c r="AE138" i="7"/>
  <c r="AE132" i="7" s="1"/>
  <c r="AE131" i="7" s="1"/>
  <c r="AJ138" i="7"/>
  <c r="AJ132" i="7" s="1"/>
  <c r="AJ131" i="7" s="1"/>
  <c r="AK138" i="7"/>
  <c r="AK132" i="7" s="1"/>
  <c r="AK131" i="7" s="1"/>
  <c r="BE144" i="7"/>
  <c r="BF144" i="7" s="1"/>
  <c r="BE147" i="7"/>
  <c r="BF147" i="7" s="1"/>
  <c r="O158" i="7"/>
  <c r="BH160" i="7"/>
  <c r="S158" i="7"/>
  <c r="AQ158" i="7"/>
  <c r="BN160" i="7"/>
  <c r="BN162" i="7"/>
  <c r="BN159" i="7" s="1"/>
  <c r="AN172" i="7"/>
  <c r="AO173" i="7"/>
  <c r="BG206" i="7"/>
  <c r="BG200" i="7" s="1"/>
  <c r="BK206" i="7"/>
  <c r="BK200" i="7" s="1"/>
  <c r="BK201" i="7" s="1"/>
  <c r="BO206" i="7"/>
  <c r="BO200" i="7" s="1"/>
  <c r="BO201" i="7" s="1"/>
  <c r="N219" i="7"/>
  <c r="BK221" i="7"/>
  <c r="BK219" i="7"/>
  <c r="BR228" i="7"/>
  <c r="BR227" i="7" s="1"/>
  <c r="BR226" i="7" s="1"/>
  <c r="BR220" i="7" s="1"/>
  <c r="BR221" i="7" s="1"/>
  <c r="BE258" i="7"/>
  <c r="BF258" i="7" s="1"/>
  <c r="AD261" i="7"/>
  <c r="AD260" i="7"/>
  <c r="L260" i="7"/>
  <c r="L259" i="7" s="1"/>
  <c r="L261" i="7"/>
  <c r="T260" i="7"/>
  <c r="T259" i="7" s="1"/>
  <c r="T261" i="7"/>
  <c r="AC261" i="7"/>
  <c r="AC260" i="7"/>
  <c r="AC259" i="7" s="1"/>
  <c r="BE287" i="7"/>
  <c r="BF287" i="7" s="1"/>
  <c r="BL337" i="7"/>
  <c r="BL336" i="7" s="1"/>
  <c r="BG38" i="7"/>
  <c r="BK38" i="7"/>
  <c r="BO38" i="7"/>
  <c r="AU38" i="7"/>
  <c r="AG48" i="7"/>
  <c r="AG38" i="7" s="1"/>
  <c r="AN48" i="7"/>
  <c r="AO48" i="7" s="1"/>
  <c r="L51" i="7"/>
  <c r="P51" i="7"/>
  <c r="T51" i="7"/>
  <c r="Y51" i="7"/>
  <c r="AC51" i="7"/>
  <c r="AC37" i="7" s="1"/>
  <c r="AC30" i="7" s="1"/>
  <c r="AC29" i="7" s="1"/>
  <c r="AK51" i="7"/>
  <c r="BE66" i="7"/>
  <c r="BF66" i="7" s="1"/>
  <c r="BE79" i="7"/>
  <c r="BF79" i="7" s="1"/>
  <c r="BE99" i="7"/>
  <c r="BF99" i="7" s="1"/>
  <c r="BE111" i="7"/>
  <c r="BF111" i="7" s="1"/>
  <c r="BE152" i="7"/>
  <c r="BF152" i="7" s="1"/>
  <c r="AG154" i="7"/>
  <c r="AV158" i="7"/>
  <c r="BK179" i="7"/>
  <c r="BK175" i="7" s="1"/>
  <c r="BK176" i="7" s="1"/>
  <c r="AJ174" i="7"/>
  <c r="BG219" i="7"/>
  <c r="Q219" i="7"/>
  <c r="AA219" i="7"/>
  <c r="AI219" i="7"/>
  <c r="AB254" i="7"/>
  <c r="AB253" i="7" s="1"/>
  <c r="AB249" i="7" s="1"/>
  <c r="AB248" i="7" s="1"/>
  <c r="AB219" i="7" s="1"/>
  <c r="AK261" i="7"/>
  <c r="AK260" i="7"/>
  <c r="U261" i="7"/>
  <c r="U260" i="7"/>
  <c r="U259" i="7" s="1"/>
  <c r="AJ283" i="7"/>
  <c r="AJ282" i="7" s="1"/>
  <c r="AN283" i="7"/>
  <c r="AN282" i="7" s="1"/>
  <c r="AO284" i="7"/>
  <c r="M288" i="7"/>
  <c r="BO289" i="7"/>
  <c r="BO288" i="7" s="1"/>
  <c r="BO290" i="7"/>
  <c r="BT316" i="7"/>
  <c r="AR319" i="7"/>
  <c r="AW319" i="7" s="1"/>
  <c r="BE319" i="7" s="1"/>
  <c r="BF319" i="7" s="1"/>
  <c r="AP318" i="7"/>
  <c r="AR318" i="7" s="1"/>
  <c r="AW318" i="7" s="1"/>
  <c r="BE318" i="7" s="1"/>
  <c r="BF318" i="7" s="1"/>
  <c r="AG319" i="7"/>
  <c r="AG318" i="7" s="1"/>
  <c r="AG316" i="7" s="1"/>
  <c r="AG315" i="7" s="1"/>
  <c r="AG320" i="7"/>
  <c r="BI38" i="7"/>
  <c r="BQ38" i="7"/>
  <c r="AO50" i="7"/>
  <c r="V52" i="7"/>
  <c r="BE53" i="7"/>
  <c r="BF53" i="7" s="1"/>
  <c r="BE56" i="7"/>
  <c r="BF56" i="7" s="1"/>
  <c r="AW58" i="7"/>
  <c r="BE58" i="7" s="1"/>
  <c r="BF58" i="7" s="1"/>
  <c r="AG58" i="7"/>
  <c r="BE60" i="7"/>
  <c r="BF60" i="7" s="1"/>
  <c r="BE67" i="7"/>
  <c r="BF67" i="7" s="1"/>
  <c r="AW70" i="7"/>
  <c r="BE70" i="7" s="1"/>
  <c r="BF70" i="7" s="1"/>
  <c r="BE84" i="7"/>
  <c r="BF84" i="7" s="1"/>
  <c r="BE88" i="7"/>
  <c r="BF88" i="7" s="1"/>
  <c r="BE105" i="7"/>
  <c r="BF105" i="7" s="1"/>
  <c r="BE108" i="7"/>
  <c r="BF108" i="7" s="1"/>
  <c r="BE109" i="7"/>
  <c r="BF109" i="7" s="1"/>
  <c r="BT118" i="7"/>
  <c r="BE129" i="7"/>
  <c r="BF129" i="7" s="1"/>
  <c r="AL138" i="7"/>
  <c r="AL132" i="7" s="1"/>
  <c r="AL131" i="7" s="1"/>
  <c r="AM138" i="7"/>
  <c r="AM132" i="7" s="1"/>
  <c r="AM131" i="7" s="1"/>
  <c r="Q158" i="7"/>
  <c r="Y158" i="7"/>
  <c r="AK174" i="7"/>
  <c r="O174" i="7"/>
  <c r="AP197" i="7"/>
  <c r="AR198" i="7"/>
  <c r="AW198" i="7" s="1"/>
  <c r="BE198" i="7" s="1"/>
  <c r="BF198" i="7" s="1"/>
  <c r="AC206" i="7"/>
  <c r="AC201" i="7" s="1"/>
  <c r="AC200" i="7" s="1"/>
  <c r="AC174" i="7" s="1"/>
  <c r="AM206" i="7"/>
  <c r="AM201" i="7" s="1"/>
  <c r="AM200" i="7" s="1"/>
  <c r="AM174" i="7" s="1"/>
  <c r="BE209" i="7"/>
  <c r="BF209" i="7" s="1"/>
  <c r="BE215" i="7"/>
  <c r="BF215" i="7" s="1"/>
  <c r="BE218" i="7"/>
  <c r="BF218" i="7" s="1"/>
  <c r="M261" i="7"/>
  <c r="M260" i="7"/>
  <c r="M259" i="7" s="1"/>
  <c r="X260" i="7"/>
  <c r="X259" i="7" s="1"/>
  <c r="X261" i="7"/>
  <c r="BK259" i="7"/>
  <c r="BK275" i="7"/>
  <c r="AC288" i="7"/>
  <c r="BE298" i="7"/>
  <c r="BF298" i="7" s="1"/>
  <c r="L322" i="7"/>
  <c r="BK337" i="7"/>
  <c r="BK336" i="7" s="1"/>
  <c r="BK335" i="7"/>
  <c r="BO335" i="7"/>
  <c r="BO337" i="7"/>
  <c r="BO336" i="7" s="1"/>
  <c r="AN346" i="7"/>
  <c r="AO347" i="7"/>
  <c r="BN179" i="7"/>
  <c r="BN175" i="7" s="1"/>
  <c r="BN176" i="7" s="1"/>
  <c r="BS179" i="7"/>
  <c r="BS175" i="7" s="1"/>
  <c r="BS176" i="7" s="1"/>
  <c r="BJ179" i="7"/>
  <c r="BJ175" i="7" s="1"/>
  <c r="BJ176" i="7" s="1"/>
  <c r="BL179" i="7"/>
  <c r="BL175" i="7" s="1"/>
  <c r="BP179" i="7"/>
  <c r="BP175" i="7" s="1"/>
  <c r="BP176" i="7" s="1"/>
  <c r="BR208" i="7"/>
  <c r="BR207" i="7" s="1"/>
  <c r="T219" i="7"/>
  <c r="BE237" i="7"/>
  <c r="BF237" i="7" s="1"/>
  <c r="BE245" i="7"/>
  <c r="BF245" i="7" s="1"/>
  <c r="K219" i="7"/>
  <c r="AG254" i="7"/>
  <c r="AG253" i="7" s="1"/>
  <c r="AG249" i="7" s="1"/>
  <c r="AG248" i="7" s="1"/>
  <c r="BE256" i="7"/>
  <c r="BF256" i="7" s="1"/>
  <c r="Y288" i="7"/>
  <c r="BL290" i="7"/>
  <c r="BL289" i="7"/>
  <c r="BL288" i="7" s="1"/>
  <c r="BM301" i="7"/>
  <c r="BK291" i="7"/>
  <c r="BR305" i="7"/>
  <c r="AO321" i="7"/>
  <c r="AN320" i="7"/>
  <c r="AO320" i="7" s="1"/>
  <c r="BG179" i="7"/>
  <c r="BG175" i="7" s="1"/>
  <c r="BO179" i="7"/>
  <c r="BO175" i="7" s="1"/>
  <c r="BO174" i="7" s="1"/>
  <c r="BE190" i="7"/>
  <c r="BF190" i="7" s="1"/>
  <c r="BE191" i="7"/>
  <c r="BF191" i="7" s="1"/>
  <c r="BL206" i="7"/>
  <c r="BL200" i="7" s="1"/>
  <c r="BL201" i="7" s="1"/>
  <c r="AV174" i="7"/>
  <c r="AU219" i="7"/>
  <c r="U219" i="7"/>
  <c r="BE233" i="7"/>
  <c r="BF233" i="7" s="1"/>
  <c r="BE234" i="7"/>
  <c r="BF234" i="7" s="1"/>
  <c r="Y254" i="7"/>
  <c r="Y253" i="7" s="1"/>
  <c r="Y249" i="7" s="1"/>
  <c r="Y248" i="7" s="1"/>
  <c r="Y219" i="7" s="1"/>
  <c r="AN267" i="7"/>
  <c r="AO267" i="7" s="1"/>
  <c r="AU279" i="7"/>
  <c r="AW279" i="7" s="1"/>
  <c r="BE279" i="7" s="1"/>
  <c r="BF279" i="7" s="1"/>
  <c r="AW280" i="7"/>
  <c r="BE280" i="7" s="1"/>
  <c r="BF280" i="7" s="1"/>
  <c r="Q288" i="7"/>
  <c r="AR305" i="7"/>
  <c r="AW305" i="7" s="1"/>
  <c r="BE305" i="7" s="1"/>
  <c r="BF305" i="7" s="1"/>
  <c r="AO306" i="7"/>
  <c r="AN354" i="7"/>
  <c r="AO355" i="7"/>
  <c r="BE273" i="7"/>
  <c r="BF273" i="7" s="1"/>
  <c r="AH283" i="7"/>
  <c r="AH282" i="7" s="1"/>
  <c r="AH275" i="7" s="1"/>
  <c r="AD288" i="7"/>
  <c r="BE313" i="7"/>
  <c r="BF313" i="7" s="1"/>
  <c r="BE317" i="7"/>
  <c r="BF317" i="7" s="1"/>
  <c r="K322" i="7"/>
  <c r="U322" i="7"/>
  <c r="AC329" i="7"/>
  <c r="AC328" i="7" s="1"/>
  <c r="AC324" i="7" s="1"/>
  <c r="AC323" i="7" s="1"/>
  <c r="AC322" i="7" s="1"/>
  <c r="AU322" i="7"/>
  <c r="BL329" i="7"/>
  <c r="BL328" i="7" s="1"/>
  <c r="BL323" i="7" s="1"/>
  <c r="BL324" i="7" s="1"/>
  <c r="AG329" i="7"/>
  <c r="AG328" i="7" s="1"/>
  <c r="AG324" i="7" s="1"/>
  <c r="AG323" i="7" s="1"/>
  <c r="BT333" i="7"/>
  <c r="BL344" i="7"/>
  <c r="BL343" i="7" s="1"/>
  <c r="BL342" i="7"/>
  <c r="BL322" i="7" s="1"/>
  <c r="AW408" i="7"/>
  <c r="BE408" i="7" s="1"/>
  <c r="BF408" i="7" s="1"/>
  <c r="BE285" i="7"/>
  <c r="BF285" i="7" s="1"/>
  <c r="Z283" i="7"/>
  <c r="Z282" i="7" s="1"/>
  <c r="Z274" i="7" s="1"/>
  <c r="AD283" i="7"/>
  <c r="AD282" i="7" s="1"/>
  <c r="AI283" i="7"/>
  <c r="AI282" i="7" s="1"/>
  <c r="AI275" i="7" s="1"/>
  <c r="AT288" i="7"/>
  <c r="BE297" i="7"/>
  <c r="BF297" i="7" s="1"/>
  <c r="R303" i="7"/>
  <c r="R301" i="7" s="1"/>
  <c r="R300" i="7" s="1"/>
  <c r="R288" i="7" s="1"/>
  <c r="BE311" i="7"/>
  <c r="BF311" i="7" s="1"/>
  <c r="BE327" i="7"/>
  <c r="BF327" i="7" s="1"/>
  <c r="R322" i="7"/>
  <c r="Z322" i="7"/>
  <c r="AI322" i="7"/>
  <c r="AM322" i="7"/>
  <c r="AP329" i="7"/>
  <c r="AP328" i="7" s="1"/>
  <c r="BE344" i="7"/>
  <c r="BF344" i="7" s="1"/>
  <c r="AF359" i="7"/>
  <c r="AF357" i="7" s="1"/>
  <c r="AF356" i="7" s="1"/>
  <c r="AF322" i="7" s="1"/>
  <c r="AJ405" i="7"/>
  <c r="AV405" i="7"/>
  <c r="AH413" i="7"/>
  <c r="BG413" i="7"/>
  <c r="BO413" i="7"/>
  <c r="BO404" i="7" s="1"/>
  <c r="BO402" i="7" s="1"/>
  <c r="BG329" i="7"/>
  <c r="BG328" i="7" s="1"/>
  <c r="BG323" i="7" s="1"/>
  <c r="BG322" i="7" s="1"/>
  <c r="BK329" i="7"/>
  <c r="BK328" i="7" s="1"/>
  <c r="BK323" i="7" s="1"/>
  <c r="X329" i="7"/>
  <c r="X328" i="7" s="1"/>
  <c r="X324" i="7" s="1"/>
  <c r="X323" i="7" s="1"/>
  <c r="X322" i="7" s="1"/>
  <c r="AB329" i="7"/>
  <c r="AB328" i="7" s="1"/>
  <c r="AB324" i="7" s="1"/>
  <c r="AB323" i="7" s="1"/>
  <c r="AB322" i="7" s="1"/>
  <c r="AJ329" i="7"/>
  <c r="AJ328" i="7" s="1"/>
  <c r="AJ324" i="7" s="1"/>
  <c r="AJ323" i="7" s="1"/>
  <c r="BE337" i="7"/>
  <c r="BF337" i="7" s="1"/>
  <c r="BJ344" i="7"/>
  <c r="BJ343" i="7" s="1"/>
  <c r="BE355" i="7"/>
  <c r="BF355" i="7" s="1"/>
  <c r="BO359" i="7"/>
  <c r="BO356" i="7" s="1"/>
  <c r="BO357" i="7" s="1"/>
  <c r="BK378" i="7"/>
  <c r="BK376" i="7"/>
  <c r="AA404" i="7"/>
  <c r="AA402" i="7" s="1"/>
  <c r="AA401" i="7" s="1"/>
  <c r="AA400" i="7" s="1"/>
  <c r="AB405" i="7"/>
  <c r="AF405" i="7"/>
  <c r="BK359" i="7"/>
  <c r="BK356" i="7" s="1"/>
  <c r="BK357" i="7" s="1"/>
  <c r="BP359" i="7"/>
  <c r="BP356" i="7" s="1"/>
  <c r="BP357" i="7" s="1"/>
  <c r="AG360" i="7"/>
  <c r="BR382" i="7"/>
  <c r="BE390" i="7"/>
  <c r="BF390" i="7" s="1"/>
  <c r="BL391" i="7"/>
  <c r="BL387" i="7" s="1"/>
  <c r="BL388" i="7" s="1"/>
  <c r="BP391" i="7"/>
  <c r="BP387" i="7" s="1"/>
  <c r="BP386" i="7" s="1"/>
  <c r="AT413" i="7"/>
  <c r="Z413" i="7"/>
  <c r="AD413" i="7"/>
  <c r="AW419" i="7"/>
  <c r="BE419" i="7" s="1"/>
  <c r="BF419" i="7" s="1"/>
  <c r="AG419" i="7"/>
  <c r="AW422" i="7"/>
  <c r="BE422" i="7" s="1"/>
  <c r="BF422" i="7" s="1"/>
  <c r="AW425" i="7"/>
  <c r="BE425" i="7" s="1"/>
  <c r="BF425" i="7" s="1"/>
  <c r="BS413" i="7"/>
  <c r="BS404" i="7" s="1"/>
  <c r="BE385" i="7"/>
  <c r="BF385" i="7" s="1"/>
  <c r="AG393" i="7"/>
  <c r="AG392" i="7" s="1"/>
  <c r="AG391" i="7" s="1"/>
  <c r="AG388" i="7" s="1"/>
  <c r="AG387" i="7" s="1"/>
  <c r="AG386" i="7" s="1"/>
  <c r="AK391" i="7"/>
  <c r="AK388" i="7" s="1"/>
  <c r="AK387" i="7" s="1"/>
  <c r="AK386" i="7" s="1"/>
  <c r="AG405" i="7"/>
  <c r="BE407" i="7"/>
  <c r="BF407" i="7" s="1"/>
  <c r="V405" i="7"/>
  <c r="V404" i="7" s="1"/>
  <c r="V402" i="7" s="1"/>
  <c r="V401" i="7" s="1"/>
  <c r="V400" i="7" s="1"/>
  <c r="Z405" i="7"/>
  <c r="AD405" i="7"/>
  <c r="AH405" i="7"/>
  <c r="AH404" i="7" s="1"/>
  <c r="AH402" i="7" s="1"/>
  <c r="AH401" i="7" s="1"/>
  <c r="AH400" i="7" s="1"/>
  <c r="AL405" i="7"/>
  <c r="AL404" i="7" s="1"/>
  <c r="AL402" i="7" s="1"/>
  <c r="AL401" i="7" s="1"/>
  <c r="AL400" i="7" s="1"/>
  <c r="AT405" i="7"/>
  <c r="AW414" i="7"/>
  <c r="BH413" i="7"/>
  <c r="BL413" i="7"/>
  <c r="BP413" i="7"/>
  <c r="AJ413" i="7"/>
  <c r="AP413" i="7"/>
  <c r="BE420" i="7"/>
  <c r="BF420" i="7" s="1"/>
  <c r="BM359" i="7"/>
  <c r="BM356" i="7" s="1"/>
  <c r="BM357" i="7" s="1"/>
  <c r="BE368" i="7"/>
  <c r="BF368" i="7" s="1"/>
  <c r="BR366" i="7"/>
  <c r="BR365" i="7" s="1"/>
  <c r="AW392" i="7"/>
  <c r="BE392" i="7" s="1"/>
  <c r="BF392" i="7" s="1"/>
  <c r="BJ391" i="7"/>
  <c r="BJ387" i="7" s="1"/>
  <c r="BE399" i="7"/>
  <c r="BF399" i="7" s="1"/>
  <c r="Y404" i="7"/>
  <c r="Y402" i="7" s="1"/>
  <c r="Y401" i="7" s="1"/>
  <c r="Y400" i="7" s="1"/>
  <c r="AU404" i="7"/>
  <c r="AU402" i="7" s="1"/>
  <c r="AU401" i="7" s="1"/>
  <c r="AU400" i="7" s="1"/>
  <c r="AG414" i="7"/>
  <c r="BJ10" i="7"/>
  <c r="BJ12" i="7"/>
  <c r="BJ11" i="7" s="1"/>
  <c r="BJ9" i="7"/>
  <c r="BJ8" i="7" s="1"/>
  <c r="X9" i="7"/>
  <c r="X8" i="7" s="1"/>
  <c r="BS13" i="7"/>
  <c r="BR70" i="7"/>
  <c r="BT70" i="7" s="1"/>
  <c r="BT73" i="7"/>
  <c r="BT414" i="7"/>
  <c r="BK9" i="7"/>
  <c r="BK8" i="7" s="1"/>
  <c r="BO9" i="7"/>
  <c r="BO8" i="7" s="1"/>
  <c r="BK10" i="7"/>
  <c r="AW15" i="7"/>
  <c r="BR15" i="7"/>
  <c r="BR14" i="7" s="1"/>
  <c r="BR13" i="7" s="1"/>
  <c r="BT17" i="7"/>
  <c r="AG24" i="7"/>
  <c r="AG23" i="7" s="1"/>
  <c r="AG21" i="7" s="1"/>
  <c r="AG20" i="7" s="1"/>
  <c r="AH38" i="7"/>
  <c r="AL38" i="7"/>
  <c r="BJ38" i="7"/>
  <c r="BN38" i="7"/>
  <c r="AO40" i="7"/>
  <c r="AN39" i="7"/>
  <c r="AW42" i="7"/>
  <c r="BE42" i="7" s="1"/>
  <c r="BF42" i="7" s="1"/>
  <c r="AN42" i="7"/>
  <c r="AO42" i="7" s="1"/>
  <c r="AO46" i="7"/>
  <c r="M51" i="7"/>
  <c r="M37" i="7" s="1"/>
  <c r="M30" i="7" s="1"/>
  <c r="M29" i="7" s="1"/>
  <c r="M28" i="7" s="1"/>
  <c r="Q51" i="7"/>
  <c r="U51" i="7"/>
  <c r="U37" i="7" s="1"/>
  <c r="U30" i="7" s="1"/>
  <c r="U29" i="7" s="1"/>
  <c r="U28" i="7" s="1"/>
  <c r="AW52" i="7"/>
  <c r="BE52" i="7" s="1"/>
  <c r="BF52" i="7" s="1"/>
  <c r="BI51" i="7"/>
  <c r="BI37" i="7" s="1"/>
  <c r="BM51" i="7"/>
  <c r="BI32" i="7" s="1"/>
  <c r="BQ51" i="7"/>
  <c r="AN52" i="7"/>
  <c r="AO54" i="7"/>
  <c r="BR52" i="7"/>
  <c r="V58" i="7"/>
  <c r="BT60" i="7"/>
  <c r="BR58" i="7"/>
  <c r="BT58" i="7" s="1"/>
  <c r="AN70" i="7"/>
  <c r="AO70" i="7" s="1"/>
  <c r="V70" i="7"/>
  <c r="BT25" i="7"/>
  <c r="BR24" i="7"/>
  <c r="AO111" i="7"/>
  <c r="AN110" i="7"/>
  <c r="AO110" i="7" s="1"/>
  <c r="BH132" i="7"/>
  <c r="BH131" i="7"/>
  <c r="BT420" i="7"/>
  <c r="BR419" i="7"/>
  <c r="BT419" i="7" s="1"/>
  <c r="BL9" i="7"/>
  <c r="BL8" i="7" s="1"/>
  <c r="AV12" i="7"/>
  <c r="AV11" i="7"/>
  <c r="AV10" i="7" s="1"/>
  <c r="AV9" i="7" s="1"/>
  <c r="AV8" i="7" s="1"/>
  <c r="BE22" i="7"/>
  <c r="BF22" i="7" s="1"/>
  <c r="N38" i="7"/>
  <c r="R38" i="7"/>
  <c r="R37" i="7" s="1"/>
  <c r="R30" i="7" s="1"/>
  <c r="R29" i="7" s="1"/>
  <c r="R28" i="7" s="1"/>
  <c r="V38" i="7"/>
  <c r="Z38" i="7"/>
  <c r="Z37" i="7" s="1"/>
  <c r="Z30" i="7" s="1"/>
  <c r="Z29" i="7" s="1"/>
  <c r="AD38" i="7"/>
  <c r="BS38" i="7"/>
  <c r="BT39" i="7"/>
  <c r="BE47" i="7"/>
  <c r="BF47" i="7" s="1"/>
  <c r="AW48" i="7"/>
  <c r="BE48" i="7" s="1"/>
  <c r="BF48" i="7" s="1"/>
  <c r="AT51" i="7"/>
  <c r="AT37" i="7" s="1"/>
  <c r="AT30" i="7" s="1"/>
  <c r="AT29" i="7" s="1"/>
  <c r="AT28" i="7" s="1"/>
  <c r="BE61" i="7"/>
  <c r="BF61" i="7" s="1"/>
  <c r="AG70" i="7"/>
  <c r="BE75" i="7"/>
  <c r="BF75" i="7" s="1"/>
  <c r="BE80" i="7"/>
  <c r="BF80" i="7" s="1"/>
  <c r="BE86" i="7"/>
  <c r="BF86" i="7" s="1"/>
  <c r="BE113" i="7"/>
  <c r="BF113" i="7" s="1"/>
  <c r="BP132" i="7"/>
  <c r="BP131" i="7"/>
  <c r="AQ12" i="7"/>
  <c r="AQ11" i="7"/>
  <c r="AQ10" i="7" s="1"/>
  <c r="AQ9" i="7" s="1"/>
  <c r="AQ8" i="7" s="1"/>
  <c r="AN58" i="7"/>
  <c r="AO58" i="7" s="1"/>
  <c r="AO61" i="7"/>
  <c r="BI9" i="7"/>
  <c r="BI8" i="7" s="1"/>
  <c r="BQ9" i="7"/>
  <c r="BQ8" i="7" s="1"/>
  <c r="BN10" i="7"/>
  <c r="BN12" i="7"/>
  <c r="BN11" i="7" s="1"/>
  <c r="AR21" i="7"/>
  <c r="AW21" i="7" s="1"/>
  <c r="BE21" i="7" s="1"/>
  <c r="BF21" i="7" s="1"/>
  <c r="AP20" i="7"/>
  <c r="AR20" i="7" s="1"/>
  <c r="AW20" i="7" s="1"/>
  <c r="BE20" i="7" s="1"/>
  <c r="BF20" i="7" s="1"/>
  <c r="BS22" i="7"/>
  <c r="Q37" i="7"/>
  <c r="Q30" i="7" s="1"/>
  <c r="Q29" i="7" s="1"/>
  <c r="Q28" i="7" s="1"/>
  <c r="AR38" i="7"/>
  <c r="AW38" i="7" s="1"/>
  <c r="BE38" i="7" s="1"/>
  <c r="BF38" i="7" s="1"/>
  <c r="BE40" i="7"/>
  <c r="BF40" i="7" s="1"/>
  <c r="BT43" i="7"/>
  <c r="BR42" i="7"/>
  <c r="BT42" i="7" s="1"/>
  <c r="BE46" i="7"/>
  <c r="BF46" i="7" s="1"/>
  <c r="BR48" i="7"/>
  <c r="BT48" i="7" s="1"/>
  <c r="AJ51" i="7"/>
  <c r="BE54" i="7"/>
  <c r="BF54" i="7" s="1"/>
  <c r="BE92" i="7"/>
  <c r="BF92" i="7" s="1"/>
  <c r="BE94" i="7"/>
  <c r="BF94" i="7" s="1"/>
  <c r="BE97" i="7"/>
  <c r="BF97" i="7" s="1"/>
  <c r="AP51" i="7"/>
  <c r="AR51" i="7" s="1"/>
  <c r="AR110" i="7"/>
  <c r="AW110" i="7" s="1"/>
  <c r="BE110" i="7" s="1"/>
  <c r="BF110" i="7" s="1"/>
  <c r="BL162" i="7"/>
  <c r="BL159" i="7" s="1"/>
  <c r="BL158" i="7" s="1"/>
  <c r="BL160" i="7"/>
  <c r="BS122" i="7"/>
  <c r="K158" i="7"/>
  <c r="BH179" i="7"/>
  <c r="BH175" i="7" s="1"/>
  <c r="BI344" i="7"/>
  <c r="BI343" i="7" s="1"/>
  <c r="BI342" i="7"/>
  <c r="AP125" i="7"/>
  <c r="AN126" i="7"/>
  <c r="AO127" i="7"/>
  <c r="BQ132" i="7"/>
  <c r="BQ131" i="7"/>
  <c r="AN143" i="7"/>
  <c r="AO145" i="7"/>
  <c r="BR143" i="7"/>
  <c r="BT145" i="7"/>
  <c r="AI158" i="7"/>
  <c r="X158" i="7"/>
  <c r="AO163" i="7"/>
  <c r="AN162" i="7"/>
  <c r="S174" i="7"/>
  <c r="AP207" i="7"/>
  <c r="AR208" i="7"/>
  <c r="AW208" i="7" s="1"/>
  <c r="BE208" i="7" s="1"/>
  <c r="BF208" i="7" s="1"/>
  <c r="BJ289" i="7"/>
  <c r="BJ288" i="7" s="1"/>
  <c r="BJ290" i="7"/>
  <c r="BT119" i="7"/>
  <c r="AA158" i="7"/>
  <c r="BM158" i="7"/>
  <c r="AP163" i="7"/>
  <c r="AR164" i="7"/>
  <c r="AW164" i="7" s="1"/>
  <c r="BE164" i="7" s="1"/>
  <c r="BF164" i="7" s="1"/>
  <c r="BJ174" i="7"/>
  <c r="AU278" i="7"/>
  <c r="N274" i="7"/>
  <c r="N275" i="7"/>
  <c r="AB275" i="7"/>
  <c r="AB274" i="7"/>
  <c r="AB259" i="7" s="1"/>
  <c r="AR143" i="7"/>
  <c r="AW143" i="7" s="1"/>
  <c r="BE143" i="7" s="1"/>
  <c r="AP142" i="7"/>
  <c r="BG158" i="7"/>
  <c r="AR171" i="7"/>
  <c r="AW171" i="7" s="1"/>
  <c r="BE171" i="7" s="1"/>
  <c r="BF171" i="7" s="1"/>
  <c r="AP170" i="7"/>
  <c r="BS171" i="7"/>
  <c r="BT172" i="7"/>
  <c r="M174" i="7"/>
  <c r="U174" i="7"/>
  <c r="BS221" i="7"/>
  <c r="BT221" i="7" s="1"/>
  <c r="BT220" i="7"/>
  <c r="AV219" i="7"/>
  <c r="U275" i="7"/>
  <c r="U274" i="7"/>
  <c r="P275" i="7"/>
  <c r="P274" i="7"/>
  <c r="T275" i="7"/>
  <c r="T274" i="7"/>
  <c r="AC275" i="7"/>
  <c r="AC274" i="7"/>
  <c r="AG275" i="7"/>
  <c r="AG274" i="7"/>
  <c r="AK274" i="7"/>
  <c r="BS318" i="7"/>
  <c r="BT319" i="7"/>
  <c r="BJ337" i="7"/>
  <c r="BJ336" i="7" s="1"/>
  <c r="BJ335" i="7"/>
  <c r="BN337" i="7"/>
  <c r="BN336" i="7" s="1"/>
  <c r="BN335" i="7"/>
  <c r="BR335" i="7"/>
  <c r="BR337" i="7"/>
  <c r="BR336" i="7" s="1"/>
  <c r="U386" i="7"/>
  <c r="U288" i="7"/>
  <c r="BL131" i="7"/>
  <c r="BN132" i="7"/>
  <c r="BE145" i="7"/>
  <c r="BF145" i="7" s="1"/>
  <c r="BR164" i="7"/>
  <c r="BR163" i="7" s="1"/>
  <c r="AR172" i="7"/>
  <c r="AW172" i="7" s="1"/>
  <c r="BE172" i="7" s="1"/>
  <c r="BF172" i="7" s="1"/>
  <c r="BP206" i="7"/>
  <c r="BP200" i="7" s="1"/>
  <c r="BP201" i="7" s="1"/>
  <c r="BS206" i="7"/>
  <c r="AJ219" i="7"/>
  <c r="AK219" i="7"/>
  <c r="BT228" i="7"/>
  <c r="BS242" i="7"/>
  <c r="L274" i="7"/>
  <c r="AL274" i="7"/>
  <c r="AL275" i="7"/>
  <c r="AO283" i="7"/>
  <c r="BE155" i="7"/>
  <c r="BF155" i="7" s="1"/>
  <c r="BE157" i="7"/>
  <c r="BF157" i="7" s="1"/>
  <c r="BN158" i="7"/>
  <c r="L158" i="7"/>
  <c r="T158" i="7"/>
  <c r="AB158" i="7"/>
  <c r="AJ158" i="7"/>
  <c r="BS160" i="7"/>
  <c r="BS162" i="7"/>
  <c r="AR179" i="7"/>
  <c r="AW179" i="7" s="1"/>
  <c r="BE179" i="7" s="1"/>
  <c r="BF179" i="7" s="1"/>
  <c r="AP176" i="7"/>
  <c r="AB206" i="7"/>
  <c r="AB201" i="7" s="1"/>
  <c r="AB200" i="7" s="1"/>
  <c r="AB174" i="7" s="1"/>
  <c r="AG206" i="7"/>
  <c r="AG201" i="7" s="1"/>
  <c r="AG200" i="7" s="1"/>
  <c r="AP213" i="7"/>
  <c r="AR213" i="7" s="1"/>
  <c r="AW213" i="7" s="1"/>
  <c r="BE213" i="7" s="1"/>
  <c r="BF213" i="7" s="1"/>
  <c r="AR214" i="7"/>
  <c r="AW214" i="7" s="1"/>
  <c r="BE214" i="7" s="1"/>
  <c r="BF214" i="7" s="1"/>
  <c r="BL221" i="7"/>
  <c r="BL219" i="7"/>
  <c r="AD219" i="7"/>
  <c r="AL219" i="7"/>
  <c r="BN219" i="7"/>
  <c r="BN221" i="7"/>
  <c r="BH221" i="7"/>
  <c r="BH219" i="7"/>
  <c r="BP221" i="7"/>
  <c r="BP219" i="7"/>
  <c r="M219" i="7"/>
  <c r="AC219" i="7"/>
  <c r="BM259" i="7"/>
  <c r="BM261" i="7"/>
  <c r="AE261" i="7"/>
  <c r="AG261" i="7"/>
  <c r="AG260" i="7"/>
  <c r="AG259" i="7" s="1"/>
  <c r="R219" i="7"/>
  <c r="Z219" i="7"/>
  <c r="AH219" i="7"/>
  <c r="BI219" i="7"/>
  <c r="BQ219" i="7"/>
  <c r="BT226" i="7"/>
  <c r="AP227" i="7"/>
  <c r="AR228" i="7"/>
  <c r="AW228" i="7" s="1"/>
  <c r="BE228" i="7" s="1"/>
  <c r="BF228" i="7" s="1"/>
  <c r="AN228" i="7"/>
  <c r="AO255" i="7"/>
  <c r="AN254" i="7"/>
  <c r="BP259" i="7"/>
  <c r="BP261" i="7"/>
  <c r="BI259" i="7"/>
  <c r="BI261" i="7"/>
  <c r="AF260" i="7"/>
  <c r="AF261" i="7"/>
  <c r="BH274" i="7"/>
  <c r="BH275" i="7" s="1"/>
  <c r="Q275" i="7"/>
  <c r="Q274" i="7"/>
  <c r="AH274" i="7"/>
  <c r="N288" i="7"/>
  <c r="P322" i="7"/>
  <c r="BH337" i="7"/>
  <c r="BH336" i="7" s="1"/>
  <c r="BH335" i="7"/>
  <c r="BH322" i="7" s="1"/>
  <c r="BT340" i="7"/>
  <c r="AO420" i="7"/>
  <c r="AN419" i="7"/>
  <c r="AO419" i="7" s="1"/>
  <c r="AO199" i="7"/>
  <c r="AN198" i="7"/>
  <c r="AT206" i="7"/>
  <c r="AT201" i="7" s="1"/>
  <c r="AT200" i="7" s="1"/>
  <c r="AT174" i="7" s="1"/>
  <c r="AN208" i="7"/>
  <c r="AN214" i="7"/>
  <c r="AO215" i="7"/>
  <c r="BI221" i="7"/>
  <c r="BT227" i="7"/>
  <c r="BT231" i="7"/>
  <c r="AO232" i="7"/>
  <c r="BO239" i="7"/>
  <c r="AN244" i="7"/>
  <c r="BE252" i="7"/>
  <c r="BF252" i="7" s="1"/>
  <c r="BE255" i="7"/>
  <c r="BF255" i="7" s="1"/>
  <c r="AM261" i="7"/>
  <c r="BJ261" i="7"/>
  <c r="BJ259" i="7"/>
  <c r="P260" i="7"/>
  <c r="P259" i="7" s="1"/>
  <c r="P261" i="7"/>
  <c r="AI260" i="7"/>
  <c r="AI261" i="7"/>
  <c r="BO259" i="7"/>
  <c r="BR267" i="7"/>
  <c r="BR266" i="7" s="1"/>
  <c r="BR265" i="7" s="1"/>
  <c r="BR260" i="7" s="1"/>
  <c r="BT268" i="7"/>
  <c r="R274" i="7"/>
  <c r="R275" i="7"/>
  <c r="AI274" i="7"/>
  <c r="O288" i="7"/>
  <c r="AO295" i="7"/>
  <c r="AN294" i="7"/>
  <c r="AT322" i="7"/>
  <c r="BM324" i="7"/>
  <c r="BH388" i="7"/>
  <c r="BH386" i="7"/>
  <c r="AR197" i="7"/>
  <c r="AW197" i="7" s="1"/>
  <c r="BE197" i="7" s="1"/>
  <c r="BF197" i="7" s="1"/>
  <c r="AP196" i="7"/>
  <c r="BS197" i="7"/>
  <c r="BT198" i="7"/>
  <c r="BE202" i="7"/>
  <c r="BF202" i="7" s="1"/>
  <c r="AF206" i="7"/>
  <c r="AF201" i="7" s="1"/>
  <c r="AF200" i="7" s="1"/>
  <c r="AF174" i="7" s="1"/>
  <c r="BH206" i="7"/>
  <c r="BH200" i="7" s="1"/>
  <c r="BH201" i="7" s="1"/>
  <c r="BE212" i="7"/>
  <c r="BF212" i="7" s="1"/>
  <c r="BT214" i="7"/>
  <c r="BR213" i="7"/>
  <c r="BR206" i="7" s="1"/>
  <c r="BR200" i="7" s="1"/>
  <c r="BM219" i="7"/>
  <c r="BR244" i="7"/>
  <c r="BR243" i="7" s="1"/>
  <c r="BR242" i="7" s="1"/>
  <c r="BR238" i="7" s="1"/>
  <c r="BT246" i="7"/>
  <c r="AH260" i="7"/>
  <c r="BH261" i="7"/>
  <c r="AM259" i="7"/>
  <c r="AV259" i="7"/>
  <c r="BL259" i="7"/>
  <c r="BL261" i="7"/>
  <c r="AA260" i="7"/>
  <c r="AA259" i="7" s="1"/>
  <c r="AA261" i="7"/>
  <c r="V261" i="7"/>
  <c r="V260" i="7"/>
  <c r="V259" i="7" s="1"/>
  <c r="M275" i="7"/>
  <c r="M274" i="7"/>
  <c r="X275" i="7"/>
  <c r="X274" i="7"/>
  <c r="AF275" i="7"/>
  <c r="BQ288" i="7"/>
  <c r="P288" i="7"/>
  <c r="X288" i="7"/>
  <c r="BK289" i="7"/>
  <c r="BK288" i="7" s="1"/>
  <c r="BK290" i="7"/>
  <c r="BS293" i="7"/>
  <c r="BE299" i="7"/>
  <c r="BF299" i="7" s="1"/>
  <c r="AR304" i="7"/>
  <c r="AW304" i="7" s="1"/>
  <c r="BE304" i="7" s="1"/>
  <c r="BF304" i="7" s="1"/>
  <c r="AP303" i="7"/>
  <c r="BI324" i="7"/>
  <c r="AL322" i="7"/>
  <c r="BP335" i="7"/>
  <c r="BP342" i="7"/>
  <c r="AW257" i="7"/>
  <c r="BE257" i="7" s="1"/>
  <c r="BF257" i="7" s="1"/>
  <c r="AL259" i="7"/>
  <c r="AW284" i="7"/>
  <c r="BE284" i="7" s="1"/>
  <c r="BF284" i="7" s="1"/>
  <c r="AR293" i="7"/>
  <c r="AW293" i="7" s="1"/>
  <c r="BE293" i="7" s="1"/>
  <c r="BF293" i="7" s="1"/>
  <c r="AP292" i="7"/>
  <c r="BS303" i="7"/>
  <c r="M322" i="7"/>
  <c r="BT335" i="7"/>
  <c r="BM337" i="7"/>
  <c r="BM336" i="7" s="1"/>
  <c r="BM335" i="7"/>
  <c r="BM378" i="7"/>
  <c r="BM376" i="7"/>
  <c r="AU380" i="7"/>
  <c r="AU378" i="7" s="1"/>
  <c r="AU377" i="7" s="1"/>
  <c r="AU376" i="7" s="1"/>
  <c r="BH378" i="7"/>
  <c r="BH376" i="7"/>
  <c r="BL378" i="7"/>
  <c r="BL376" i="7"/>
  <c r="BP378" i="7"/>
  <c r="BP376" i="7"/>
  <c r="V382" i="7"/>
  <c r="V381" i="7"/>
  <c r="V380" i="7" s="1"/>
  <c r="V378" i="7" s="1"/>
  <c r="V377" i="7" s="1"/>
  <c r="V376" i="7" s="1"/>
  <c r="K261" i="7"/>
  <c r="S261" i="7"/>
  <c r="AQ261" i="7"/>
  <c r="BE268" i="7"/>
  <c r="BF268" i="7" s="1"/>
  <c r="BT278" i="7"/>
  <c r="AT275" i="7"/>
  <c r="AT274" i="7" s="1"/>
  <c r="BE281" i="7"/>
  <c r="BF281" i="7" s="1"/>
  <c r="Z288" i="7"/>
  <c r="AH288" i="7"/>
  <c r="BM288" i="7"/>
  <c r="K288" i="7"/>
  <c r="AQ288" i="7"/>
  <c r="BN288" i="7"/>
  <c r="S311" i="7"/>
  <c r="V312" i="7"/>
  <c r="V303" i="7" s="1"/>
  <c r="V301" i="7" s="1"/>
  <c r="V300" i="7" s="1"/>
  <c r="BO324" i="7"/>
  <c r="BJ329" i="7"/>
  <c r="BJ328" i="7" s="1"/>
  <c r="BJ323" i="7" s="1"/>
  <c r="BN329" i="7"/>
  <c r="BN328" i="7" s="1"/>
  <c r="BN323" i="7" s="1"/>
  <c r="AO331" i="7"/>
  <c r="AN330" i="7"/>
  <c r="BO376" i="7"/>
  <c r="BO378" i="7"/>
  <c r="BP388" i="7"/>
  <c r="S303" i="7"/>
  <c r="S301" i="7" s="1"/>
  <c r="S300" i="7" s="1"/>
  <c r="S288" i="7" s="1"/>
  <c r="AO304" i="7"/>
  <c r="AW320" i="7"/>
  <c r="BE320" i="7" s="1"/>
  <c r="BF320" i="7" s="1"/>
  <c r="O329" i="7"/>
  <c r="O328" i="7" s="1"/>
  <c r="O324" i="7" s="1"/>
  <c r="O323" i="7" s="1"/>
  <c r="O322" i="7" s="1"/>
  <c r="S329" i="7"/>
  <c r="S328" i="7" s="1"/>
  <c r="S324" i="7" s="1"/>
  <c r="S323" i="7" s="1"/>
  <c r="S322" i="7" s="1"/>
  <c r="AR329" i="7"/>
  <c r="AW329" i="7" s="1"/>
  <c r="BE329" i="7" s="1"/>
  <c r="BF329" i="7" s="1"/>
  <c r="BS329" i="7"/>
  <c r="BI337" i="7"/>
  <c r="BI336" i="7" s="1"/>
  <c r="BI335" i="7"/>
  <c r="BT338" i="7"/>
  <c r="BS337" i="7"/>
  <c r="AP339" i="7"/>
  <c r="AR340" i="7"/>
  <c r="AW340" i="7" s="1"/>
  <c r="BE340" i="7" s="1"/>
  <c r="BF340" i="7" s="1"/>
  <c r="BS352" i="7"/>
  <c r="BI358" i="7"/>
  <c r="BR294" i="7"/>
  <c r="BR293" i="7" s="1"/>
  <c r="BR292" i="7" s="1"/>
  <c r="T303" i="7"/>
  <c r="T301" i="7" s="1"/>
  <c r="T300" i="7" s="1"/>
  <c r="T288" i="7" s="1"/>
  <c r="BT308" i="7"/>
  <c r="AO319" i="7"/>
  <c r="AN318" i="7"/>
  <c r="AR330" i="7"/>
  <c r="AW330" i="7" s="1"/>
  <c r="BE330" i="7" s="1"/>
  <c r="BF330" i="7" s="1"/>
  <c r="BE331" i="7"/>
  <c r="BF331" i="7" s="1"/>
  <c r="BT339" i="7"/>
  <c r="BM344" i="7"/>
  <c r="BM343" i="7" s="1"/>
  <c r="BM342" i="7"/>
  <c r="BT354" i="7"/>
  <c r="BR353" i="7"/>
  <c r="BR352" i="7" s="1"/>
  <c r="BR349" i="7" s="1"/>
  <c r="BR350" i="7" s="1"/>
  <c r="BS345" i="7"/>
  <c r="AW347" i="7"/>
  <c r="BE347" i="7" s="1"/>
  <c r="BF347" i="7" s="1"/>
  <c r="AP353" i="7"/>
  <c r="AR354" i="7"/>
  <c r="AW354" i="7" s="1"/>
  <c r="BE354" i="7" s="1"/>
  <c r="BF354" i="7" s="1"/>
  <c r="AV359" i="7"/>
  <c r="AV357" i="7" s="1"/>
  <c r="AV356" i="7" s="1"/>
  <c r="AV322" i="7" s="1"/>
  <c r="BT364" i="7"/>
  <c r="BR363" i="7"/>
  <c r="BS365" i="7"/>
  <c r="BT365" i="7" s="1"/>
  <c r="BT366" i="7"/>
  <c r="BE371" i="7"/>
  <c r="BF371" i="7" s="1"/>
  <c r="BJ376" i="7"/>
  <c r="BJ378" i="7"/>
  <c r="AO384" i="7"/>
  <c r="AN382" i="7"/>
  <c r="AN340" i="7"/>
  <c r="AO395" i="7"/>
  <c r="AN393" i="7"/>
  <c r="AG366" i="7"/>
  <c r="AG365" i="7" s="1"/>
  <c r="BE379" i="7"/>
  <c r="BF379" i="7" s="1"/>
  <c r="BS380" i="7"/>
  <c r="BE384" i="7"/>
  <c r="BF384" i="7" s="1"/>
  <c r="BI390" i="7"/>
  <c r="BI387" i="7"/>
  <c r="BS391" i="7"/>
  <c r="AO367" i="7"/>
  <c r="AN366" i="7"/>
  <c r="BE373" i="7"/>
  <c r="BF373" i="7" s="1"/>
  <c r="BI378" i="7"/>
  <c r="BI376" i="7"/>
  <c r="BK391" i="7"/>
  <c r="BK387" i="7" s="1"/>
  <c r="AO415" i="7"/>
  <c r="AN414" i="7"/>
  <c r="BG391" i="7"/>
  <c r="BG387" i="7" s="1"/>
  <c r="BG386" i="7" s="1"/>
  <c r="BO391" i="7"/>
  <c r="BO387" i="7" s="1"/>
  <c r="BE395" i="7"/>
  <c r="BF395" i="7" s="1"/>
  <c r="AK405" i="7"/>
  <c r="BE409" i="7"/>
  <c r="BF409" i="7" s="1"/>
  <c r="AR411" i="7"/>
  <c r="AW411" i="7" s="1"/>
  <c r="BE411" i="7" s="1"/>
  <c r="BF411" i="7" s="1"/>
  <c r="AP405" i="7"/>
  <c r="BE414" i="7"/>
  <c r="BF414" i="7" s="1"/>
  <c r="AW393" i="7"/>
  <c r="BE393" i="7" s="1"/>
  <c r="BF393" i="7" s="1"/>
  <c r="AI404" i="7"/>
  <c r="AI402" i="7" s="1"/>
  <c r="AI401" i="7" s="1"/>
  <c r="AI400" i="7" s="1"/>
  <c r="AW406" i="7"/>
  <c r="BT407" i="7"/>
  <c r="BR406" i="7"/>
  <c r="BH405" i="7"/>
  <c r="BH404" i="7" s="1"/>
  <c r="BL405" i="7"/>
  <c r="BP405" i="7"/>
  <c r="BE416" i="7"/>
  <c r="BF416" i="7" s="1"/>
  <c r="T405" i="7"/>
  <c r="T404" i="7" s="1"/>
  <c r="T402" i="7" s="1"/>
  <c r="T401" i="7" s="1"/>
  <c r="T400" i="7" s="1"/>
  <c r="AV413" i="7"/>
  <c r="X413" i="7"/>
  <c r="X404" i="7" s="1"/>
  <c r="X402" i="7" s="1"/>
  <c r="X401" i="7" s="1"/>
  <c r="X400" i="7" s="1"/>
  <c r="AB413" i="7"/>
  <c r="AF413" i="7"/>
  <c r="AF404" i="7" s="1"/>
  <c r="AF402" i="7" s="1"/>
  <c r="AF401" i="7" s="1"/>
  <c r="AF400" i="7" s="1"/>
  <c r="AE404" i="7"/>
  <c r="AE402" i="7" s="1"/>
  <c r="AE401" i="7" s="1"/>
  <c r="AE400" i="7" s="1"/>
  <c r="BJ405" i="7"/>
  <c r="BJ404" i="7" s="1"/>
  <c r="BN405" i="7"/>
  <c r="BN404" i="7" s="1"/>
  <c r="AO409" i="7"/>
  <c r="AN408" i="7"/>
  <c r="AO408" i="7" s="1"/>
  <c r="BE412" i="7"/>
  <c r="BF412" i="7" s="1"/>
  <c r="AT404" i="7" l="1"/>
  <c r="AT402" i="7" s="1"/>
  <c r="AT401" i="7" s="1"/>
  <c r="AT400" i="7" s="1"/>
  <c r="AV288" i="7"/>
  <c r="AD322" i="7"/>
  <c r="AJ322" i="7"/>
  <c r="AO305" i="7"/>
  <c r="V288" i="7"/>
  <c r="AT259" i="7"/>
  <c r="AE275" i="7"/>
  <c r="AG174" i="7"/>
  <c r="BT185" i="7"/>
  <c r="BR179" i="7"/>
  <c r="BR175" i="7" s="1"/>
  <c r="BT175" i="7" s="1"/>
  <c r="BI176" i="7"/>
  <c r="BO176" i="7"/>
  <c r="AC28" i="7"/>
  <c r="Z28" i="7"/>
  <c r="AA28" i="7"/>
  <c r="AA27" i="7" s="1"/>
  <c r="AA7" i="7" s="1"/>
  <c r="AA6" i="7" s="1"/>
  <c r="BK37" i="7"/>
  <c r="AW51" i="7"/>
  <c r="BE51" i="7" s="1"/>
  <c r="BF51" i="7" s="1"/>
  <c r="AH37" i="7"/>
  <c r="AH30" i="7" s="1"/>
  <c r="AH29" i="7" s="1"/>
  <c r="BG37" i="7"/>
  <c r="BG29" i="7" s="1"/>
  <c r="BG28" i="7" s="1"/>
  <c r="V51" i="7"/>
  <c r="BJ37" i="7"/>
  <c r="AE28" i="7"/>
  <c r="AE27" i="7" s="1"/>
  <c r="AE7" i="7" s="1"/>
  <c r="AE6" i="7" s="1"/>
  <c r="AL37" i="7"/>
  <c r="AL30" i="7" s="1"/>
  <c r="AL29" i="7" s="1"/>
  <c r="AL28" i="7" s="1"/>
  <c r="AL27" i="7" s="1"/>
  <c r="AL7" i="7" s="1"/>
  <c r="AL6" i="7" s="1"/>
  <c r="AC404" i="7"/>
  <c r="AC402" i="7" s="1"/>
  <c r="AC401" i="7" s="1"/>
  <c r="AC400" i="7" s="1"/>
  <c r="BT330" i="7"/>
  <c r="AN397" i="7"/>
  <c r="AO397" i="7" s="1"/>
  <c r="AJ404" i="7"/>
  <c r="AJ402" i="7" s="1"/>
  <c r="AJ401" i="7" s="1"/>
  <c r="AJ400" i="7" s="1"/>
  <c r="Z259" i="7"/>
  <c r="AR254" i="7"/>
  <c r="AW254" i="7" s="1"/>
  <c r="BE254" i="7" s="1"/>
  <c r="BF254" i="7" s="1"/>
  <c r="AM37" i="7"/>
  <c r="AM30" i="7" s="1"/>
  <c r="AM29" i="7" s="1"/>
  <c r="AM28" i="7" s="1"/>
  <c r="AG359" i="7"/>
  <c r="AG357" i="7" s="1"/>
  <c r="AG356" i="7" s="1"/>
  <c r="AG322" i="7" s="1"/>
  <c r="BM176" i="7"/>
  <c r="AD404" i="7"/>
  <c r="AD402" i="7" s="1"/>
  <c r="AD401" i="7" s="1"/>
  <c r="AD400" i="7" s="1"/>
  <c r="AG219" i="7"/>
  <c r="Y37" i="7"/>
  <c r="Y30" i="7" s="1"/>
  <c r="Y29" i="7" s="1"/>
  <c r="Y28" i="7" s="1"/>
  <c r="AK404" i="7"/>
  <c r="AK402" i="7" s="1"/>
  <c r="AK401" i="7" s="1"/>
  <c r="AK400" i="7" s="1"/>
  <c r="BT320" i="7"/>
  <c r="AG413" i="7"/>
  <c r="AG404" i="7" s="1"/>
  <c r="AG402" i="7" s="1"/>
  <c r="AG401" i="7" s="1"/>
  <c r="AG400" i="7" s="1"/>
  <c r="AG288" i="7"/>
  <c r="AK259" i="7"/>
  <c r="BT253" i="7"/>
  <c r="BG404" i="7"/>
  <c r="BG401" i="7" s="1"/>
  <c r="BG400" i="7" s="1"/>
  <c r="BM401" i="7"/>
  <c r="BM400" i="7" s="1"/>
  <c r="BM402" i="7"/>
  <c r="BI402" i="7"/>
  <c r="BI403" i="7" s="1"/>
  <c r="BI401" i="7"/>
  <c r="BI400" i="7" s="1"/>
  <c r="AO185" i="7"/>
  <c r="AN184" i="7"/>
  <c r="AO140" i="7"/>
  <c r="AN139" i="7"/>
  <c r="AO139" i="7" s="1"/>
  <c r="BO401" i="7"/>
  <c r="BO400" i="7" s="1"/>
  <c r="BT254" i="7"/>
  <c r="BN174" i="7"/>
  <c r="AR381" i="7"/>
  <c r="AW381" i="7" s="1"/>
  <c r="BE381" i="7" s="1"/>
  <c r="BF381" i="7" s="1"/>
  <c r="AP380" i="7"/>
  <c r="BP322" i="7"/>
  <c r="BH259" i="7"/>
  <c r="Z275" i="7"/>
  <c r="Y274" i="7"/>
  <c r="Y259" i="7" s="1"/>
  <c r="Y27" i="7" s="1"/>
  <c r="Y7" i="7" s="1"/>
  <c r="Y6" i="7" s="1"/>
  <c r="AH28" i="7"/>
  <c r="AG9" i="7"/>
  <c r="AG8" i="7" s="1"/>
  <c r="AL288" i="7"/>
  <c r="AM288" i="7"/>
  <c r="AU37" i="7"/>
  <c r="AU30" i="7" s="1"/>
  <c r="AU29" i="7" s="1"/>
  <c r="AU28" i="7" s="1"/>
  <c r="BR392" i="7"/>
  <c r="BT393" i="7"/>
  <c r="BR405" i="7"/>
  <c r="BT405" i="7" s="1"/>
  <c r="AQ27" i="7"/>
  <c r="AQ7" i="7" s="1"/>
  <c r="AQ6" i="7" s="1"/>
  <c r="BK174" i="7"/>
  <c r="BT244" i="7"/>
  <c r="AD37" i="7"/>
  <c r="AD30" i="7" s="1"/>
  <c r="AD29" i="7" s="1"/>
  <c r="AD28" i="7" s="1"/>
  <c r="BM37" i="7"/>
  <c r="BM29" i="7" s="1"/>
  <c r="BM28" i="7" s="1"/>
  <c r="BG174" i="7"/>
  <c r="BL174" i="7"/>
  <c r="BM386" i="7"/>
  <c r="BM388" i="7"/>
  <c r="AO363" i="7"/>
  <c r="AN360" i="7"/>
  <c r="AO360" i="7" s="1"/>
  <c r="BL404" i="7"/>
  <c r="BL402" i="7" s="1"/>
  <c r="AP345" i="7"/>
  <c r="AH259" i="7"/>
  <c r="BT179" i="7"/>
  <c r="AJ37" i="7"/>
  <c r="AJ30" i="7" s="1"/>
  <c r="AJ29" i="7" s="1"/>
  <c r="AJ28" i="7" s="1"/>
  <c r="BN37" i="7"/>
  <c r="BN30" i="7" s="1"/>
  <c r="BO37" i="7"/>
  <c r="AF28" i="7"/>
  <c r="BK404" i="7"/>
  <c r="AR266" i="7"/>
  <c r="AW266" i="7" s="1"/>
  <c r="BE266" i="7" s="1"/>
  <c r="BF266" i="7" s="1"/>
  <c r="AP265" i="7"/>
  <c r="W37" i="7"/>
  <c r="W30" i="7" s="1"/>
  <c r="W29" i="7" s="1"/>
  <c r="W28" i="7" s="1"/>
  <c r="W27" i="7" s="1"/>
  <c r="W7" i="7" s="1"/>
  <c r="W6" i="7" s="1"/>
  <c r="AP391" i="7"/>
  <c r="AR397" i="7"/>
  <c r="AW397" i="7" s="1"/>
  <c r="BE397" i="7" s="1"/>
  <c r="BF397" i="7" s="1"/>
  <c r="AR283" i="7"/>
  <c r="AW283" i="7" s="1"/>
  <c r="BE283" i="7" s="1"/>
  <c r="BF283" i="7" s="1"/>
  <c r="AP282" i="7"/>
  <c r="BK30" i="7"/>
  <c r="BK29" i="7"/>
  <c r="BK28" i="7" s="1"/>
  <c r="BR413" i="7"/>
  <c r="BT413" i="7" s="1"/>
  <c r="Z404" i="7"/>
  <c r="Z402" i="7" s="1"/>
  <c r="Z401" i="7" s="1"/>
  <c r="Z400" i="7" s="1"/>
  <c r="Z27" i="7" s="1"/>
  <c r="Z7" i="7" s="1"/>
  <c r="Z6" i="7" s="1"/>
  <c r="AJ275" i="7"/>
  <c r="AJ274" i="7"/>
  <c r="AJ259" i="7" s="1"/>
  <c r="AB404" i="7"/>
  <c r="AB402" i="7" s="1"/>
  <c r="AB401" i="7" s="1"/>
  <c r="AB400" i="7" s="1"/>
  <c r="BO322" i="7"/>
  <c r="AN266" i="7"/>
  <c r="AN265" i="7" s="1"/>
  <c r="V37" i="7"/>
  <c r="V30" i="7" s="1"/>
  <c r="V29" i="7" s="1"/>
  <c r="V28" i="7" s="1"/>
  <c r="V27" i="7" s="1"/>
  <c r="V7" i="7" s="1"/>
  <c r="V6" i="7" s="1"/>
  <c r="BQ37" i="7"/>
  <c r="BQ29" i="7" s="1"/>
  <c r="BQ28" i="7" s="1"/>
  <c r="BQ27" i="7" s="1"/>
  <c r="U27" i="7"/>
  <c r="U7" i="7" s="1"/>
  <c r="U6" i="7" s="1"/>
  <c r="AK288" i="7"/>
  <c r="AO346" i="7"/>
  <c r="AN345" i="7"/>
  <c r="X37" i="7"/>
  <c r="X30" i="7" s="1"/>
  <c r="X29" i="7" s="1"/>
  <c r="X28" i="7" s="1"/>
  <c r="X27" i="7" s="1"/>
  <c r="X7" i="7" s="1"/>
  <c r="X6" i="7" s="1"/>
  <c r="S37" i="7"/>
  <c r="S30" i="7" s="1"/>
  <c r="S29" i="7" s="1"/>
  <c r="S28" i="7" s="1"/>
  <c r="S27" i="7" s="1"/>
  <c r="S7" i="7" s="1"/>
  <c r="S6" i="7" s="1"/>
  <c r="AN23" i="7"/>
  <c r="AO24" i="7"/>
  <c r="AR360" i="7"/>
  <c r="AW360" i="7" s="1"/>
  <c r="BE360" i="7" s="1"/>
  <c r="BF360" i="7" s="1"/>
  <c r="AP359" i="7"/>
  <c r="AR242" i="7"/>
  <c r="AW242" i="7" s="1"/>
  <c r="BE242" i="7" s="1"/>
  <c r="BF242" i="7" s="1"/>
  <c r="AP239" i="7"/>
  <c r="AP316" i="7"/>
  <c r="AP315" i="7" s="1"/>
  <c r="AR315" i="7" s="1"/>
  <c r="AW315" i="7" s="1"/>
  <c r="BE315" i="7" s="1"/>
  <c r="BF315" i="7" s="1"/>
  <c r="BT353" i="7"/>
  <c r="BL386" i="7"/>
  <c r="BM322" i="7"/>
  <c r="Q27" i="7"/>
  <c r="Q7" i="7" s="1"/>
  <c r="Q6" i="7" s="1"/>
  <c r="AG51" i="7"/>
  <c r="AG37" i="7" s="1"/>
  <c r="AG30" i="7" s="1"/>
  <c r="AG29" i="7" s="1"/>
  <c r="BL176" i="7"/>
  <c r="BT382" i="7"/>
  <c r="BR381" i="7"/>
  <c r="AO354" i="7"/>
  <c r="AN353" i="7"/>
  <c r="AO172" i="7"/>
  <c r="AN171" i="7"/>
  <c r="AG142" i="7"/>
  <c r="AG138" i="7" s="1"/>
  <c r="AG132" i="7" s="1"/>
  <c r="AG131" i="7" s="1"/>
  <c r="BR346" i="7"/>
  <c r="BT347" i="7"/>
  <c r="AP13" i="7"/>
  <c r="AR14" i="7"/>
  <c r="AW14" i="7" s="1"/>
  <c r="T37" i="7"/>
  <c r="T30" i="7" s="1"/>
  <c r="T29" i="7" s="1"/>
  <c r="T28" i="7" s="1"/>
  <c r="T27" i="7" s="1"/>
  <c r="T7" i="7" s="1"/>
  <c r="T6" i="7" s="1"/>
  <c r="BI322" i="7"/>
  <c r="BJ386" i="7"/>
  <c r="BJ388" i="7"/>
  <c r="AD274" i="7"/>
  <c r="AD259" i="7" s="1"/>
  <c r="AD275" i="7"/>
  <c r="AO15" i="7"/>
  <c r="AN14" i="7"/>
  <c r="AR253" i="7"/>
  <c r="AW253" i="7" s="1"/>
  <c r="BE253" i="7" s="1"/>
  <c r="BF253" i="7" s="1"/>
  <c r="AP249" i="7"/>
  <c r="AV404" i="7"/>
  <c r="AV402" i="7" s="1"/>
  <c r="AV401" i="7" s="1"/>
  <c r="AV400" i="7" s="1"/>
  <c r="AV27" i="7" s="1"/>
  <c r="AV7" i="7" s="1"/>
  <c r="AV6" i="7" s="1"/>
  <c r="BP404" i="7"/>
  <c r="BP402" i="7" s="1"/>
  <c r="AW413" i="7"/>
  <c r="BE413" i="7" s="1"/>
  <c r="BF413" i="7" s="1"/>
  <c r="BH358" i="7"/>
  <c r="BS359" i="7"/>
  <c r="BS356" i="7" s="1"/>
  <c r="AI259" i="7"/>
  <c r="AI27" i="7" s="1"/>
  <c r="AI7" i="7" s="1"/>
  <c r="AI6" i="7" s="1"/>
  <c r="AC27" i="7"/>
  <c r="AC7" i="7" s="1"/>
  <c r="AC6" i="7" s="1"/>
  <c r="N37" i="7"/>
  <c r="N30" i="7" s="1"/>
  <c r="N29" i="7" s="1"/>
  <c r="N28" i="7" s="1"/>
  <c r="N27" i="7" s="1"/>
  <c r="N7" i="7" s="1"/>
  <c r="N6" i="7" s="1"/>
  <c r="M27" i="7"/>
  <c r="M7" i="7" s="1"/>
  <c r="M6" i="7" s="1"/>
  <c r="BT14" i="7"/>
  <c r="BK324" i="7"/>
  <c r="BK322" i="7"/>
  <c r="BT305" i="7"/>
  <c r="BR304" i="7"/>
  <c r="AB28" i="7"/>
  <c r="AK37" i="7"/>
  <c r="AK30" i="7" s="1"/>
  <c r="AK29" i="7" s="1"/>
  <c r="AK28" i="7" s="1"/>
  <c r="K37" i="7"/>
  <c r="K30" i="7" s="1"/>
  <c r="K29" i="7" s="1"/>
  <c r="K28" i="7" s="1"/>
  <c r="K27" i="7" s="1"/>
  <c r="K7" i="7" s="1"/>
  <c r="K6" i="7" s="1"/>
  <c r="P37" i="7"/>
  <c r="P30" i="7" s="1"/>
  <c r="P29" i="7" s="1"/>
  <c r="P28" i="7" s="1"/>
  <c r="P27" i="7" s="1"/>
  <c r="P7" i="7" s="1"/>
  <c r="P6" i="7" s="1"/>
  <c r="BR126" i="7"/>
  <c r="BT127" i="7"/>
  <c r="L37" i="7"/>
  <c r="L30" i="7" s="1"/>
  <c r="L29" i="7" s="1"/>
  <c r="L28" i="7" s="1"/>
  <c r="L27" i="7" s="1"/>
  <c r="L7" i="7" s="1"/>
  <c r="L6" i="7" s="1"/>
  <c r="BR201" i="7"/>
  <c r="AT27" i="7"/>
  <c r="AT7" i="7" s="1"/>
  <c r="AT6" i="7" s="1"/>
  <c r="BI29" i="7"/>
  <c r="BI28" i="7" s="1"/>
  <c r="BI30" i="7"/>
  <c r="BH402" i="7"/>
  <c r="BH401" i="7"/>
  <c r="BH400" i="7" s="1"/>
  <c r="BR261" i="7"/>
  <c r="BR259" i="7"/>
  <c r="AO244" i="7"/>
  <c r="AN243" i="7"/>
  <c r="BT206" i="7"/>
  <c r="BS200" i="7"/>
  <c r="AP206" i="7"/>
  <c r="AR207" i="7"/>
  <c r="AW207" i="7" s="1"/>
  <c r="BE207" i="7" s="1"/>
  <c r="BF207" i="7" s="1"/>
  <c r="BH174" i="7"/>
  <c r="BH176" i="7"/>
  <c r="O27" i="7"/>
  <c r="O7" i="7" s="1"/>
  <c r="O6" i="7" s="1"/>
  <c r="AN38" i="7"/>
  <c r="AO39" i="7"/>
  <c r="BO388" i="7"/>
  <c r="BO386" i="7"/>
  <c r="BT406" i="7"/>
  <c r="BS377" i="7"/>
  <c r="AN339" i="7"/>
  <c r="AO340" i="7"/>
  <c r="BR290" i="7"/>
  <c r="BR289" i="7"/>
  <c r="BT352" i="7"/>
  <c r="BS349" i="7"/>
  <c r="BS328" i="7"/>
  <c r="BT329" i="7"/>
  <c r="BT294" i="7"/>
  <c r="BR239" i="7"/>
  <c r="BR219" i="7"/>
  <c r="AN227" i="7"/>
  <c r="AO228" i="7"/>
  <c r="BT242" i="7"/>
  <c r="BS238" i="7"/>
  <c r="AP167" i="7"/>
  <c r="AR170" i="7"/>
  <c r="AW170" i="7" s="1"/>
  <c r="BE170" i="7" s="1"/>
  <c r="BF170" i="7" s="1"/>
  <c r="AR142" i="7"/>
  <c r="AW142" i="7" s="1"/>
  <c r="BE142" i="7" s="1"/>
  <c r="BF142" i="7" s="1"/>
  <c r="AP138" i="7"/>
  <c r="AR163" i="7"/>
  <c r="AW163" i="7" s="1"/>
  <c r="BE163" i="7" s="1"/>
  <c r="BF163" i="7" s="1"/>
  <c r="AP162" i="7"/>
  <c r="AN142" i="7"/>
  <c r="AO143" i="7"/>
  <c r="AO126" i="7"/>
  <c r="AN125" i="7"/>
  <c r="BL29" i="7"/>
  <c r="BL28" i="7" s="1"/>
  <c r="BL30" i="7"/>
  <c r="BS21" i="7"/>
  <c r="AT32" i="7"/>
  <c r="R27" i="7"/>
  <c r="R7" i="7" s="1"/>
  <c r="R6" i="7" s="1"/>
  <c r="BP174" i="7"/>
  <c r="AN51" i="7"/>
  <c r="AO51" i="7" s="1"/>
  <c r="AO52" i="7"/>
  <c r="BR10" i="7"/>
  <c r="BR12" i="7"/>
  <c r="BR11" i="7" s="1"/>
  <c r="AN413" i="7"/>
  <c r="AO413" i="7" s="1"/>
  <c r="AO414" i="7"/>
  <c r="BI386" i="7"/>
  <c r="BI388" i="7"/>
  <c r="AR316" i="7"/>
  <c r="AW316" i="7" s="1"/>
  <c r="BE316" i="7" s="1"/>
  <c r="BF316" i="7" s="1"/>
  <c r="AO330" i="7"/>
  <c r="AN329" i="7"/>
  <c r="AF259" i="7"/>
  <c r="AP175" i="7"/>
  <c r="AR176" i="7"/>
  <c r="AW176" i="7" s="1"/>
  <c r="BE176" i="7" s="1"/>
  <c r="BF176" i="7" s="1"/>
  <c r="BR160" i="7"/>
  <c r="BT160" i="7" s="1"/>
  <c r="BR162" i="7"/>
  <c r="BR159" i="7" s="1"/>
  <c r="BR158" i="7" s="1"/>
  <c r="BT163" i="7"/>
  <c r="BT171" i="7"/>
  <c r="BS170" i="7"/>
  <c r="AW278" i="7"/>
  <c r="BE278" i="7" s="1"/>
  <c r="BF278" i="7" s="1"/>
  <c r="AU275" i="7"/>
  <c r="BJ30" i="7"/>
  <c r="BJ29" i="7"/>
  <c r="BJ28" i="7" s="1"/>
  <c r="BH29" i="7"/>
  <c r="BH28" i="7" s="1"/>
  <c r="BH30" i="7"/>
  <c r="BN402" i="7"/>
  <c r="BN401" i="7"/>
  <c r="BN400" i="7" s="1"/>
  <c r="AN392" i="7"/>
  <c r="AO393" i="7"/>
  <c r="BR360" i="7"/>
  <c r="BT363" i="7"/>
  <c r="AR353" i="7"/>
  <c r="AW353" i="7" s="1"/>
  <c r="BE353" i="7" s="1"/>
  <c r="BF353" i="7" s="1"/>
  <c r="AP352" i="7"/>
  <c r="AO318" i="7"/>
  <c r="AN316" i="7"/>
  <c r="AR328" i="7"/>
  <c r="AW328" i="7" s="1"/>
  <c r="BE328" i="7" s="1"/>
  <c r="BF328" i="7" s="1"/>
  <c r="AP324" i="7"/>
  <c r="BN322" i="7"/>
  <c r="BN324" i="7"/>
  <c r="AR303" i="7"/>
  <c r="AW303" i="7" s="1"/>
  <c r="BE303" i="7" s="1"/>
  <c r="BF303" i="7" s="1"/>
  <c r="AP301" i="7"/>
  <c r="BT293" i="7"/>
  <c r="BS292" i="7"/>
  <c r="BS196" i="7"/>
  <c r="BT197" i="7"/>
  <c r="AN293" i="7"/>
  <c r="AO294" i="7"/>
  <c r="AO198" i="7"/>
  <c r="AN197" i="7"/>
  <c r="AO254" i="7"/>
  <c r="AN253" i="7"/>
  <c r="BT164" i="7"/>
  <c r="BT243" i="7"/>
  <c r="BT213" i="7"/>
  <c r="AT133" i="7"/>
  <c r="BF143" i="7"/>
  <c r="AO162" i="7"/>
  <c r="AN160" i="7"/>
  <c r="AP122" i="7"/>
  <c r="AR125" i="7"/>
  <c r="AW125" i="7" s="1"/>
  <c r="BE125" i="7" s="1"/>
  <c r="BF125" i="7" s="1"/>
  <c r="AP37" i="7"/>
  <c r="BR38" i="7"/>
  <c r="BT38" i="7" s="1"/>
  <c r="BT15" i="7"/>
  <c r="AP404" i="7"/>
  <c r="AR405" i="7"/>
  <c r="AP343" i="7"/>
  <c r="AR345" i="7"/>
  <c r="AW345" i="7" s="1"/>
  <c r="BE345" i="7" s="1"/>
  <c r="BF345" i="7" s="1"/>
  <c r="BT337" i="7"/>
  <c r="BS336" i="7"/>
  <c r="BT336" i="7" s="1"/>
  <c r="AR292" i="7"/>
  <c r="AW292" i="7" s="1"/>
  <c r="BE292" i="7" s="1"/>
  <c r="BF292" i="7" s="1"/>
  <c r="AP290" i="7"/>
  <c r="AO208" i="7"/>
  <c r="AN207" i="7"/>
  <c r="BJ402" i="7"/>
  <c r="BJ401" i="7"/>
  <c r="BJ400" i="7" s="1"/>
  <c r="AN405" i="7"/>
  <c r="AW405" i="7"/>
  <c r="BE405" i="7" s="1"/>
  <c r="BF405" i="7" s="1"/>
  <c r="BE406" i="7"/>
  <c r="BF406" i="7" s="1"/>
  <c r="BK388" i="7"/>
  <c r="BK386" i="7"/>
  <c r="AO366" i="7"/>
  <c r="AN365" i="7"/>
  <c r="BS387" i="7"/>
  <c r="AN381" i="7"/>
  <c r="AO382" i="7"/>
  <c r="BS344" i="7"/>
  <c r="BS342" i="7"/>
  <c r="AP338" i="7"/>
  <c r="AR339" i="7"/>
  <c r="AW339" i="7" s="1"/>
  <c r="BE339" i="7" s="1"/>
  <c r="BF339" i="7" s="1"/>
  <c r="AN301" i="7"/>
  <c r="AO303" i="7"/>
  <c r="BJ322" i="7"/>
  <c r="BJ324" i="7"/>
  <c r="V311" i="7"/>
  <c r="V310" i="7" s="1"/>
  <c r="V309" i="7" s="1"/>
  <c r="S310" i="7"/>
  <c r="S309" i="7" s="1"/>
  <c r="BS300" i="7"/>
  <c r="AP193" i="7"/>
  <c r="AR196" i="7"/>
  <c r="AW196" i="7" s="1"/>
  <c r="BE196" i="7" s="1"/>
  <c r="BF196" i="7" s="1"/>
  <c r="AN213" i="7"/>
  <c r="AO213" i="7" s="1"/>
  <c r="AO214" i="7"/>
  <c r="BS401" i="7"/>
  <c r="BS402" i="7"/>
  <c r="AR227" i="7"/>
  <c r="AW227" i="7" s="1"/>
  <c r="BE227" i="7" s="1"/>
  <c r="BF227" i="7" s="1"/>
  <c r="AP226" i="7"/>
  <c r="BT162" i="7"/>
  <c r="BS159" i="7"/>
  <c r="AN275" i="7"/>
  <c r="AO275" i="7" s="1"/>
  <c r="AO282" i="7"/>
  <c r="AN274" i="7"/>
  <c r="AO274" i="7" s="1"/>
  <c r="BT318" i="7"/>
  <c r="BS315" i="7"/>
  <c r="BT315" i="7" s="1"/>
  <c r="BT143" i="7"/>
  <c r="BR142" i="7"/>
  <c r="BS37" i="7"/>
  <c r="BR23" i="7"/>
  <c r="BT24" i="7"/>
  <c r="BT52" i="7"/>
  <c r="BR51" i="7"/>
  <c r="BT51" i="7" s="1"/>
  <c r="BP29" i="7"/>
  <c r="BP28" i="7" s="1"/>
  <c r="BP30" i="7"/>
  <c r="BT13" i="7"/>
  <c r="BS12" i="7"/>
  <c r="BS10" i="7"/>
  <c r="BS9" i="7"/>
  <c r="BL401" i="7" l="1"/>
  <c r="BL400" i="7" s="1"/>
  <c r="AB27" i="7"/>
  <c r="AB7" i="7" s="1"/>
  <c r="AB6" i="7" s="1"/>
  <c r="AJ27" i="7"/>
  <c r="AJ7" i="7" s="1"/>
  <c r="AJ6" i="7" s="1"/>
  <c r="AD27" i="7"/>
  <c r="AD7" i="7" s="1"/>
  <c r="AD6" i="7" s="1"/>
  <c r="BR174" i="7"/>
  <c r="BR176" i="7"/>
  <c r="BT176" i="7" s="1"/>
  <c r="BG27" i="7"/>
  <c r="BG7" i="7" s="1"/>
  <c r="BG6" i="7" s="1"/>
  <c r="AF27" i="7"/>
  <c r="AF7" i="7" s="1"/>
  <c r="AF6" i="7" s="1"/>
  <c r="BM30" i="7"/>
  <c r="AM27" i="7"/>
  <c r="AM7" i="7" s="1"/>
  <c r="AM6" i="7" s="1"/>
  <c r="BN29" i="7"/>
  <c r="BN28" i="7" s="1"/>
  <c r="BN27" i="7" s="1"/>
  <c r="BN7" i="7" s="1"/>
  <c r="BN6" i="7" s="1"/>
  <c r="AK27" i="7"/>
  <c r="AK7" i="7" s="1"/>
  <c r="AK6" i="7" s="1"/>
  <c r="BP401" i="7"/>
  <c r="BP400" i="7" s="1"/>
  <c r="AH27" i="7"/>
  <c r="AH7" i="7" s="1"/>
  <c r="AH6" i="7" s="1"/>
  <c r="AP388" i="7"/>
  <c r="AR391" i="7"/>
  <c r="AW391" i="7" s="1"/>
  <c r="BE391" i="7" s="1"/>
  <c r="BF391" i="7" s="1"/>
  <c r="BK401" i="7"/>
  <c r="BK400" i="7" s="1"/>
  <c r="BK27" i="7" s="1"/>
  <c r="BK7" i="7" s="1"/>
  <c r="BK6" i="7" s="1"/>
  <c r="BK402" i="7"/>
  <c r="BT10" i="7"/>
  <c r="AR380" i="7"/>
  <c r="AW380" i="7" s="1"/>
  <c r="BE380" i="7" s="1"/>
  <c r="BF380" i="7" s="1"/>
  <c r="AP378" i="7"/>
  <c r="BH27" i="7"/>
  <c r="BH7" i="7" s="1"/>
  <c r="BH6" i="7" s="1"/>
  <c r="BM27" i="7"/>
  <c r="BM7" i="7" s="1"/>
  <c r="BM6" i="7" s="1"/>
  <c r="AO266" i="7"/>
  <c r="AR265" i="7"/>
  <c r="AW265" i="7" s="1"/>
  <c r="BE265" i="7" s="1"/>
  <c r="BF265" i="7" s="1"/>
  <c r="AP261" i="7"/>
  <c r="AR261" i="7" s="1"/>
  <c r="AW261" i="7" s="1"/>
  <c r="BE261" i="7" s="1"/>
  <c r="BF261" i="7" s="1"/>
  <c r="AP260" i="7"/>
  <c r="BO30" i="7"/>
  <c r="BO29" i="7"/>
  <c r="BO28" i="7" s="1"/>
  <c r="BO27" i="7" s="1"/>
  <c r="BO7" i="7" s="1"/>
  <c r="BO6" i="7" s="1"/>
  <c r="AP275" i="7"/>
  <c r="AR275" i="7" s="1"/>
  <c r="AP274" i="7"/>
  <c r="AR274" i="7" s="1"/>
  <c r="AR282" i="7"/>
  <c r="AW282" i="7" s="1"/>
  <c r="BE282" i="7" s="1"/>
  <c r="BF282" i="7" s="1"/>
  <c r="AN179" i="7"/>
  <c r="AO184" i="7"/>
  <c r="BR404" i="7"/>
  <c r="BT404" i="7" s="1"/>
  <c r="BR391" i="7"/>
  <c r="BT392" i="7"/>
  <c r="AR359" i="7"/>
  <c r="AW359" i="7" s="1"/>
  <c r="BE359" i="7" s="1"/>
  <c r="BF359" i="7" s="1"/>
  <c r="AP357" i="7"/>
  <c r="BR303" i="7"/>
  <c r="BT304" i="7"/>
  <c r="BR345" i="7"/>
  <c r="BT346" i="7"/>
  <c r="AO353" i="7"/>
  <c r="AN352" i="7"/>
  <c r="AR249" i="7"/>
  <c r="AW249" i="7" s="1"/>
  <c r="BE249" i="7" s="1"/>
  <c r="BF249" i="7" s="1"/>
  <c r="AP248" i="7"/>
  <c r="AR248" i="7" s="1"/>
  <c r="AW248" i="7" s="1"/>
  <c r="BE248" i="7" s="1"/>
  <c r="BF248" i="7" s="1"/>
  <c r="AO14" i="7"/>
  <c r="AN13" i="7"/>
  <c r="AG28" i="7"/>
  <c r="AG27" i="7" s="1"/>
  <c r="AG7" i="7" s="1"/>
  <c r="AG6" i="7" s="1"/>
  <c r="AR239" i="7"/>
  <c r="AW239" i="7" s="1"/>
  <c r="BE239" i="7" s="1"/>
  <c r="BF239" i="7" s="1"/>
  <c r="AP238" i="7"/>
  <c r="AR238" i="7" s="1"/>
  <c r="AW238" i="7" s="1"/>
  <c r="BE238" i="7" s="1"/>
  <c r="BF238" i="7" s="1"/>
  <c r="AN343" i="7"/>
  <c r="AO345" i="7"/>
  <c r="BR125" i="7"/>
  <c r="BT126" i="7"/>
  <c r="AP11" i="7"/>
  <c r="AP12" i="7"/>
  <c r="AR12" i="7" s="1"/>
  <c r="AW12" i="7" s="1"/>
  <c r="AR13" i="7"/>
  <c r="AW13" i="7" s="1"/>
  <c r="AO171" i="7"/>
  <c r="AN170" i="7"/>
  <c r="BR380" i="7"/>
  <c r="BT381" i="7"/>
  <c r="AN21" i="7"/>
  <c r="AO23" i="7"/>
  <c r="AR226" i="7"/>
  <c r="AW226" i="7" s="1"/>
  <c r="BE226" i="7" s="1"/>
  <c r="BF226" i="7" s="1"/>
  <c r="AP221" i="7"/>
  <c r="BS388" i="7"/>
  <c r="BS386" i="7"/>
  <c r="AR343" i="7"/>
  <c r="AW343" i="7" s="1"/>
  <c r="BE343" i="7" s="1"/>
  <c r="BF343" i="7" s="1"/>
  <c r="AP342" i="7"/>
  <c r="AR342" i="7" s="1"/>
  <c r="AW342" i="7" s="1"/>
  <c r="BE342" i="7" s="1"/>
  <c r="BF342" i="7" s="1"/>
  <c r="AN292" i="7"/>
  <c r="AO293" i="7"/>
  <c r="BS350" i="7"/>
  <c r="BT350" i="7" s="1"/>
  <c r="BT349" i="7"/>
  <c r="BR22" i="7"/>
  <c r="BT23" i="7"/>
  <c r="BS30" i="7"/>
  <c r="BS29" i="7"/>
  <c r="BR138" i="7"/>
  <c r="BT142" i="7"/>
  <c r="AO207" i="7"/>
  <c r="AN206" i="7"/>
  <c r="BR37" i="7"/>
  <c r="BT37" i="7" s="1"/>
  <c r="AO160" i="7"/>
  <c r="AN159" i="7"/>
  <c r="AN249" i="7"/>
  <c r="AO253" i="7"/>
  <c r="AO197" i="7"/>
  <c r="AN196" i="7"/>
  <c r="AP300" i="7"/>
  <c r="AR300" i="7" s="1"/>
  <c r="AW300" i="7" s="1"/>
  <c r="BE300" i="7" s="1"/>
  <c r="BF300" i="7" s="1"/>
  <c r="AR301" i="7"/>
  <c r="AW301" i="7" s="1"/>
  <c r="BE301" i="7" s="1"/>
  <c r="BF301" i="7" s="1"/>
  <c r="AR324" i="7"/>
  <c r="AW324" i="7" s="1"/>
  <c r="BE324" i="7" s="1"/>
  <c r="BF324" i="7" s="1"/>
  <c r="AP323" i="7"/>
  <c r="AR352" i="7"/>
  <c r="AW352" i="7" s="1"/>
  <c r="BE352" i="7" s="1"/>
  <c r="BF352" i="7" s="1"/>
  <c r="AP350" i="7"/>
  <c r="AU274" i="7"/>
  <c r="AW275" i="7"/>
  <c r="BE275" i="7" s="1"/>
  <c r="BF275" i="7" s="1"/>
  <c r="BS357" i="7"/>
  <c r="BR9" i="7"/>
  <c r="BR8" i="7" s="1"/>
  <c r="AR138" i="7"/>
  <c r="AW138" i="7" s="1"/>
  <c r="BE138" i="7" s="1"/>
  <c r="BF138" i="7" s="1"/>
  <c r="AP132" i="7"/>
  <c r="BT238" i="7"/>
  <c r="BS239" i="7"/>
  <c r="BT239" i="7" s="1"/>
  <c r="BS219" i="7"/>
  <c r="BT219" i="7" s="1"/>
  <c r="BS378" i="7"/>
  <c r="BS376" i="7"/>
  <c r="BI27" i="7"/>
  <c r="BI7" i="7" s="1"/>
  <c r="BI6" i="7" s="1"/>
  <c r="BS400" i="7"/>
  <c r="BS301" i="7"/>
  <c r="AP121" i="7"/>
  <c r="AR121" i="7" s="1"/>
  <c r="AW121" i="7" s="1"/>
  <c r="BE121" i="7" s="1"/>
  <c r="BF121" i="7" s="1"/>
  <c r="AR122" i="7"/>
  <c r="AW122" i="7" s="1"/>
  <c r="BE122" i="7" s="1"/>
  <c r="BF122" i="7" s="1"/>
  <c r="BR359" i="7"/>
  <c r="BT360" i="7"/>
  <c r="AR167" i="7"/>
  <c r="AW167" i="7" s="1"/>
  <c r="BE167" i="7" s="1"/>
  <c r="BF167" i="7" s="1"/>
  <c r="AP166" i="7"/>
  <c r="AR166" i="7" s="1"/>
  <c r="AW166" i="7" s="1"/>
  <c r="BE166" i="7" s="1"/>
  <c r="BF166" i="7" s="1"/>
  <c r="BS201" i="7"/>
  <c r="BT201" i="7" s="1"/>
  <c r="BT200" i="7"/>
  <c r="BS8" i="7"/>
  <c r="BT159" i="7"/>
  <c r="AP192" i="7"/>
  <c r="AR192" i="7" s="1"/>
  <c r="AW192" i="7" s="1"/>
  <c r="BE192" i="7" s="1"/>
  <c r="BF192" i="7" s="1"/>
  <c r="AR193" i="7"/>
  <c r="AW193" i="7" s="1"/>
  <c r="BE193" i="7" s="1"/>
  <c r="BF193" i="7" s="1"/>
  <c r="AO301" i="7"/>
  <c r="AN300" i="7"/>
  <c r="AO300" i="7" s="1"/>
  <c r="BS343" i="7"/>
  <c r="AO365" i="7"/>
  <c r="AN359" i="7"/>
  <c r="AN404" i="7"/>
  <c r="AO405" i="7"/>
  <c r="AP402" i="7"/>
  <c r="AR404" i="7"/>
  <c r="AW404" i="7" s="1"/>
  <c r="BE404" i="7" s="1"/>
  <c r="BF404" i="7" s="1"/>
  <c r="AP30" i="7"/>
  <c r="AR37" i="7"/>
  <c r="AW37" i="7" s="1"/>
  <c r="BE37" i="7" s="1"/>
  <c r="BF37" i="7" s="1"/>
  <c r="BT196" i="7"/>
  <c r="BS192" i="7"/>
  <c r="BJ27" i="7"/>
  <c r="BJ7" i="7" s="1"/>
  <c r="BJ6" i="7" s="1"/>
  <c r="AR175" i="7"/>
  <c r="AW175" i="7" s="1"/>
  <c r="BE175" i="7" s="1"/>
  <c r="BF175" i="7" s="1"/>
  <c r="AO329" i="7"/>
  <c r="AN328" i="7"/>
  <c r="BL27" i="7"/>
  <c r="BL7" i="7" s="1"/>
  <c r="BL6" i="7" s="1"/>
  <c r="AN138" i="7"/>
  <c r="AO142" i="7"/>
  <c r="AO227" i="7"/>
  <c r="AN226" i="7"/>
  <c r="AO243" i="7"/>
  <c r="AN242" i="7"/>
  <c r="BT12" i="7"/>
  <c r="BS11" i="7"/>
  <c r="BT11" i="7" s="1"/>
  <c r="AR338" i="7"/>
  <c r="AW338" i="7" s="1"/>
  <c r="BE338" i="7" s="1"/>
  <c r="BF338" i="7" s="1"/>
  <c r="AP336" i="7"/>
  <c r="BP27" i="7"/>
  <c r="BP7" i="7" s="1"/>
  <c r="BP6" i="7" s="1"/>
  <c r="AO381" i="7"/>
  <c r="AN380" i="7"/>
  <c r="AR290" i="7"/>
  <c r="AW290" i="7" s="1"/>
  <c r="BE290" i="7" s="1"/>
  <c r="BF290" i="7" s="1"/>
  <c r="AP289" i="7"/>
  <c r="BS289" i="7"/>
  <c r="BT292" i="7"/>
  <c r="BS290" i="7"/>
  <c r="BT290" i="7" s="1"/>
  <c r="AO316" i="7"/>
  <c r="AN315" i="7"/>
  <c r="AO315" i="7" s="1"/>
  <c r="AO392" i="7"/>
  <c r="AN391" i="7"/>
  <c r="BT170" i="7"/>
  <c r="BS166" i="7"/>
  <c r="BS20" i="7"/>
  <c r="AN122" i="7"/>
  <c r="AO125" i="7"/>
  <c r="AP160" i="7"/>
  <c r="AR162" i="7"/>
  <c r="AW162" i="7" s="1"/>
  <c r="BE162" i="7" s="1"/>
  <c r="BF162" i="7" s="1"/>
  <c r="BS323" i="7"/>
  <c r="BT328" i="7"/>
  <c r="AO339" i="7"/>
  <c r="AN338" i="7"/>
  <c r="AO38" i="7"/>
  <c r="AN37" i="7"/>
  <c r="AR206" i="7"/>
  <c r="AW206" i="7" s="1"/>
  <c r="BE206" i="7" s="1"/>
  <c r="BF206" i="7" s="1"/>
  <c r="AP201" i="7"/>
  <c r="AO265" i="7"/>
  <c r="AN260" i="7"/>
  <c r="AN261" i="7"/>
  <c r="AO261" i="7" s="1"/>
  <c r="BR401" i="7" l="1"/>
  <c r="BR400" i="7" s="1"/>
  <c r="AP387" i="7"/>
  <c r="AP288" i="7" s="1"/>
  <c r="AR288" i="7" s="1"/>
  <c r="AW288" i="7" s="1"/>
  <c r="BE288" i="7" s="1"/>
  <c r="BF288" i="7" s="1"/>
  <c r="AR388" i="7"/>
  <c r="AW388" i="7" s="1"/>
  <c r="BE388" i="7" s="1"/>
  <c r="BF388" i="7" s="1"/>
  <c r="BR387" i="7"/>
  <c r="BT391" i="7"/>
  <c r="AP377" i="7"/>
  <c r="AR378" i="7"/>
  <c r="AW378" i="7" s="1"/>
  <c r="BE378" i="7" s="1"/>
  <c r="BF378" i="7" s="1"/>
  <c r="AR260" i="7"/>
  <c r="AW260" i="7" s="1"/>
  <c r="BE260" i="7" s="1"/>
  <c r="BF260" i="7" s="1"/>
  <c r="AP259" i="7"/>
  <c r="AR259" i="7" s="1"/>
  <c r="BR402" i="7"/>
  <c r="BT402" i="7" s="1"/>
  <c r="AN176" i="7"/>
  <c r="AO179" i="7"/>
  <c r="BR300" i="7"/>
  <c r="BT303" i="7"/>
  <c r="BR377" i="7"/>
  <c r="BT380" i="7"/>
  <c r="BT9" i="7"/>
  <c r="AN167" i="7"/>
  <c r="AO170" i="7"/>
  <c r="AR11" i="7"/>
  <c r="AW11" i="7" s="1"/>
  <c r="AP10" i="7"/>
  <c r="BR342" i="7"/>
  <c r="BT342" i="7" s="1"/>
  <c r="BR344" i="7"/>
  <c r="BT345" i="7"/>
  <c r="AR357" i="7"/>
  <c r="AW357" i="7" s="1"/>
  <c r="BE357" i="7" s="1"/>
  <c r="BF357" i="7" s="1"/>
  <c r="AP356" i="7"/>
  <c r="AR356" i="7" s="1"/>
  <c r="AW356" i="7" s="1"/>
  <c r="BE356" i="7" s="1"/>
  <c r="BF356" i="7" s="1"/>
  <c r="BT125" i="7"/>
  <c r="BR121" i="7"/>
  <c r="AN20" i="7"/>
  <c r="AO20" i="7" s="1"/>
  <c r="AO21" i="7"/>
  <c r="AO343" i="7"/>
  <c r="AN342" i="7"/>
  <c r="AO342" i="7" s="1"/>
  <c r="AN11" i="7"/>
  <c r="AO13" i="7"/>
  <c r="AO352" i="7"/>
  <c r="AN350" i="7"/>
  <c r="AO122" i="7"/>
  <c r="AN121" i="7"/>
  <c r="AO121" i="7" s="1"/>
  <c r="AR289" i="7"/>
  <c r="AW289" i="7" s="1"/>
  <c r="BE289" i="7" s="1"/>
  <c r="BF289" i="7" s="1"/>
  <c r="AO226" i="7"/>
  <c r="AN221" i="7"/>
  <c r="AR132" i="7"/>
  <c r="AW132" i="7" s="1"/>
  <c r="BE132" i="7" s="1"/>
  <c r="BF132" i="7" s="1"/>
  <c r="AP131" i="7"/>
  <c r="AR131" i="7" s="1"/>
  <c r="AW131" i="7" s="1"/>
  <c r="BE131" i="7" s="1"/>
  <c r="BF131" i="7" s="1"/>
  <c r="AO206" i="7"/>
  <c r="AN201" i="7"/>
  <c r="AR201" i="7"/>
  <c r="AW201" i="7" s="1"/>
  <c r="BE201" i="7" s="1"/>
  <c r="BF201" i="7" s="1"/>
  <c r="AP200" i="7"/>
  <c r="AO338" i="7"/>
  <c r="AN336" i="7"/>
  <c r="BT289" i="7"/>
  <c r="BS288" i="7"/>
  <c r="AP29" i="7"/>
  <c r="AR30" i="7"/>
  <c r="AW30" i="7" s="1"/>
  <c r="BE30" i="7" s="1"/>
  <c r="BF30" i="7" s="1"/>
  <c r="AO196" i="7"/>
  <c r="AN193" i="7"/>
  <c r="AR160" i="7"/>
  <c r="AW160" i="7" s="1"/>
  <c r="BE160" i="7" s="1"/>
  <c r="BF160" i="7" s="1"/>
  <c r="AP159" i="7"/>
  <c r="AN378" i="7"/>
  <c r="AO380" i="7"/>
  <c r="AR336" i="7"/>
  <c r="AW336" i="7" s="1"/>
  <c r="BE336" i="7" s="1"/>
  <c r="BF336" i="7" s="1"/>
  <c r="AP335" i="7"/>
  <c r="AR335" i="7" s="1"/>
  <c r="AW335" i="7" s="1"/>
  <c r="BE335" i="7" s="1"/>
  <c r="BF335" i="7" s="1"/>
  <c r="AO242" i="7"/>
  <c r="AN239" i="7"/>
  <c r="BS193" i="7"/>
  <c r="BT193" i="7" s="1"/>
  <c r="BT192" i="7"/>
  <c r="BS174" i="7"/>
  <c r="BT174" i="7" s="1"/>
  <c r="AN357" i="7"/>
  <c r="AO359" i="7"/>
  <c r="BR356" i="7"/>
  <c r="BT359" i="7"/>
  <c r="BT401" i="7"/>
  <c r="AU259" i="7"/>
  <c r="AW274" i="7"/>
  <c r="BE274" i="7" s="1"/>
  <c r="BF274" i="7" s="1"/>
  <c r="AR221" i="7"/>
  <c r="AW221" i="7" s="1"/>
  <c r="BE221" i="7" s="1"/>
  <c r="BF221" i="7" s="1"/>
  <c r="AP220" i="7"/>
  <c r="BS324" i="7"/>
  <c r="BT324" i="7" s="1"/>
  <c r="BT323" i="7"/>
  <c r="BS322" i="7"/>
  <c r="AO249" i="7"/>
  <c r="AN248" i="7"/>
  <c r="AO248" i="7" s="1"/>
  <c r="BS28" i="7"/>
  <c r="BR21" i="7"/>
  <c r="BT22" i="7"/>
  <c r="AN290" i="7"/>
  <c r="AO292" i="7"/>
  <c r="BT166" i="7"/>
  <c r="BS167" i="7"/>
  <c r="BT167" i="7" s="1"/>
  <c r="AO328" i="7"/>
  <c r="AN324" i="7"/>
  <c r="AN402" i="7"/>
  <c r="AO404" i="7"/>
  <c r="BT8" i="7"/>
  <c r="BT400" i="7"/>
  <c r="AR323" i="7"/>
  <c r="AW323" i="7" s="1"/>
  <c r="BE323" i="7" s="1"/>
  <c r="BF323" i="7" s="1"/>
  <c r="AO159" i="7"/>
  <c r="AO260" i="7"/>
  <c r="AN259" i="7"/>
  <c r="AO259" i="7" s="1"/>
  <c r="AO37" i="7"/>
  <c r="AN30" i="7"/>
  <c r="AO391" i="7"/>
  <c r="AN388" i="7"/>
  <c r="AN132" i="7"/>
  <c r="AO138" i="7"/>
  <c r="AR402" i="7"/>
  <c r="AW402" i="7" s="1"/>
  <c r="BE402" i="7" s="1"/>
  <c r="BF402" i="7" s="1"/>
  <c r="AP401" i="7"/>
  <c r="BS158" i="7"/>
  <c r="BT158" i="7" s="1"/>
  <c r="AP349" i="7"/>
  <c r="AR349" i="7" s="1"/>
  <c r="AW349" i="7" s="1"/>
  <c r="BE349" i="7" s="1"/>
  <c r="BF349" i="7" s="1"/>
  <c r="AR350" i="7"/>
  <c r="AW350" i="7" s="1"/>
  <c r="BE350" i="7" s="1"/>
  <c r="BF350" i="7" s="1"/>
  <c r="BR30" i="7"/>
  <c r="BT30" i="7" s="1"/>
  <c r="BR29" i="7"/>
  <c r="BR131" i="7"/>
  <c r="BT131" i="7" s="1"/>
  <c r="BT138" i="7"/>
  <c r="BR132" i="7"/>
  <c r="BT132" i="7" s="1"/>
  <c r="AP376" i="7" l="1"/>
  <c r="AR376" i="7" s="1"/>
  <c r="AW376" i="7" s="1"/>
  <c r="BE376" i="7" s="1"/>
  <c r="BF376" i="7" s="1"/>
  <c r="AR377" i="7"/>
  <c r="AW377" i="7" s="1"/>
  <c r="BE377" i="7" s="1"/>
  <c r="BF377" i="7" s="1"/>
  <c r="AP386" i="7"/>
  <c r="AR386" i="7" s="1"/>
  <c r="AW386" i="7" s="1"/>
  <c r="BE386" i="7" s="1"/>
  <c r="BF386" i="7" s="1"/>
  <c r="AR387" i="7"/>
  <c r="AW387" i="7" s="1"/>
  <c r="BE387" i="7" s="1"/>
  <c r="BF387" i="7" s="1"/>
  <c r="AO176" i="7"/>
  <c r="AN175" i="7"/>
  <c r="AO175" i="7" s="1"/>
  <c r="BR388" i="7"/>
  <c r="BT388" i="7" s="1"/>
  <c r="BR386" i="7"/>
  <c r="BT386" i="7" s="1"/>
  <c r="BT387" i="7"/>
  <c r="BR343" i="7"/>
  <c r="BT343" i="7" s="1"/>
  <c r="BT344" i="7"/>
  <c r="BR122" i="7"/>
  <c r="BT122" i="7" s="1"/>
  <c r="BT121" i="7"/>
  <c r="AO167" i="7"/>
  <c r="AN166" i="7"/>
  <c r="AO350" i="7"/>
  <c r="AN349" i="7"/>
  <c r="AO349" i="7" s="1"/>
  <c r="BR376" i="7"/>
  <c r="BT376" i="7" s="1"/>
  <c r="BR378" i="7"/>
  <c r="BT378" i="7" s="1"/>
  <c r="BT377" i="7"/>
  <c r="AO11" i="7"/>
  <c r="AN10" i="7"/>
  <c r="AP9" i="7"/>
  <c r="AR10" i="7"/>
  <c r="AW10" i="7" s="1"/>
  <c r="BR301" i="7"/>
  <c r="BT301" i="7" s="1"/>
  <c r="BT300" i="7"/>
  <c r="BR288" i="7"/>
  <c r="BT288" i="7" s="1"/>
  <c r="AN401" i="7"/>
  <c r="AO402" i="7"/>
  <c r="BR20" i="7"/>
  <c r="BT20" i="7" s="1"/>
  <c r="BT21" i="7"/>
  <c r="AO201" i="7"/>
  <c r="AN200" i="7"/>
  <c r="AO200" i="7" s="1"/>
  <c r="AN220" i="7"/>
  <c r="AO221" i="7"/>
  <c r="AO324" i="7"/>
  <c r="AN323" i="7"/>
  <c r="AU27" i="7"/>
  <c r="AU7" i="7" s="1"/>
  <c r="AU6" i="7" s="1"/>
  <c r="AW259" i="7"/>
  <c r="BE259" i="7" s="1"/>
  <c r="BF259" i="7" s="1"/>
  <c r="BR357" i="7"/>
  <c r="BT357" i="7" s="1"/>
  <c r="BR322" i="7"/>
  <c r="BT356" i="7"/>
  <c r="BR28" i="7"/>
  <c r="AO132" i="7"/>
  <c r="AN131" i="7"/>
  <c r="AO131" i="7" s="1"/>
  <c r="AN387" i="7"/>
  <c r="AO388" i="7"/>
  <c r="AP322" i="7"/>
  <c r="AR322" i="7" s="1"/>
  <c r="AW322" i="7" s="1"/>
  <c r="BE322" i="7" s="1"/>
  <c r="BF322" i="7" s="1"/>
  <c r="AO290" i="7"/>
  <c r="AN289" i="7"/>
  <c r="BT29" i="7"/>
  <c r="BT322" i="7"/>
  <c r="AO193" i="7"/>
  <c r="AN192" i="7"/>
  <c r="AR200" i="7"/>
  <c r="AW200" i="7" s="1"/>
  <c r="BE200" i="7" s="1"/>
  <c r="BF200" i="7" s="1"/>
  <c r="AP174" i="7"/>
  <c r="AR174" i="7" s="1"/>
  <c r="AW174" i="7" s="1"/>
  <c r="BE174" i="7" s="1"/>
  <c r="BF174" i="7" s="1"/>
  <c r="AO30" i="7"/>
  <c r="AN29" i="7"/>
  <c r="AO378" i="7"/>
  <c r="AN377" i="7"/>
  <c r="AR159" i="7"/>
  <c r="AW159" i="7" s="1"/>
  <c r="BE159" i="7" s="1"/>
  <c r="BF159" i="7" s="1"/>
  <c r="AP158" i="7"/>
  <c r="AR158" i="7" s="1"/>
  <c r="AW158" i="7" s="1"/>
  <c r="BE158" i="7" s="1"/>
  <c r="BF158" i="7" s="1"/>
  <c r="AN335" i="7"/>
  <c r="AO335" i="7" s="1"/>
  <c r="AO336" i="7"/>
  <c r="BS27" i="7"/>
  <c r="AP219" i="7"/>
  <c r="AR219" i="7" s="1"/>
  <c r="AW219" i="7" s="1"/>
  <c r="BE219" i="7" s="1"/>
  <c r="BF219" i="7" s="1"/>
  <c r="AR220" i="7"/>
  <c r="AW220" i="7" s="1"/>
  <c r="BE220" i="7" s="1"/>
  <c r="BF220" i="7" s="1"/>
  <c r="AR29" i="7"/>
  <c r="AW29" i="7" s="1"/>
  <c r="BE29" i="7" s="1"/>
  <c r="BF29" i="7" s="1"/>
  <c r="AP28" i="7"/>
  <c r="AR401" i="7"/>
  <c r="AP400" i="7"/>
  <c r="AN356" i="7"/>
  <c r="AO356" i="7" s="1"/>
  <c r="AO357" i="7"/>
  <c r="AO239" i="7"/>
  <c r="AN238" i="7"/>
  <c r="AO238" i="7" s="1"/>
  <c r="BR27" i="7" l="1"/>
  <c r="BR7" i="7" s="1"/>
  <c r="BR6" i="7" s="1"/>
  <c r="AO10" i="7"/>
  <c r="AN9" i="7"/>
  <c r="AR9" i="7"/>
  <c r="AW9" i="7" s="1"/>
  <c r="AW8" i="7" s="1"/>
  <c r="AP8" i="7"/>
  <c r="AR8" i="7" s="1"/>
  <c r="AO166" i="7"/>
  <c r="AN158" i="7"/>
  <c r="AO158" i="7" s="1"/>
  <c r="AW401" i="7"/>
  <c r="AR400" i="7"/>
  <c r="AO29" i="7"/>
  <c r="AN28" i="7"/>
  <c r="AO192" i="7"/>
  <c r="AN174" i="7"/>
  <c r="AO174" i="7" s="1"/>
  <c r="AO289" i="7"/>
  <c r="AN288" i="7"/>
  <c r="AO288" i="7" s="1"/>
  <c r="AO387" i="7"/>
  <c r="AN386" i="7"/>
  <c r="AO386" i="7" s="1"/>
  <c r="AO220" i="7"/>
  <c r="AN219" i="7"/>
  <c r="AO219" i="7" s="1"/>
  <c r="BT28" i="7"/>
  <c r="AR28" i="7"/>
  <c r="AP27" i="7"/>
  <c r="AO323" i="7"/>
  <c r="AN322" i="7"/>
  <c r="AO322" i="7" s="1"/>
  <c r="BT27" i="7"/>
  <c r="BS7" i="7"/>
  <c r="AN376" i="7"/>
  <c r="AO376" i="7" s="1"/>
  <c r="AO377" i="7"/>
  <c r="AN400" i="7"/>
  <c r="AO401" i="7"/>
  <c r="AO400" i="7" s="1"/>
  <c r="AN8" i="7" l="1"/>
  <c r="AO8" i="7" s="1"/>
  <c r="AO9" i="7"/>
  <c r="AP7" i="7"/>
  <c r="AP6" i="7" s="1"/>
  <c r="AR27" i="7"/>
  <c r="AW28" i="7"/>
  <c r="BE28" i="7" s="1"/>
  <c r="BF28" i="7" s="1"/>
  <c r="BT7" i="7"/>
  <c r="BS6" i="7"/>
  <c r="BT6" i="7" s="1"/>
  <c r="AW400" i="7"/>
  <c r="BE400" i="7" s="1"/>
  <c r="BF400" i="7" s="1"/>
  <c r="BE401" i="7"/>
  <c r="BF401" i="7" s="1"/>
  <c r="AO28" i="7"/>
  <c r="AO27" i="7" s="1"/>
  <c r="AO7" i="7" s="1"/>
  <c r="AN27" i="7"/>
  <c r="AN7" i="7" s="1"/>
  <c r="AN6" i="7" s="1"/>
  <c r="AW27" i="7" l="1"/>
  <c r="AR7" i="7"/>
  <c r="AR6" i="7" s="1"/>
  <c r="BE27" i="7" l="1"/>
  <c r="AW7" i="7"/>
  <c r="AW6" i="7" s="1"/>
  <c r="BF27" i="7" l="1"/>
  <c r="BF7" i="7" s="1"/>
  <c r="BF6" i="7" s="1"/>
  <c r="BE7" i="7"/>
  <c r="BE6" i="7" s="1"/>
  <c r="BM6" i="5" l="1"/>
  <c r="BM7" i="5"/>
  <c r="BM8" i="5"/>
  <c r="BM9" i="5"/>
  <c r="BM10" i="5"/>
  <c r="BM11" i="5"/>
  <c r="BM12" i="5"/>
  <c r="BM13" i="5"/>
  <c r="BM14" i="5"/>
  <c r="BM15" i="5"/>
  <c r="BM16" i="5"/>
  <c r="BM17" i="5"/>
  <c r="BM18" i="5"/>
  <c r="BM19" i="5"/>
  <c r="BM20" i="5"/>
  <c r="BM21" i="5"/>
  <c r="BM22" i="5"/>
  <c r="BM23" i="5"/>
  <c r="BM24" i="5"/>
  <c r="BM25" i="5"/>
  <c r="BM26" i="5"/>
  <c r="BM5" i="5"/>
  <c r="L32" i="6"/>
  <c r="L35" i="6"/>
  <c r="L36" i="6"/>
  <c r="L37" i="6"/>
  <c r="L38" i="6"/>
  <c r="L39" i="6"/>
  <c r="L40" i="6"/>
  <c r="L41" i="6"/>
  <c r="L47" i="6"/>
  <c r="L48" i="6"/>
  <c r="L31" i="6"/>
  <c r="L10" i="6"/>
  <c r="L11" i="6"/>
  <c r="L14" i="6"/>
  <c r="L15" i="6"/>
  <c r="L16" i="6"/>
  <c r="L17" i="6"/>
  <c r="L18" i="6"/>
  <c r="L19" i="6"/>
  <c r="L20" i="6"/>
  <c r="L26" i="6"/>
  <c r="L27" i="6"/>
  <c r="L9" i="6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92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" i="12"/>
  <c r="E10" i="12"/>
  <c r="AG49" i="9"/>
  <c r="AH41" i="9"/>
  <c r="AH15" i="9"/>
  <c r="AH16" i="9"/>
  <c r="AH17" i="9"/>
  <c r="AH18" i="9"/>
  <c r="AH19" i="9"/>
  <c r="AH20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14" i="9"/>
  <c r="AF22" i="9"/>
  <c r="AG14" i="9"/>
  <c r="AG24" i="9"/>
  <c r="AG25" i="9"/>
  <c r="AG26" i="9"/>
  <c r="AG27" i="9"/>
  <c r="AG28" i="9"/>
  <c r="AG29" i="9"/>
  <c r="BP438" i="11"/>
  <c r="BQ438" i="11"/>
  <c r="AE36" i="9"/>
  <c r="AE22" i="9"/>
  <c r="AE14" i="9"/>
  <c r="AF14" i="9"/>
  <c r="AG22" i="9" l="1"/>
  <c r="AF36" i="9"/>
  <c r="AG36" i="9"/>
  <c r="F93" i="12"/>
  <c r="G93" i="12"/>
  <c r="F10" i="12"/>
  <c r="G10" i="12"/>
  <c r="F31" i="6"/>
  <c r="G31" i="6"/>
  <c r="H31" i="6"/>
  <c r="I31" i="6"/>
  <c r="J31" i="6"/>
  <c r="K31" i="6"/>
  <c r="F33" i="6"/>
  <c r="G33" i="6"/>
  <c r="H33" i="6"/>
  <c r="I33" i="6"/>
  <c r="J33" i="6"/>
  <c r="K33" i="6"/>
  <c r="F35" i="6"/>
  <c r="G35" i="6"/>
  <c r="H35" i="6"/>
  <c r="I35" i="6"/>
  <c r="J35" i="6"/>
  <c r="K35" i="6"/>
  <c r="F37" i="6"/>
  <c r="G37" i="6"/>
  <c r="H37" i="6"/>
  <c r="I37" i="6"/>
  <c r="J37" i="6"/>
  <c r="K37" i="6"/>
  <c r="F40" i="6"/>
  <c r="G40" i="6"/>
  <c r="H40" i="6"/>
  <c r="I40" i="6"/>
  <c r="J40" i="6"/>
  <c r="K40" i="6"/>
  <c r="F42" i="6"/>
  <c r="G42" i="6"/>
  <c r="H42" i="6"/>
  <c r="I42" i="6"/>
  <c r="J42" i="6"/>
  <c r="K43" i="6"/>
  <c r="K44" i="6"/>
  <c r="K42" i="6" s="1"/>
  <c r="F45" i="6"/>
  <c r="G45" i="6"/>
  <c r="H45" i="6"/>
  <c r="I45" i="6"/>
  <c r="K45" i="6"/>
  <c r="K46" i="6"/>
  <c r="F47" i="6"/>
  <c r="G47" i="6"/>
  <c r="H47" i="6"/>
  <c r="I47" i="6"/>
  <c r="J47" i="6"/>
  <c r="K47" i="6"/>
  <c r="L30" i="6" l="1"/>
  <c r="J30" i="6" l="1"/>
  <c r="G26" i="6"/>
  <c r="H26" i="6"/>
  <c r="I26" i="6"/>
  <c r="J26" i="6"/>
  <c r="G21" i="6"/>
  <c r="H21" i="6"/>
  <c r="I21" i="6"/>
  <c r="J21" i="6"/>
  <c r="K21" i="6"/>
  <c r="AC36" i="9"/>
  <c r="AC22" i="9"/>
  <c r="AD22" i="9"/>
  <c r="AD14" i="9"/>
  <c r="AC14" i="9"/>
  <c r="F9" i="12"/>
  <c r="AA36" i="9"/>
  <c r="AB36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E9" i="12" l="1"/>
  <c r="AD36" i="9"/>
  <c r="AB49" i="9"/>
  <c r="AB48" i="9"/>
  <c r="AB15" i="9"/>
  <c r="AB16" i="9"/>
  <c r="AB17" i="9"/>
  <c r="AB18" i="9"/>
  <c r="AB19" i="9"/>
  <c r="AB20" i="9"/>
  <c r="AB21" i="9"/>
  <c r="AA22" i="9"/>
  <c r="AA14" i="9"/>
  <c r="G19" i="6"/>
  <c r="H19" i="6"/>
  <c r="I19" i="6"/>
  <c r="J19" i="6"/>
  <c r="G16" i="6"/>
  <c r="H16" i="6"/>
  <c r="I16" i="6"/>
  <c r="J16" i="6"/>
  <c r="G14" i="6"/>
  <c r="H14" i="6"/>
  <c r="I14" i="6"/>
  <c r="J14" i="6"/>
  <c r="G12" i="6"/>
  <c r="H12" i="6"/>
  <c r="I12" i="6"/>
  <c r="J12" i="6"/>
  <c r="K12" i="6"/>
  <c r="K14" i="6"/>
  <c r="K22" i="6"/>
  <c r="K23" i="6"/>
  <c r="K24" i="6"/>
  <c r="K25" i="6"/>
  <c r="K26" i="6"/>
  <c r="K10" i="6"/>
  <c r="G10" i="6"/>
  <c r="H10" i="6"/>
  <c r="I10" i="6"/>
  <c r="G9" i="6"/>
  <c r="H9" i="6"/>
  <c r="G95" i="12"/>
  <c r="G96" i="12"/>
  <c r="G97" i="12"/>
  <c r="G98" i="12"/>
  <c r="G99" i="12"/>
  <c r="G100" i="12"/>
  <c r="G101" i="12"/>
  <c r="G102" i="12"/>
  <c r="G103" i="12"/>
  <c r="G104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8" i="12"/>
  <c r="G169" i="12"/>
  <c r="G170" i="12"/>
  <c r="G171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7" i="12"/>
  <c r="G188" i="12"/>
  <c r="G189" i="12"/>
  <c r="G190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F186" i="12"/>
  <c r="F92" i="12" s="1"/>
  <c r="E93" i="12"/>
  <c r="E186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9" i="12"/>
  <c r="G60" i="12"/>
  <c r="G61" i="12"/>
  <c r="G62" i="12"/>
  <c r="G63" i="12"/>
  <c r="G64" i="12"/>
  <c r="G65" i="12"/>
  <c r="G66" i="12"/>
  <c r="G9" i="12"/>
  <c r="D10" i="12"/>
  <c r="D9" i="12" s="1"/>
  <c r="K19" i="6" l="1"/>
  <c r="K16" i="6"/>
  <c r="I9" i="6"/>
  <c r="E92" i="12"/>
  <c r="G186" i="12"/>
  <c r="G92" i="12" s="1"/>
  <c r="J9" i="6"/>
  <c r="K9" i="6" l="1"/>
  <c r="BJ6" i="5" l="1"/>
  <c r="BJ5" i="5" s="1"/>
  <c r="BJ438" i="11"/>
  <c r="BK438" i="11"/>
  <c r="BL438" i="11"/>
  <c r="BM438" i="11"/>
  <c r="BN426" i="11"/>
  <c r="BN427" i="11"/>
  <c r="BN429" i="11"/>
  <c r="BN433" i="11"/>
  <c r="F89" i="12"/>
  <c r="F88" i="12"/>
  <c r="F86" i="12"/>
  <c r="F85" i="12"/>
  <c r="G84" i="12"/>
  <c r="F84" i="12"/>
  <c r="F83" i="12"/>
  <c r="F82" i="12"/>
  <c r="G81" i="12"/>
  <c r="F81" i="12"/>
  <c r="G80" i="12"/>
  <c r="F80" i="12"/>
  <c r="F79" i="12"/>
  <c r="F78" i="12"/>
  <c r="G77" i="12"/>
  <c r="F77" i="12"/>
  <c r="G74" i="12"/>
  <c r="F74" i="12"/>
  <c r="F69" i="12"/>
  <c r="F68" i="12"/>
  <c r="F66" i="12"/>
  <c r="F65" i="12"/>
  <c r="F63" i="12"/>
  <c r="F62" i="12"/>
  <c r="F60" i="12"/>
  <c r="F59" i="12"/>
  <c r="F54" i="12"/>
  <c r="F53" i="12"/>
  <c r="F52" i="12"/>
  <c r="F51" i="12"/>
  <c r="F50" i="12"/>
  <c r="F49" i="12"/>
  <c r="F48" i="12"/>
  <c r="F47" i="12"/>
  <c r="F46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X36" i="9"/>
  <c r="Y36" i="9"/>
  <c r="V22" i="9"/>
  <c r="V14" i="9"/>
  <c r="BH436" i="11"/>
  <c r="BH415" i="11"/>
  <c r="BH412" i="11"/>
  <c r="BH403" i="11" s="1"/>
  <c r="BH409" i="11"/>
  <c r="BH404" i="11"/>
  <c r="BH401" i="11"/>
  <c r="BH397" i="11"/>
  <c r="BH396" i="11" s="1"/>
  <c r="BH389" i="11"/>
  <c r="BH388" i="11"/>
  <c r="BH382" i="11" s="1"/>
  <c r="BH379" i="11" s="1"/>
  <c r="BH378" i="11" s="1"/>
  <c r="BH384" i="11"/>
  <c r="BH383" i="11"/>
  <c r="BH380" i="11"/>
  <c r="BH374" i="11"/>
  <c r="BH373" i="11"/>
  <c r="BH372" i="11" s="1"/>
  <c r="BH370" i="11"/>
  <c r="BH369" i="11"/>
  <c r="BH368" i="11" s="1"/>
  <c r="BH357" i="11"/>
  <c r="BH356" i="11" s="1"/>
  <c r="BH352" i="11"/>
  <c r="BH351" i="11"/>
  <c r="BH350" i="11" s="1"/>
  <c r="BH347" i="11" s="1"/>
  <c r="BH348" i="11"/>
  <c r="BH345" i="11"/>
  <c r="BH344" i="11" s="1"/>
  <c r="BH343" i="11" s="1"/>
  <c r="BH340" i="11" s="1"/>
  <c r="BH341" i="11"/>
  <c r="BH338" i="11"/>
  <c r="BH337" i="11" s="1"/>
  <c r="BH336" i="11"/>
  <c r="BH333" i="11" s="1"/>
  <c r="BH335" i="11"/>
  <c r="BH334" i="11" s="1"/>
  <c r="BH331" i="11"/>
  <c r="BH330" i="11"/>
  <c r="BH329" i="11" s="1"/>
  <c r="BH328" i="11" s="1"/>
  <c r="BH327" i="11"/>
  <c r="BH326" i="11"/>
  <c r="BH324" i="11"/>
  <c r="BH321" i="11"/>
  <c r="BH320" i="11"/>
  <c r="BH319" i="11"/>
  <c r="BH314" i="11" s="1"/>
  <c r="BH315" i="11"/>
  <c r="BH433" i="11" s="1"/>
  <c r="BH311" i="11"/>
  <c r="BH310" i="11" s="1"/>
  <c r="BH309" i="11" s="1"/>
  <c r="BH306" i="11" s="1"/>
  <c r="BH307" i="11"/>
  <c r="BH296" i="11"/>
  <c r="BH295" i="11"/>
  <c r="BH294" i="11"/>
  <c r="BH291" i="11" s="1"/>
  <c r="BH293" i="11"/>
  <c r="BH292" i="11" s="1"/>
  <c r="BH285" i="11"/>
  <c r="BH284" i="11"/>
  <c r="BH283" i="11" s="1"/>
  <c r="BH280" i="11" s="1"/>
  <c r="BH281" i="11"/>
  <c r="BH437" i="11" s="1"/>
  <c r="BH277" i="11"/>
  <c r="BH275" i="11"/>
  <c r="BH274" i="11"/>
  <c r="BH273" i="11"/>
  <c r="BH271" i="11"/>
  <c r="BH270" i="11"/>
  <c r="BH269" i="11"/>
  <c r="BH265" i="11"/>
  <c r="BH258" i="11"/>
  <c r="BH257" i="11"/>
  <c r="BH256" i="11"/>
  <c r="BH251" i="11" s="1"/>
  <c r="BH252" i="11"/>
  <c r="BH248" i="11"/>
  <c r="BH245" i="11"/>
  <c r="BH244" i="11" s="1"/>
  <c r="BH239" i="11" s="1"/>
  <c r="BH240" i="11"/>
  <c r="BH235" i="11"/>
  <c r="BH234" i="11" s="1"/>
  <c r="BH233" i="11" s="1"/>
  <c r="BH229" i="11" s="1"/>
  <c r="BH230" i="11"/>
  <c r="BH222" i="11"/>
  <c r="BH221" i="11"/>
  <c r="BH220" i="11"/>
  <c r="BH214" i="11" s="1"/>
  <c r="BH213" i="11" s="1"/>
  <c r="BH215" i="11"/>
  <c r="BH208" i="11"/>
  <c r="BH207" i="11"/>
  <c r="BH200" i="11" s="1"/>
  <c r="BH194" i="11" s="1"/>
  <c r="BH202" i="11"/>
  <c r="BH201" i="11"/>
  <c r="BH195" i="11"/>
  <c r="BH435" i="11" s="1"/>
  <c r="BH192" i="11"/>
  <c r="BH191" i="11"/>
  <c r="BH190" i="11"/>
  <c r="BH186" i="11" s="1"/>
  <c r="BH187" i="11"/>
  <c r="BH180" i="11"/>
  <c r="BH179" i="11" s="1"/>
  <c r="BH174" i="11" s="1"/>
  <c r="BH170" i="11" s="1"/>
  <c r="BH169" i="11" s="1"/>
  <c r="BH176" i="11"/>
  <c r="BH175" i="11"/>
  <c r="BH171" i="11"/>
  <c r="BH434" i="11" s="1"/>
  <c r="BH167" i="11"/>
  <c r="BH166" i="11"/>
  <c r="BH165" i="11" s="1"/>
  <c r="BH161" i="11" s="1"/>
  <c r="BH162" i="11" s="1"/>
  <c r="BH159" i="11"/>
  <c r="BH158" i="11" s="1"/>
  <c r="BH157" i="11" s="1"/>
  <c r="BH155" i="11"/>
  <c r="BH154" i="11"/>
  <c r="BH138" i="11"/>
  <c r="BH137" i="11"/>
  <c r="BH135" i="11"/>
  <c r="BH134" i="11" s="1"/>
  <c r="BH133" i="11" s="1"/>
  <c r="BH127" i="11"/>
  <c r="BH126" i="11"/>
  <c r="BH122" i="11"/>
  <c r="BH121" i="11"/>
  <c r="BH120" i="11"/>
  <c r="BH116" i="11" s="1"/>
  <c r="BH117" i="11"/>
  <c r="BH109" i="11"/>
  <c r="BH68" i="11"/>
  <c r="BH56" i="11"/>
  <c r="BH49" i="11" s="1"/>
  <c r="BH36" i="11" s="1"/>
  <c r="BH28" i="11" s="1"/>
  <c r="BH27" i="11" s="1"/>
  <c r="BH50" i="11"/>
  <c r="BH46" i="11"/>
  <c r="BH41" i="11"/>
  <c r="BH37" i="11" s="1"/>
  <c r="BH38" i="11"/>
  <c r="BH31" i="11"/>
  <c r="BH29" i="11" s="1"/>
  <c r="BH24" i="11"/>
  <c r="BH23" i="11"/>
  <c r="BH22" i="11"/>
  <c r="BH21" i="11"/>
  <c r="BH20" i="11" s="1"/>
  <c r="BH19" i="11" s="1"/>
  <c r="BH14" i="11"/>
  <c r="BH13" i="11" s="1"/>
  <c r="BH12" i="11" s="1"/>
  <c r="BH9" i="11" s="1"/>
  <c r="AS7" i="11"/>
  <c r="AS6" i="11" s="1"/>
  <c r="AS5" i="11" s="1"/>
  <c r="AX7" i="11"/>
  <c r="AX6" i="11" s="1"/>
  <c r="AX5" i="11" s="1"/>
  <c r="AY7" i="11"/>
  <c r="AY6" i="11" s="1"/>
  <c r="AY5" i="11" s="1"/>
  <c r="AZ7" i="11"/>
  <c r="AZ6" i="11" s="1"/>
  <c r="AZ5" i="11" s="1"/>
  <c r="BA7" i="11"/>
  <c r="BA6" i="11" s="1"/>
  <c r="BA5" i="11" s="1"/>
  <c r="BB7" i="11"/>
  <c r="BB6" i="11" s="1"/>
  <c r="BB5" i="11" s="1"/>
  <c r="BC7" i="11"/>
  <c r="BC6" i="11" s="1"/>
  <c r="BC5" i="11" s="1"/>
  <c r="BD7" i="11"/>
  <c r="BE7" i="11"/>
  <c r="BF7" i="11"/>
  <c r="AO11" i="11"/>
  <c r="X12" i="11"/>
  <c r="X10" i="11" s="1"/>
  <c r="X9" i="11" s="1"/>
  <c r="AQ12" i="11"/>
  <c r="BK12" i="11"/>
  <c r="BK9" i="11" s="1"/>
  <c r="BL12" i="11"/>
  <c r="BL9" i="11" s="1"/>
  <c r="K13" i="11"/>
  <c r="K12" i="11" s="1"/>
  <c r="K10" i="11" s="1"/>
  <c r="K9" i="11" s="1"/>
  <c r="AU13" i="11"/>
  <c r="AU12" i="11" s="1"/>
  <c r="K14" i="11"/>
  <c r="L14" i="11"/>
  <c r="L13" i="11" s="1"/>
  <c r="L12" i="11" s="1"/>
  <c r="L10" i="11" s="1"/>
  <c r="L9" i="11" s="1"/>
  <c r="M14" i="11"/>
  <c r="M13" i="11" s="1"/>
  <c r="M12" i="11" s="1"/>
  <c r="M10" i="11" s="1"/>
  <c r="M9" i="11" s="1"/>
  <c r="M8" i="11" s="1"/>
  <c r="M7" i="11" s="1"/>
  <c r="N14" i="11"/>
  <c r="N13" i="11" s="1"/>
  <c r="N12" i="11" s="1"/>
  <c r="N10" i="11" s="1"/>
  <c r="N9" i="11" s="1"/>
  <c r="O14" i="11"/>
  <c r="O13" i="11" s="1"/>
  <c r="O12" i="11" s="1"/>
  <c r="O10" i="11" s="1"/>
  <c r="O9" i="11" s="1"/>
  <c r="P14" i="11"/>
  <c r="P13" i="11" s="1"/>
  <c r="P12" i="11" s="1"/>
  <c r="P10" i="11" s="1"/>
  <c r="P9" i="11" s="1"/>
  <c r="Q14" i="11"/>
  <c r="Q13" i="11" s="1"/>
  <c r="Q12" i="11" s="1"/>
  <c r="Q10" i="11" s="1"/>
  <c r="Q9" i="11" s="1"/>
  <c r="Q8" i="11" s="1"/>
  <c r="Q7" i="11" s="1"/>
  <c r="R14" i="11"/>
  <c r="R13" i="11" s="1"/>
  <c r="R12" i="11" s="1"/>
  <c r="R10" i="11" s="1"/>
  <c r="R9" i="11" s="1"/>
  <c r="S14" i="11"/>
  <c r="S13" i="11" s="1"/>
  <c r="S12" i="11" s="1"/>
  <c r="S10" i="11" s="1"/>
  <c r="S9" i="11" s="1"/>
  <c r="T14" i="11"/>
  <c r="T13" i="11" s="1"/>
  <c r="T12" i="11" s="1"/>
  <c r="T10" i="11" s="1"/>
  <c r="T9" i="11" s="1"/>
  <c r="U14" i="11"/>
  <c r="U13" i="11" s="1"/>
  <c r="U12" i="11" s="1"/>
  <c r="U10" i="11" s="1"/>
  <c r="U9" i="11" s="1"/>
  <c r="U8" i="11" s="1"/>
  <c r="U7" i="11" s="1"/>
  <c r="W14" i="11"/>
  <c r="W13" i="11" s="1"/>
  <c r="W12" i="11" s="1"/>
  <c r="W10" i="11" s="1"/>
  <c r="W9" i="11" s="1"/>
  <c r="X14" i="11"/>
  <c r="X13" i="11" s="1"/>
  <c r="Y14" i="11"/>
  <c r="Y13" i="11" s="1"/>
  <c r="Y12" i="11" s="1"/>
  <c r="Y10" i="11" s="1"/>
  <c r="Y9" i="11" s="1"/>
  <c r="Z14" i="11"/>
  <c r="Z13" i="11" s="1"/>
  <c r="Z12" i="11" s="1"/>
  <c r="Z10" i="11" s="1"/>
  <c r="Z9" i="11" s="1"/>
  <c r="AA14" i="11"/>
  <c r="AA13" i="11" s="1"/>
  <c r="AA12" i="11" s="1"/>
  <c r="AA10" i="11" s="1"/>
  <c r="AA9" i="11" s="1"/>
  <c r="AB14" i="11"/>
  <c r="AB13" i="11" s="1"/>
  <c r="AB12" i="11" s="1"/>
  <c r="AB10" i="11" s="1"/>
  <c r="AB9" i="11" s="1"/>
  <c r="AC14" i="11"/>
  <c r="AC13" i="11" s="1"/>
  <c r="AC12" i="11" s="1"/>
  <c r="AC10" i="11" s="1"/>
  <c r="AC9" i="11" s="1"/>
  <c r="AD14" i="11"/>
  <c r="AD13" i="11" s="1"/>
  <c r="AD12" i="11" s="1"/>
  <c r="AD10" i="11" s="1"/>
  <c r="AD9" i="11" s="1"/>
  <c r="AE14" i="11"/>
  <c r="AE13" i="11" s="1"/>
  <c r="AE12" i="11" s="1"/>
  <c r="AE10" i="11" s="1"/>
  <c r="AE9" i="11" s="1"/>
  <c r="AF14" i="11"/>
  <c r="AF13" i="11" s="1"/>
  <c r="AF12" i="11" s="1"/>
  <c r="AF10" i="11" s="1"/>
  <c r="AF9" i="11" s="1"/>
  <c r="AH14" i="11"/>
  <c r="AH13" i="11" s="1"/>
  <c r="AH12" i="11" s="1"/>
  <c r="AH10" i="11" s="1"/>
  <c r="AH9" i="11" s="1"/>
  <c r="AI14" i="11"/>
  <c r="AI13" i="11" s="1"/>
  <c r="AI12" i="11" s="1"/>
  <c r="AI10" i="11" s="1"/>
  <c r="AI9" i="11" s="1"/>
  <c r="AJ14" i="11"/>
  <c r="AJ13" i="11" s="1"/>
  <c r="AJ12" i="11" s="1"/>
  <c r="AJ10" i="11" s="1"/>
  <c r="AJ9" i="11" s="1"/>
  <c r="AK14" i="11"/>
  <c r="AK13" i="11" s="1"/>
  <c r="AK12" i="11" s="1"/>
  <c r="AK10" i="11" s="1"/>
  <c r="AK9" i="11" s="1"/>
  <c r="AL14" i="11"/>
  <c r="AL13" i="11" s="1"/>
  <c r="AL12" i="11" s="1"/>
  <c r="AL10" i="11" s="1"/>
  <c r="AL9" i="11" s="1"/>
  <c r="AM14" i="11"/>
  <c r="AM13" i="11" s="1"/>
  <c r="AM12" i="11" s="1"/>
  <c r="AM10" i="11" s="1"/>
  <c r="AM9" i="11" s="1"/>
  <c r="AP14" i="11"/>
  <c r="AP13" i="11" s="1"/>
  <c r="AT14" i="11"/>
  <c r="AT13" i="11" s="1"/>
  <c r="AT12" i="11" s="1"/>
  <c r="AU14" i="11"/>
  <c r="AV14" i="11"/>
  <c r="AV13" i="11" s="1"/>
  <c r="AV12" i="11" s="1"/>
  <c r="BG14" i="11"/>
  <c r="BG13" i="11" s="1"/>
  <c r="BG12" i="11" s="1"/>
  <c r="BI14" i="11"/>
  <c r="BI13" i="11" s="1"/>
  <c r="BI12" i="11" s="1"/>
  <c r="BI9" i="11" s="1"/>
  <c r="BJ14" i="11"/>
  <c r="BJ13" i="11" s="1"/>
  <c r="BM13" i="11" s="1"/>
  <c r="V15" i="11"/>
  <c r="AN15" i="11"/>
  <c r="AO15" i="11" s="1"/>
  <c r="AR15" i="11"/>
  <c r="AW15" i="11"/>
  <c r="BD15" i="11"/>
  <c r="BM15" i="11"/>
  <c r="V16" i="11"/>
  <c r="AG16" i="11"/>
  <c r="AN16" i="11"/>
  <c r="AO16" i="11" s="1"/>
  <c r="AR16" i="11"/>
  <c r="AW16" i="11" s="1"/>
  <c r="BD16" i="11"/>
  <c r="BM16" i="11"/>
  <c r="AG17" i="11"/>
  <c r="AN17" i="11"/>
  <c r="AO17" i="11" s="1"/>
  <c r="AR17" i="11"/>
  <c r="AW17" i="11" s="1"/>
  <c r="BD17" i="11"/>
  <c r="BM17" i="11"/>
  <c r="V18" i="11"/>
  <c r="AN18" i="11"/>
  <c r="AO18" i="11" s="1"/>
  <c r="AR18" i="11"/>
  <c r="AW18" i="11" s="1"/>
  <c r="BD18" i="11"/>
  <c r="BM18" i="11"/>
  <c r="BD19" i="11"/>
  <c r="BD20" i="11"/>
  <c r="AO21" i="11"/>
  <c r="AR21" i="11"/>
  <c r="AW21" i="11" s="1"/>
  <c r="BD21" i="11"/>
  <c r="L22" i="11"/>
  <c r="L20" i="11" s="1"/>
  <c r="L19" i="11" s="1"/>
  <c r="BD22" i="11"/>
  <c r="BK22" i="11"/>
  <c r="BK21" i="11" s="1"/>
  <c r="BK20" i="11" s="1"/>
  <c r="BK19" i="11" s="1"/>
  <c r="BL22" i="11"/>
  <c r="K23" i="11"/>
  <c r="K22" i="11" s="1"/>
  <c r="K20" i="11" s="1"/>
  <c r="K19" i="11" s="1"/>
  <c r="L23" i="11"/>
  <c r="M23" i="11"/>
  <c r="M22" i="11" s="1"/>
  <c r="M20" i="11" s="1"/>
  <c r="M19" i="11" s="1"/>
  <c r="N23" i="11"/>
  <c r="N22" i="11" s="1"/>
  <c r="N20" i="11" s="1"/>
  <c r="N19" i="11" s="1"/>
  <c r="O23" i="11"/>
  <c r="O22" i="11" s="1"/>
  <c r="O20" i="11" s="1"/>
  <c r="O19" i="11" s="1"/>
  <c r="P23" i="11"/>
  <c r="P22" i="11" s="1"/>
  <c r="P20" i="11" s="1"/>
  <c r="P19" i="11" s="1"/>
  <c r="Q23" i="11"/>
  <c r="Q22" i="11" s="1"/>
  <c r="Q20" i="11" s="1"/>
  <c r="Q19" i="11" s="1"/>
  <c r="R23" i="11"/>
  <c r="R22" i="11" s="1"/>
  <c r="R20" i="11" s="1"/>
  <c r="R19" i="11" s="1"/>
  <c r="S23" i="11"/>
  <c r="S22" i="11" s="1"/>
  <c r="S20" i="11" s="1"/>
  <c r="S19" i="11" s="1"/>
  <c r="T23" i="11"/>
  <c r="T22" i="11" s="1"/>
  <c r="T20" i="11" s="1"/>
  <c r="T19" i="11" s="1"/>
  <c r="U23" i="11"/>
  <c r="U22" i="11" s="1"/>
  <c r="U20" i="11" s="1"/>
  <c r="U19" i="11" s="1"/>
  <c r="W23" i="11"/>
  <c r="W22" i="11" s="1"/>
  <c r="W20" i="11" s="1"/>
  <c r="W19" i="11" s="1"/>
  <c r="X23" i="11"/>
  <c r="X22" i="11" s="1"/>
  <c r="X20" i="11" s="1"/>
  <c r="X19" i="11" s="1"/>
  <c r="Y23" i="11"/>
  <c r="Y22" i="11" s="1"/>
  <c r="Y20" i="11" s="1"/>
  <c r="Y19" i="11" s="1"/>
  <c r="Z23" i="11"/>
  <c r="Z22" i="11" s="1"/>
  <c r="Z20" i="11" s="1"/>
  <c r="Z19" i="11" s="1"/>
  <c r="AA23" i="11"/>
  <c r="AA22" i="11" s="1"/>
  <c r="AA20" i="11" s="1"/>
  <c r="AA19" i="11" s="1"/>
  <c r="AB23" i="11"/>
  <c r="AB22" i="11" s="1"/>
  <c r="AB20" i="11" s="1"/>
  <c r="AB19" i="11" s="1"/>
  <c r="AC23" i="11"/>
  <c r="AC22" i="11" s="1"/>
  <c r="AC20" i="11" s="1"/>
  <c r="AC19" i="11" s="1"/>
  <c r="AD23" i="11"/>
  <c r="AD22" i="11" s="1"/>
  <c r="AD20" i="11" s="1"/>
  <c r="AD19" i="11" s="1"/>
  <c r="AE23" i="11"/>
  <c r="AE22" i="11" s="1"/>
  <c r="AE20" i="11" s="1"/>
  <c r="AE19" i="11" s="1"/>
  <c r="AF23" i="11"/>
  <c r="AF22" i="11" s="1"/>
  <c r="AF20" i="11" s="1"/>
  <c r="AF19" i="11" s="1"/>
  <c r="AH23" i="11"/>
  <c r="AH22" i="11" s="1"/>
  <c r="AH20" i="11" s="1"/>
  <c r="AH19" i="11" s="1"/>
  <c r="AI23" i="11"/>
  <c r="AI22" i="11" s="1"/>
  <c r="AI20" i="11" s="1"/>
  <c r="AI19" i="11" s="1"/>
  <c r="AJ23" i="11"/>
  <c r="AJ22" i="11" s="1"/>
  <c r="AJ20" i="11" s="1"/>
  <c r="AJ19" i="11" s="1"/>
  <c r="AK23" i="11"/>
  <c r="AK22" i="11" s="1"/>
  <c r="AK20" i="11" s="1"/>
  <c r="AK19" i="11" s="1"/>
  <c r="AL23" i="11"/>
  <c r="AL22" i="11" s="1"/>
  <c r="AL20" i="11" s="1"/>
  <c r="AL19" i="11" s="1"/>
  <c r="AM23" i="11"/>
  <c r="AM22" i="11" s="1"/>
  <c r="AM20" i="11" s="1"/>
  <c r="AM19" i="11" s="1"/>
  <c r="AP23" i="11"/>
  <c r="AQ23" i="11"/>
  <c r="AQ22" i="11" s="1"/>
  <c r="AQ20" i="11" s="1"/>
  <c r="AQ19" i="11" s="1"/>
  <c r="AT23" i="11"/>
  <c r="AT22" i="11" s="1"/>
  <c r="AT20" i="11" s="1"/>
  <c r="AT19" i="11" s="1"/>
  <c r="AU23" i="11"/>
  <c r="AU22" i="11" s="1"/>
  <c r="AU20" i="11" s="1"/>
  <c r="AU19" i="11" s="1"/>
  <c r="AV23" i="11"/>
  <c r="AV22" i="11" s="1"/>
  <c r="AV20" i="11" s="1"/>
  <c r="AV19" i="11" s="1"/>
  <c r="BD23" i="11"/>
  <c r="K24" i="11"/>
  <c r="L24" i="11"/>
  <c r="M24" i="11"/>
  <c r="N24" i="11"/>
  <c r="O24" i="11"/>
  <c r="P24" i="11"/>
  <c r="Q24" i="11"/>
  <c r="R24" i="11"/>
  <c r="S24" i="11"/>
  <c r="T24" i="11"/>
  <c r="U24" i="11"/>
  <c r="W24" i="11"/>
  <c r="X24" i="11"/>
  <c r="Y24" i="11"/>
  <c r="Z24" i="11"/>
  <c r="AA24" i="11"/>
  <c r="AB24" i="11"/>
  <c r="AC24" i="11"/>
  <c r="AD24" i="11"/>
  <c r="AE24" i="11"/>
  <c r="AF24" i="11"/>
  <c r="AH24" i="11"/>
  <c r="AI24" i="11"/>
  <c r="AJ24" i="11"/>
  <c r="AK24" i="11"/>
  <c r="AL24" i="11"/>
  <c r="AM24" i="11"/>
  <c r="AP24" i="11"/>
  <c r="AR24" i="11" s="1"/>
  <c r="AT24" i="11"/>
  <c r="AU24" i="11"/>
  <c r="AV24" i="11"/>
  <c r="BD24" i="11"/>
  <c r="BG24" i="11"/>
  <c r="BG23" i="11" s="1"/>
  <c r="BG22" i="11" s="1"/>
  <c r="BI24" i="11"/>
  <c r="BI23" i="11" s="1"/>
  <c r="BI22" i="11" s="1"/>
  <c r="BI21" i="11" s="1"/>
  <c r="BI20" i="11" s="1"/>
  <c r="BI19" i="11" s="1"/>
  <c r="BJ24" i="11"/>
  <c r="V25" i="11"/>
  <c r="V24" i="11" s="1"/>
  <c r="AG25" i="11"/>
  <c r="AN25" i="11"/>
  <c r="AO25" i="11" s="1"/>
  <c r="AR25" i="11"/>
  <c r="AW25" i="11" s="1"/>
  <c r="BD25" i="11"/>
  <c r="BM25" i="11"/>
  <c r="BD26" i="11"/>
  <c r="BD27" i="11"/>
  <c r="BD28" i="11"/>
  <c r="BD29" i="11"/>
  <c r="BJ29" i="11"/>
  <c r="BK29" i="11"/>
  <c r="BL29" i="11"/>
  <c r="AO30" i="11"/>
  <c r="AR30" i="11"/>
  <c r="BD30" i="11"/>
  <c r="BE30" i="11" s="1"/>
  <c r="BF30" i="11" s="1"/>
  <c r="BM30" i="11"/>
  <c r="AO31" i="11"/>
  <c r="AP31" i="11"/>
  <c r="AR31" i="11" s="1"/>
  <c r="BD31" i="11"/>
  <c r="BE31" i="11" s="1"/>
  <c r="BF31" i="11" s="1"/>
  <c r="BI31" i="11"/>
  <c r="BI29" i="11" s="1"/>
  <c r="AO33" i="11"/>
  <c r="AP33" i="11"/>
  <c r="AR33" i="11" s="1"/>
  <c r="BD33" i="11"/>
  <c r="BE33" i="11" s="1"/>
  <c r="BF33" i="11" s="1"/>
  <c r="AO34" i="11"/>
  <c r="AR34" i="11"/>
  <c r="BD34" i="11"/>
  <c r="BE34" i="11" s="1"/>
  <c r="BF34" i="11" s="1"/>
  <c r="AO35" i="11"/>
  <c r="AR35" i="11"/>
  <c r="BD35" i="11"/>
  <c r="BE35" i="11" s="1"/>
  <c r="BF35" i="11" s="1"/>
  <c r="AQ36" i="11"/>
  <c r="AQ29" i="11" s="1"/>
  <c r="AQ28" i="11" s="1"/>
  <c r="BD36" i="11"/>
  <c r="BK36" i="11"/>
  <c r="BK28" i="11" s="1"/>
  <c r="BL36" i="11"/>
  <c r="BL28" i="11" s="1"/>
  <c r="BD37" i="11"/>
  <c r="K38" i="11"/>
  <c r="L38" i="11"/>
  <c r="M38" i="11"/>
  <c r="N38" i="11"/>
  <c r="O38" i="11"/>
  <c r="P38" i="11"/>
  <c r="Q38" i="11"/>
  <c r="R38" i="11"/>
  <c r="S38" i="11"/>
  <c r="T38" i="11"/>
  <c r="U38" i="11"/>
  <c r="W38" i="11"/>
  <c r="X38" i="11"/>
  <c r="Y38" i="11"/>
  <c r="Z38" i="11"/>
  <c r="AA38" i="11"/>
  <c r="AB38" i="11"/>
  <c r="AC38" i="11"/>
  <c r="AD38" i="11"/>
  <c r="AE38" i="11"/>
  <c r="AF38" i="11"/>
  <c r="AH38" i="11"/>
  <c r="AI38" i="11"/>
  <c r="AJ38" i="11"/>
  <c r="AK38" i="11"/>
  <c r="AL38" i="11"/>
  <c r="AM38" i="11"/>
  <c r="AP38" i="11"/>
  <c r="AR38" i="11" s="1"/>
  <c r="AT38" i="11"/>
  <c r="AU38" i="11"/>
  <c r="AV38" i="11"/>
  <c r="BD38" i="11"/>
  <c r="BG38" i="11"/>
  <c r="BI38" i="11"/>
  <c r="BJ38" i="11"/>
  <c r="BM38" i="11" s="1"/>
  <c r="V39" i="11"/>
  <c r="V38" i="11" s="1"/>
  <c r="AG39" i="11"/>
  <c r="AG38" i="11" s="1"/>
  <c r="AN39" i="11"/>
  <c r="AO39" i="11" s="1"/>
  <c r="AR39" i="11"/>
  <c r="AW39" i="11" s="1"/>
  <c r="BD39" i="11"/>
  <c r="BM39" i="11"/>
  <c r="V40" i="11"/>
  <c r="AN40" i="11"/>
  <c r="AN38" i="11" s="1"/>
  <c r="AR40" i="11"/>
  <c r="AW40" i="11" s="1"/>
  <c r="BE40" i="11" s="1"/>
  <c r="BF40" i="11" s="1"/>
  <c r="BD40" i="11"/>
  <c r="BM40" i="11"/>
  <c r="K41" i="11"/>
  <c r="L41" i="11"/>
  <c r="M41" i="11"/>
  <c r="N41" i="11"/>
  <c r="O41" i="11"/>
  <c r="P41" i="11"/>
  <c r="Q41" i="11"/>
  <c r="R41" i="11"/>
  <c r="S41" i="11"/>
  <c r="T41" i="11"/>
  <c r="U41" i="11"/>
  <c r="W41" i="11"/>
  <c r="X41" i="11"/>
  <c r="Y41" i="11"/>
  <c r="AA41" i="11"/>
  <c r="AB41" i="11"/>
  <c r="AC41" i="11"/>
  <c r="AD41" i="11"/>
  <c r="AE41" i="11"/>
  <c r="AF41" i="11"/>
  <c r="AH41" i="11"/>
  <c r="AI41" i="11"/>
  <c r="AJ41" i="11"/>
  <c r="AK41" i="11"/>
  <c r="AL41" i="11"/>
  <c r="AM41" i="11"/>
  <c r="AP41" i="11"/>
  <c r="AR41" i="11" s="1"/>
  <c r="AT41" i="11"/>
  <c r="AU41" i="11"/>
  <c r="AV41" i="11"/>
  <c r="BD41" i="11"/>
  <c r="BG41" i="11"/>
  <c r="BI41" i="11"/>
  <c r="BJ41" i="11"/>
  <c r="V43" i="11"/>
  <c r="V41" i="11" s="1"/>
  <c r="AG43" i="11"/>
  <c r="AN43" i="11"/>
  <c r="AR43" i="11"/>
  <c r="AW43" i="11" s="1"/>
  <c r="BD43" i="11"/>
  <c r="BM43" i="11"/>
  <c r="AG44" i="11"/>
  <c r="AN44" i="11"/>
  <c r="AO44" i="11" s="1"/>
  <c r="AR44" i="11"/>
  <c r="AW44" i="11" s="1"/>
  <c r="BD44" i="11"/>
  <c r="AG45" i="11"/>
  <c r="AN45" i="11"/>
  <c r="AO45" i="11" s="1"/>
  <c r="AR45" i="11"/>
  <c r="AW45" i="11"/>
  <c r="BD45" i="11"/>
  <c r="BM45" i="11"/>
  <c r="K46" i="11"/>
  <c r="L46" i="11"/>
  <c r="M46" i="11"/>
  <c r="N46" i="11"/>
  <c r="O46" i="11"/>
  <c r="P46" i="11"/>
  <c r="Q46" i="11"/>
  <c r="R46" i="11"/>
  <c r="S46" i="11"/>
  <c r="T46" i="11"/>
  <c r="U46" i="11"/>
  <c r="W46" i="11"/>
  <c r="X46" i="11"/>
  <c r="Y46" i="11"/>
  <c r="Z46" i="11"/>
  <c r="AA46" i="11"/>
  <c r="AB46" i="11"/>
  <c r="AC46" i="11"/>
  <c r="AD46" i="11"/>
  <c r="AE46" i="11"/>
  <c r="AF46" i="11"/>
  <c r="AH46" i="11"/>
  <c r="AI46" i="11"/>
  <c r="AJ46" i="11"/>
  <c r="AK46" i="11"/>
  <c r="AL46" i="11"/>
  <c r="AM46" i="11"/>
  <c r="AP46" i="11"/>
  <c r="AR46" i="11" s="1"/>
  <c r="AT46" i="11"/>
  <c r="AU46" i="11"/>
  <c r="AV46" i="11"/>
  <c r="BD46" i="11"/>
  <c r="BG46" i="11"/>
  <c r="BI46" i="11"/>
  <c r="BJ46" i="11"/>
  <c r="BM46" i="11" s="1"/>
  <c r="V47" i="11"/>
  <c r="V46" i="11" s="1"/>
  <c r="AG47" i="11"/>
  <c r="AN47" i="11"/>
  <c r="AO47" i="11" s="1"/>
  <c r="AR47" i="11"/>
  <c r="AW47" i="11" s="1"/>
  <c r="BD47" i="11"/>
  <c r="BM47" i="11"/>
  <c r="AG48" i="11"/>
  <c r="AN48" i="11"/>
  <c r="AO48" i="11" s="1"/>
  <c r="AR48" i="11"/>
  <c r="AW48" i="11" s="1"/>
  <c r="BE48" i="11" s="1"/>
  <c r="BF48" i="11" s="1"/>
  <c r="BD48" i="11"/>
  <c r="BM48" i="11"/>
  <c r="BD49" i="11"/>
  <c r="K50" i="11"/>
  <c r="L50" i="11"/>
  <c r="M50" i="11"/>
  <c r="N50" i="11"/>
  <c r="O50" i="11"/>
  <c r="P50" i="11"/>
  <c r="Q50" i="11"/>
  <c r="R50" i="11"/>
  <c r="S50" i="11"/>
  <c r="T50" i="11"/>
  <c r="U50" i="11"/>
  <c r="W50" i="11"/>
  <c r="X50" i="11"/>
  <c r="Y50" i="11"/>
  <c r="Z50" i="11"/>
  <c r="Z49" i="11" s="1"/>
  <c r="AA50" i="11"/>
  <c r="AB50" i="11"/>
  <c r="AC50" i="11"/>
  <c r="AD50" i="11"/>
  <c r="AE50" i="11"/>
  <c r="AF50" i="11"/>
  <c r="AH50" i="11"/>
  <c r="AI50" i="11"/>
  <c r="AI49" i="11" s="1"/>
  <c r="AJ50" i="11"/>
  <c r="AK50" i="11"/>
  <c r="AL50" i="11"/>
  <c r="AM50" i="11"/>
  <c r="AM49" i="11" s="1"/>
  <c r="AP50" i="11"/>
  <c r="AR50" i="11" s="1"/>
  <c r="AT50" i="11"/>
  <c r="AU50" i="11"/>
  <c r="AV50" i="11"/>
  <c r="BD50" i="11"/>
  <c r="BG50" i="11"/>
  <c r="BI50" i="11"/>
  <c r="BJ50" i="11"/>
  <c r="V51" i="11"/>
  <c r="AG51" i="11"/>
  <c r="AN51" i="11"/>
  <c r="AR51" i="11"/>
  <c r="AW51" i="11" s="1"/>
  <c r="BD51" i="11"/>
  <c r="BM51" i="11"/>
  <c r="V52" i="11"/>
  <c r="AG52" i="11"/>
  <c r="AN52" i="11"/>
  <c r="AO52" i="11" s="1"/>
  <c r="AR52" i="11"/>
  <c r="AW52" i="11" s="1"/>
  <c r="BD52" i="11"/>
  <c r="BM52" i="11"/>
  <c r="V53" i="11"/>
  <c r="AG53" i="11"/>
  <c r="AN53" i="11"/>
  <c r="AO53" i="11" s="1"/>
  <c r="AR53" i="11"/>
  <c r="AW53" i="11" s="1"/>
  <c r="BD53" i="11"/>
  <c r="BM53" i="11"/>
  <c r="AO54" i="11"/>
  <c r="AR54" i="11"/>
  <c r="AW54" i="11" s="1"/>
  <c r="BE54" i="11" s="1"/>
  <c r="BF54" i="11" s="1"/>
  <c r="BD54" i="11"/>
  <c r="BM54" i="11"/>
  <c r="V55" i="11"/>
  <c r="AG55" i="11"/>
  <c r="AN55" i="11"/>
  <c r="AO55" i="11" s="1"/>
  <c r="AR55" i="11"/>
  <c r="AW55" i="11"/>
  <c r="BE55" i="11" s="1"/>
  <c r="BF55" i="11" s="1"/>
  <c r="BD55" i="11"/>
  <c r="BM55" i="11"/>
  <c r="K56" i="11"/>
  <c r="L56" i="11"/>
  <c r="M56" i="11"/>
  <c r="N56" i="11"/>
  <c r="O56" i="11"/>
  <c r="P56" i="11"/>
  <c r="Q56" i="11"/>
  <c r="R56" i="11"/>
  <c r="S56" i="11"/>
  <c r="T56" i="11"/>
  <c r="U56" i="11"/>
  <c r="W56" i="11"/>
  <c r="X56" i="11"/>
  <c r="Y56" i="11"/>
  <c r="Z56" i="11"/>
  <c r="AA56" i="11"/>
  <c r="AB56" i="11"/>
  <c r="AC56" i="11"/>
  <c r="AD56" i="11"/>
  <c r="AE56" i="11"/>
  <c r="AF56" i="11"/>
  <c r="AH56" i="11"/>
  <c r="AI56" i="11"/>
  <c r="AJ56" i="11"/>
  <c r="AK56" i="11"/>
  <c r="AL56" i="11"/>
  <c r="AM56" i="11"/>
  <c r="AP56" i="11"/>
  <c r="AT56" i="11"/>
  <c r="AT49" i="11" s="1"/>
  <c r="AU56" i="11"/>
  <c r="AV56" i="11"/>
  <c r="BD56" i="11"/>
  <c r="BG56" i="11"/>
  <c r="BI56" i="11"/>
  <c r="BM56" i="11" s="1"/>
  <c r="BJ56" i="11"/>
  <c r="V57" i="11"/>
  <c r="AG57" i="11"/>
  <c r="AN57" i="11"/>
  <c r="AO57" i="11" s="1"/>
  <c r="AR57" i="11"/>
  <c r="AW57" i="11" s="1"/>
  <c r="BD57" i="11"/>
  <c r="BM57" i="11"/>
  <c r="V58" i="11"/>
  <c r="AG58" i="11"/>
  <c r="AN58" i="11"/>
  <c r="AO58" i="11" s="1"/>
  <c r="AR58" i="11"/>
  <c r="AW58" i="11" s="1"/>
  <c r="BE58" i="11" s="1"/>
  <c r="BF58" i="11" s="1"/>
  <c r="BD58" i="11"/>
  <c r="BM58" i="11"/>
  <c r="V59" i="11"/>
  <c r="AG59" i="11"/>
  <c r="AN59" i="11"/>
  <c r="AO59" i="11"/>
  <c r="AR59" i="11"/>
  <c r="AW59" i="11" s="1"/>
  <c r="BE59" i="11" s="1"/>
  <c r="BF59" i="11" s="1"/>
  <c r="BD59" i="11"/>
  <c r="BM59" i="11"/>
  <c r="V60" i="11"/>
  <c r="AG60" i="11"/>
  <c r="AN60" i="11"/>
  <c r="AO60" i="11"/>
  <c r="AR60" i="11"/>
  <c r="AW60" i="11" s="1"/>
  <c r="BD60" i="11"/>
  <c r="BM60" i="11"/>
  <c r="V61" i="11"/>
  <c r="AG61" i="11"/>
  <c r="AN61" i="11"/>
  <c r="AO61" i="11"/>
  <c r="AR61" i="11"/>
  <c r="AW61" i="11" s="1"/>
  <c r="BD61" i="11"/>
  <c r="BM61" i="11"/>
  <c r="V62" i="11"/>
  <c r="AG62" i="11"/>
  <c r="AN62" i="11"/>
  <c r="AO62" i="11" s="1"/>
  <c r="AR62" i="11"/>
  <c r="AW62" i="11" s="1"/>
  <c r="BD62" i="11"/>
  <c r="BM62" i="11"/>
  <c r="V63" i="11"/>
  <c r="AG63" i="11"/>
  <c r="AN63" i="11"/>
  <c r="AO63" i="11" s="1"/>
  <c r="AR63" i="11"/>
  <c r="AW63" i="11" s="1"/>
  <c r="BE63" i="11" s="1"/>
  <c r="BF63" i="11" s="1"/>
  <c r="BD63" i="11"/>
  <c r="BM63" i="11"/>
  <c r="AG64" i="11"/>
  <c r="AN64" i="11"/>
  <c r="AO64" i="11" s="1"/>
  <c r="AR64" i="11"/>
  <c r="AW64" i="11" s="1"/>
  <c r="BD64" i="11"/>
  <c r="BM64" i="11"/>
  <c r="V65" i="11"/>
  <c r="AG65" i="11"/>
  <c r="AN65" i="11"/>
  <c r="AO65" i="11" s="1"/>
  <c r="AR65" i="11"/>
  <c r="AW65" i="11" s="1"/>
  <c r="BD65" i="11"/>
  <c r="BM65" i="11"/>
  <c r="AG66" i="11"/>
  <c r="AN66" i="11"/>
  <c r="AO66" i="11" s="1"/>
  <c r="AR66" i="11"/>
  <c r="AW66" i="11" s="1"/>
  <c r="BD66" i="11"/>
  <c r="AO67" i="11"/>
  <c r="AR67" i="11"/>
  <c r="AW67" i="11" s="1"/>
  <c r="BD67" i="11"/>
  <c r="BM67" i="11"/>
  <c r="K68" i="11"/>
  <c r="L68" i="11"/>
  <c r="M68" i="11"/>
  <c r="N68" i="11"/>
  <c r="O68" i="11"/>
  <c r="P68" i="11"/>
  <c r="Q68" i="11"/>
  <c r="R68" i="11"/>
  <c r="S68" i="11"/>
  <c r="T68" i="11"/>
  <c r="U68" i="11"/>
  <c r="W68" i="11"/>
  <c r="X68" i="11"/>
  <c r="Y68" i="11"/>
  <c r="Z68" i="11"/>
  <c r="AA68" i="11"/>
  <c r="AB68" i="11"/>
  <c r="AC68" i="11"/>
  <c r="AD68" i="11"/>
  <c r="AE68" i="11"/>
  <c r="AF68" i="11"/>
  <c r="AH68" i="11"/>
  <c r="AI68" i="11"/>
  <c r="AJ68" i="11"/>
  <c r="AK68" i="11"/>
  <c r="AL68" i="11"/>
  <c r="AM68" i="11"/>
  <c r="AP68" i="11"/>
  <c r="AR68" i="11" s="1"/>
  <c r="AT68" i="11"/>
  <c r="AU68" i="11"/>
  <c r="AV68" i="11"/>
  <c r="BD68" i="11"/>
  <c r="BG68" i="11"/>
  <c r="BI68" i="11"/>
  <c r="BJ68" i="11"/>
  <c r="V69" i="11"/>
  <c r="AG69" i="11"/>
  <c r="AN69" i="11"/>
  <c r="AO69" i="11" s="1"/>
  <c r="AR69" i="11"/>
  <c r="AW69" i="11" s="1"/>
  <c r="BD69" i="11"/>
  <c r="BM69" i="11"/>
  <c r="V70" i="11"/>
  <c r="AG70" i="11"/>
  <c r="AN70" i="11"/>
  <c r="AO70" i="11" s="1"/>
  <c r="AR70" i="11"/>
  <c r="AW70" i="11"/>
  <c r="BE70" i="11" s="1"/>
  <c r="BF70" i="11" s="1"/>
  <c r="BD70" i="11"/>
  <c r="BM70" i="11"/>
  <c r="V71" i="11"/>
  <c r="AG71" i="11"/>
  <c r="AN71" i="11"/>
  <c r="AO71" i="11" s="1"/>
  <c r="AR71" i="11"/>
  <c r="AW71" i="11"/>
  <c r="BE71" i="11" s="1"/>
  <c r="BF71" i="11" s="1"/>
  <c r="BD71" i="11"/>
  <c r="BM71" i="11"/>
  <c r="AG72" i="11"/>
  <c r="AN72" i="11"/>
  <c r="AO72" i="11" s="1"/>
  <c r="AR72" i="11"/>
  <c r="AW72" i="11" s="1"/>
  <c r="BE72" i="11" s="1"/>
  <c r="BF72" i="11" s="1"/>
  <c r="BD72" i="11"/>
  <c r="BM72" i="11"/>
  <c r="AN73" i="11"/>
  <c r="AO73" i="11" s="1"/>
  <c r="AR73" i="11"/>
  <c r="AW73" i="11" s="1"/>
  <c r="BE73" i="11" s="1"/>
  <c r="BF73" i="11" s="1"/>
  <c r="BD73" i="11"/>
  <c r="BM73" i="11"/>
  <c r="V74" i="11"/>
  <c r="AG74" i="11"/>
  <c r="AN74" i="11"/>
  <c r="AO74" i="11" s="1"/>
  <c r="AR74" i="11"/>
  <c r="AW74" i="11" s="1"/>
  <c r="BD74" i="11"/>
  <c r="BM74" i="11"/>
  <c r="V75" i="11"/>
  <c r="AG75" i="11"/>
  <c r="AN75" i="11"/>
  <c r="AO75" i="11" s="1"/>
  <c r="AR75" i="11"/>
  <c r="AW75" i="11" s="1"/>
  <c r="BE75" i="11" s="1"/>
  <c r="BF75" i="11" s="1"/>
  <c r="BD75" i="11"/>
  <c r="BM75" i="11"/>
  <c r="AG76" i="11"/>
  <c r="AN76" i="11"/>
  <c r="AO76" i="11" s="1"/>
  <c r="AR76" i="11"/>
  <c r="AW76" i="11"/>
  <c r="BD76" i="11"/>
  <c r="BM76" i="11"/>
  <c r="AG77" i="11"/>
  <c r="AN77" i="11"/>
  <c r="AO77" i="11" s="1"/>
  <c r="AR77" i="11"/>
  <c r="AW77" i="11" s="1"/>
  <c r="BD77" i="11"/>
  <c r="BM77" i="11"/>
  <c r="V78" i="11"/>
  <c r="AG78" i="11"/>
  <c r="AN78" i="11"/>
  <c r="AO78" i="11" s="1"/>
  <c r="AR78" i="11"/>
  <c r="AW78" i="11" s="1"/>
  <c r="BD78" i="11"/>
  <c r="BM78" i="11"/>
  <c r="AN79" i="11"/>
  <c r="AO79" i="11" s="1"/>
  <c r="AR79" i="11"/>
  <c r="AW79" i="11" s="1"/>
  <c r="BD79" i="11"/>
  <c r="BM79" i="11"/>
  <c r="AN81" i="11"/>
  <c r="AO81" i="11" s="1"/>
  <c r="AR81" i="11"/>
  <c r="AW81" i="11" s="1"/>
  <c r="BD81" i="11"/>
  <c r="AG82" i="11"/>
  <c r="AN82" i="11"/>
  <c r="AO82" i="11" s="1"/>
  <c r="AR82" i="11"/>
  <c r="AW82" i="11" s="1"/>
  <c r="BD82" i="11"/>
  <c r="AG83" i="11"/>
  <c r="AN83" i="11"/>
  <c r="AO83" i="11" s="1"/>
  <c r="AR83" i="11"/>
  <c r="AW83" i="11" s="1"/>
  <c r="BD83" i="11"/>
  <c r="BM83" i="11"/>
  <c r="V84" i="11"/>
  <c r="AG84" i="11"/>
  <c r="AN84" i="11"/>
  <c r="AO84" i="11" s="1"/>
  <c r="AR84" i="11"/>
  <c r="AW84" i="11" s="1"/>
  <c r="BE84" i="11" s="1"/>
  <c r="BF84" i="11" s="1"/>
  <c r="BD84" i="11"/>
  <c r="BM84" i="11"/>
  <c r="AG85" i="11"/>
  <c r="AN85" i="11"/>
  <c r="AO85" i="11" s="1"/>
  <c r="AR85" i="11"/>
  <c r="AW85" i="11"/>
  <c r="BD85" i="11"/>
  <c r="BM85" i="11"/>
  <c r="AG86" i="11"/>
  <c r="AN86" i="11"/>
  <c r="AO86" i="11" s="1"/>
  <c r="AR86" i="11"/>
  <c r="AW86" i="11" s="1"/>
  <c r="BE86" i="11" s="1"/>
  <c r="BF86" i="11" s="1"/>
  <c r="BD86" i="11"/>
  <c r="BM86" i="11"/>
  <c r="V87" i="11"/>
  <c r="AG87" i="11"/>
  <c r="AN87" i="11"/>
  <c r="AO87" i="11" s="1"/>
  <c r="AR87" i="11"/>
  <c r="AW87" i="11" s="1"/>
  <c r="BD87" i="11"/>
  <c r="BM87" i="11"/>
  <c r="V88" i="11"/>
  <c r="AG88" i="11"/>
  <c r="AN88" i="11"/>
  <c r="AO88" i="11" s="1"/>
  <c r="AR88" i="11"/>
  <c r="AW88" i="11" s="1"/>
  <c r="BE88" i="11" s="1"/>
  <c r="BF88" i="11" s="1"/>
  <c r="BD88" i="11"/>
  <c r="BM88" i="11"/>
  <c r="V89" i="11"/>
  <c r="AG89" i="11"/>
  <c r="AN89" i="11"/>
  <c r="AO89" i="11" s="1"/>
  <c r="AR89" i="11"/>
  <c r="AW89" i="11" s="1"/>
  <c r="BD89" i="11"/>
  <c r="BM89" i="11"/>
  <c r="V90" i="11"/>
  <c r="AG90" i="11"/>
  <c r="AN90" i="11"/>
  <c r="AO90" i="11" s="1"/>
  <c r="AR90" i="11"/>
  <c r="AW90" i="11" s="1"/>
  <c r="BE90" i="11" s="1"/>
  <c r="BF90" i="11" s="1"/>
  <c r="BD90" i="11"/>
  <c r="BM90" i="11"/>
  <c r="AN91" i="11"/>
  <c r="AO91" i="11" s="1"/>
  <c r="AR91" i="11"/>
  <c r="AW91" i="11" s="1"/>
  <c r="BE91" i="11" s="1"/>
  <c r="BF91" i="11" s="1"/>
  <c r="BD91" i="11"/>
  <c r="BM91" i="11"/>
  <c r="AN92" i="11"/>
  <c r="AO92" i="11" s="1"/>
  <c r="AR92" i="11"/>
  <c r="AW92" i="11" s="1"/>
  <c r="BD92" i="11"/>
  <c r="BM92" i="11"/>
  <c r="AG93" i="11"/>
  <c r="AN93" i="11"/>
  <c r="AO93" i="11" s="1"/>
  <c r="AR93" i="11"/>
  <c r="AW93" i="11" s="1"/>
  <c r="BE93" i="11" s="1"/>
  <c r="BF93" i="11" s="1"/>
  <c r="BD93" i="11"/>
  <c r="BM93" i="11"/>
  <c r="AG94" i="11"/>
  <c r="AN94" i="11"/>
  <c r="AO94" i="11" s="1"/>
  <c r="AR94" i="11"/>
  <c r="AW94" i="11" s="1"/>
  <c r="BD94" i="11"/>
  <c r="BM94" i="11"/>
  <c r="V95" i="11"/>
  <c r="AG95" i="11"/>
  <c r="AN95" i="11"/>
  <c r="AO95" i="11" s="1"/>
  <c r="AR95" i="11"/>
  <c r="AW95" i="11" s="1"/>
  <c r="BD95" i="11"/>
  <c r="BM95" i="11"/>
  <c r="V96" i="11"/>
  <c r="AG96" i="11"/>
  <c r="AN96" i="11"/>
  <c r="AO96" i="11" s="1"/>
  <c r="AR96" i="11"/>
  <c r="AW96" i="11" s="1"/>
  <c r="BE96" i="11" s="1"/>
  <c r="BF96" i="11" s="1"/>
  <c r="BD96" i="11"/>
  <c r="BM96" i="11"/>
  <c r="V97" i="11"/>
  <c r="AG97" i="11"/>
  <c r="AN97" i="11"/>
  <c r="AO97" i="11" s="1"/>
  <c r="AR97" i="11"/>
  <c r="AW97" i="11" s="1"/>
  <c r="BD97" i="11"/>
  <c r="BM97" i="11"/>
  <c r="AG98" i="11"/>
  <c r="AN98" i="11"/>
  <c r="AO98" i="11"/>
  <c r="AR98" i="11"/>
  <c r="AW98" i="11" s="1"/>
  <c r="BE98" i="11" s="1"/>
  <c r="BF98" i="11" s="1"/>
  <c r="BD98" i="11"/>
  <c r="BM98" i="11"/>
  <c r="AN99" i="11"/>
  <c r="AO99" i="11" s="1"/>
  <c r="AR99" i="11"/>
  <c r="AW99" i="11" s="1"/>
  <c r="BE99" i="11" s="1"/>
  <c r="BF99" i="11" s="1"/>
  <c r="BD99" i="11"/>
  <c r="BM99" i="11"/>
  <c r="AG100" i="11"/>
  <c r="AN100" i="11"/>
  <c r="AO100" i="11" s="1"/>
  <c r="AR100" i="11"/>
  <c r="AW100" i="11" s="1"/>
  <c r="BD100" i="11"/>
  <c r="BM100" i="11"/>
  <c r="AN101" i="11"/>
  <c r="AO101" i="11" s="1"/>
  <c r="AR101" i="11"/>
  <c r="AW101" i="11" s="1"/>
  <c r="BE101" i="11" s="1"/>
  <c r="BF101" i="11" s="1"/>
  <c r="BD101" i="11"/>
  <c r="BM101" i="11"/>
  <c r="V102" i="11"/>
  <c r="AN102" i="11"/>
  <c r="AO102" i="11" s="1"/>
  <c r="AR102" i="11"/>
  <c r="AW102" i="11" s="1"/>
  <c r="BD102" i="11"/>
  <c r="BM102" i="11"/>
  <c r="V103" i="11"/>
  <c r="AG103" i="11"/>
  <c r="AN103" i="11"/>
  <c r="AO103" i="11" s="1"/>
  <c r="AR103" i="11"/>
  <c r="AW103" i="11" s="1"/>
  <c r="BE103" i="11" s="1"/>
  <c r="BF103" i="11" s="1"/>
  <c r="BD103" i="11"/>
  <c r="BM103" i="11"/>
  <c r="AG104" i="11"/>
  <c r="AN104" i="11"/>
  <c r="AO104" i="11" s="1"/>
  <c r="AR104" i="11"/>
  <c r="AW104" i="11" s="1"/>
  <c r="BD104" i="11"/>
  <c r="BM104" i="11"/>
  <c r="AG105" i="11"/>
  <c r="AN105" i="11"/>
  <c r="AO105" i="11" s="1"/>
  <c r="AR105" i="11"/>
  <c r="AW105" i="11" s="1"/>
  <c r="BE105" i="11" s="1"/>
  <c r="BF105" i="11" s="1"/>
  <c r="BD105" i="11"/>
  <c r="BM105" i="11"/>
  <c r="V106" i="11"/>
  <c r="AG106" i="11"/>
  <c r="AN106" i="11"/>
  <c r="AO106" i="11" s="1"/>
  <c r="AR106" i="11"/>
  <c r="AW106" i="11" s="1"/>
  <c r="BD106" i="11"/>
  <c r="BE106" i="11" s="1"/>
  <c r="BF106" i="11" s="1"/>
  <c r="BM106" i="11"/>
  <c r="V107" i="11"/>
  <c r="AG107" i="11"/>
  <c r="AN107" i="11"/>
  <c r="AO107" i="11" s="1"/>
  <c r="AR107" i="11"/>
  <c r="AW107" i="11" s="1"/>
  <c r="BD107" i="11"/>
  <c r="BM107" i="11"/>
  <c r="V108" i="11"/>
  <c r="AG108" i="11"/>
  <c r="AN108" i="11"/>
  <c r="AO108" i="11"/>
  <c r="AR108" i="11"/>
  <c r="AW108" i="11" s="1"/>
  <c r="BE108" i="11" s="1"/>
  <c r="BF108" i="11" s="1"/>
  <c r="BD108" i="11"/>
  <c r="BM108" i="11"/>
  <c r="K109" i="11"/>
  <c r="L109" i="11"/>
  <c r="M109" i="11"/>
  <c r="N109" i="11"/>
  <c r="O109" i="11"/>
  <c r="P109" i="11"/>
  <c r="Q109" i="11"/>
  <c r="R109" i="11"/>
  <c r="S109" i="11"/>
  <c r="T109" i="11"/>
  <c r="U109" i="11"/>
  <c r="W109" i="11"/>
  <c r="X109" i="11"/>
  <c r="Y109" i="11"/>
  <c r="Z109" i="11"/>
  <c r="AA109" i="11"/>
  <c r="AB109" i="11"/>
  <c r="AC109" i="11"/>
  <c r="AD109" i="11"/>
  <c r="AE109" i="11"/>
  <c r="AF109" i="11"/>
  <c r="AH109" i="11"/>
  <c r="AI109" i="11"/>
  <c r="AJ109" i="11"/>
  <c r="AL109" i="11"/>
  <c r="AM109" i="11"/>
  <c r="AP109" i="11"/>
  <c r="AR109" i="11" s="1"/>
  <c r="AT109" i="11"/>
  <c r="AU109" i="11"/>
  <c r="AV109" i="11"/>
  <c r="BD109" i="11"/>
  <c r="BG109" i="11"/>
  <c r="BI109" i="11"/>
  <c r="BJ109" i="11"/>
  <c r="V110" i="11"/>
  <c r="AG110" i="11"/>
  <c r="AN110" i="11"/>
  <c r="AO110" i="11" s="1"/>
  <c r="AR110" i="11"/>
  <c r="AW110" i="11" s="1"/>
  <c r="BE110" i="11" s="1"/>
  <c r="BF110" i="11" s="1"/>
  <c r="BD110" i="11"/>
  <c r="BM110" i="11"/>
  <c r="AG111" i="11"/>
  <c r="AN111" i="11"/>
  <c r="AO111" i="11" s="1"/>
  <c r="AR111" i="11"/>
  <c r="AW111" i="11" s="1"/>
  <c r="BD111" i="11"/>
  <c r="BM111" i="11"/>
  <c r="AG112" i="11"/>
  <c r="AN112" i="11"/>
  <c r="AO112" i="11" s="1"/>
  <c r="AR112" i="11"/>
  <c r="AW112" i="11"/>
  <c r="BD112" i="11"/>
  <c r="BM112" i="11"/>
  <c r="V113" i="11"/>
  <c r="AG113" i="11"/>
  <c r="AN113" i="11"/>
  <c r="AO113" i="11" s="1"/>
  <c r="AR113" i="11"/>
  <c r="AW113" i="11" s="1"/>
  <c r="BD113" i="11"/>
  <c r="BM113" i="11"/>
  <c r="AG114" i="11"/>
  <c r="AN114" i="11"/>
  <c r="AO114" i="11" s="1"/>
  <c r="AR114" i="11"/>
  <c r="AW114" i="11"/>
  <c r="BD114" i="11"/>
  <c r="BM114" i="11"/>
  <c r="AG115" i="11"/>
  <c r="AN115" i="11"/>
  <c r="AO115" i="11" s="1"/>
  <c r="AR115" i="11"/>
  <c r="AW115" i="11" s="1"/>
  <c r="BE115" i="11" s="1"/>
  <c r="BF115" i="11" s="1"/>
  <c r="BD115" i="11"/>
  <c r="BM115" i="11"/>
  <c r="Q116" i="11"/>
  <c r="AQ116" i="11"/>
  <c r="BD116" i="11"/>
  <c r="R117" i="11"/>
  <c r="R116" i="11" s="1"/>
  <c r="AM117" i="11"/>
  <c r="AM116" i="11" s="1"/>
  <c r="BD117" i="11"/>
  <c r="BI117" i="11"/>
  <c r="BK117" i="11"/>
  <c r="BL117" i="11"/>
  <c r="BM118" i="11"/>
  <c r="AO119" i="11"/>
  <c r="AR119" i="11"/>
  <c r="BD119" i="11"/>
  <c r="BE119" i="11" s="1"/>
  <c r="BF119" i="11" s="1"/>
  <c r="AQ120" i="11"/>
  <c r="AQ117" i="11" s="1"/>
  <c r="BD120" i="11"/>
  <c r="BK120" i="11"/>
  <c r="BK116" i="11" s="1"/>
  <c r="BL120" i="11"/>
  <c r="BL116" i="11" s="1"/>
  <c r="AP121" i="11"/>
  <c r="AP120" i="11" s="1"/>
  <c r="BD121" i="11"/>
  <c r="K122" i="11"/>
  <c r="K121" i="11" s="1"/>
  <c r="K120" i="11" s="1"/>
  <c r="K117" i="11" s="1"/>
  <c r="K116" i="11" s="1"/>
  <c r="L122" i="11"/>
  <c r="L121" i="11" s="1"/>
  <c r="L120" i="11" s="1"/>
  <c r="L117" i="11" s="1"/>
  <c r="L116" i="11" s="1"/>
  <c r="M122" i="11"/>
  <c r="M121" i="11" s="1"/>
  <c r="M120" i="11" s="1"/>
  <c r="M117" i="11" s="1"/>
  <c r="M116" i="11" s="1"/>
  <c r="N122" i="11"/>
  <c r="N121" i="11" s="1"/>
  <c r="N120" i="11" s="1"/>
  <c r="N117" i="11" s="1"/>
  <c r="N116" i="11" s="1"/>
  <c r="O122" i="11"/>
  <c r="O121" i="11" s="1"/>
  <c r="O120" i="11" s="1"/>
  <c r="O117" i="11" s="1"/>
  <c r="O116" i="11" s="1"/>
  <c r="P122" i="11"/>
  <c r="P121" i="11" s="1"/>
  <c r="P120" i="11" s="1"/>
  <c r="P117" i="11" s="1"/>
  <c r="P116" i="11" s="1"/>
  <c r="Q122" i="11"/>
  <c r="Q121" i="11" s="1"/>
  <c r="Q120" i="11" s="1"/>
  <c r="Q117" i="11" s="1"/>
  <c r="R122" i="11"/>
  <c r="R121" i="11" s="1"/>
  <c r="R120" i="11" s="1"/>
  <c r="S122" i="11"/>
  <c r="S121" i="11" s="1"/>
  <c r="S120" i="11" s="1"/>
  <c r="S117" i="11" s="1"/>
  <c r="S116" i="11" s="1"/>
  <c r="T122" i="11"/>
  <c r="T121" i="11" s="1"/>
  <c r="T120" i="11" s="1"/>
  <c r="T117" i="11" s="1"/>
  <c r="T116" i="11" s="1"/>
  <c r="U122" i="11"/>
  <c r="U121" i="11" s="1"/>
  <c r="U120" i="11" s="1"/>
  <c r="U117" i="11" s="1"/>
  <c r="U116" i="11" s="1"/>
  <c r="W122" i="11"/>
  <c r="W121" i="11" s="1"/>
  <c r="W120" i="11" s="1"/>
  <c r="W117" i="11" s="1"/>
  <c r="W116" i="11" s="1"/>
  <c r="X122" i="11"/>
  <c r="X121" i="11" s="1"/>
  <c r="X120" i="11" s="1"/>
  <c r="X117" i="11" s="1"/>
  <c r="X116" i="11" s="1"/>
  <c r="Y122" i="11"/>
  <c r="Y121" i="11" s="1"/>
  <c r="Y120" i="11" s="1"/>
  <c r="Y117" i="11" s="1"/>
  <c r="Y116" i="11" s="1"/>
  <c r="Z122" i="11"/>
  <c r="Z121" i="11" s="1"/>
  <c r="Z120" i="11" s="1"/>
  <c r="Z117" i="11" s="1"/>
  <c r="Z116" i="11" s="1"/>
  <c r="AA122" i="11"/>
  <c r="AA121" i="11" s="1"/>
  <c r="AA120" i="11" s="1"/>
  <c r="AA117" i="11" s="1"/>
  <c r="AA116" i="11" s="1"/>
  <c r="AB122" i="11"/>
  <c r="AB121" i="11" s="1"/>
  <c r="AB120" i="11" s="1"/>
  <c r="AB117" i="11" s="1"/>
  <c r="AB116" i="11" s="1"/>
  <c r="AC122" i="11"/>
  <c r="AC121" i="11" s="1"/>
  <c r="AC120" i="11" s="1"/>
  <c r="AC117" i="11" s="1"/>
  <c r="AC116" i="11" s="1"/>
  <c r="AD122" i="11"/>
  <c r="AD121" i="11" s="1"/>
  <c r="AD120" i="11" s="1"/>
  <c r="AD117" i="11" s="1"/>
  <c r="AD116" i="11" s="1"/>
  <c r="AE122" i="11"/>
  <c r="AE121" i="11" s="1"/>
  <c r="AE120" i="11" s="1"/>
  <c r="AE117" i="11" s="1"/>
  <c r="AE116" i="11" s="1"/>
  <c r="AF122" i="11"/>
  <c r="AF121" i="11" s="1"/>
  <c r="AF120" i="11" s="1"/>
  <c r="AF117" i="11" s="1"/>
  <c r="AF116" i="11" s="1"/>
  <c r="AH122" i="11"/>
  <c r="AH121" i="11" s="1"/>
  <c r="AH120" i="11" s="1"/>
  <c r="AH117" i="11" s="1"/>
  <c r="AH116" i="11" s="1"/>
  <c r="AI122" i="11"/>
  <c r="AI121" i="11" s="1"/>
  <c r="AI120" i="11" s="1"/>
  <c r="AI117" i="11" s="1"/>
  <c r="AI116" i="11" s="1"/>
  <c r="AJ122" i="11"/>
  <c r="AJ121" i="11" s="1"/>
  <c r="AJ120" i="11" s="1"/>
  <c r="AJ117" i="11" s="1"/>
  <c r="AJ116" i="11" s="1"/>
  <c r="AK122" i="11"/>
  <c r="AK121" i="11" s="1"/>
  <c r="AK120" i="11" s="1"/>
  <c r="AK117" i="11" s="1"/>
  <c r="AK116" i="11" s="1"/>
  <c r="AL122" i="11"/>
  <c r="AL121" i="11" s="1"/>
  <c r="AL120" i="11" s="1"/>
  <c r="AL117" i="11" s="1"/>
  <c r="AL116" i="11" s="1"/>
  <c r="AM122" i="11"/>
  <c r="AM121" i="11" s="1"/>
  <c r="AM120" i="11" s="1"/>
  <c r="AP122" i="11"/>
  <c r="AR122" i="11" s="1"/>
  <c r="AT122" i="11"/>
  <c r="AT121" i="11" s="1"/>
  <c r="AT120" i="11" s="1"/>
  <c r="AT117" i="11" s="1"/>
  <c r="AT116" i="11" s="1"/>
  <c r="AU122" i="11"/>
  <c r="AU121" i="11" s="1"/>
  <c r="AU120" i="11" s="1"/>
  <c r="AU117" i="11" s="1"/>
  <c r="AU116" i="11" s="1"/>
  <c r="AV122" i="11"/>
  <c r="AV121" i="11" s="1"/>
  <c r="AV120" i="11" s="1"/>
  <c r="AV117" i="11" s="1"/>
  <c r="AV116" i="11" s="1"/>
  <c r="BD122" i="11"/>
  <c r="BG122" i="11"/>
  <c r="BG121" i="11" s="1"/>
  <c r="BG120" i="11" s="1"/>
  <c r="BG116" i="11" s="1"/>
  <c r="BI122" i="11"/>
  <c r="BI121" i="11" s="1"/>
  <c r="BJ122" i="11"/>
  <c r="BJ121" i="11" s="1"/>
  <c r="BJ120" i="11" s="1"/>
  <c r="BJ116" i="11" s="1"/>
  <c r="V123" i="11"/>
  <c r="V122" i="11" s="1"/>
  <c r="V121" i="11" s="1"/>
  <c r="V120" i="11" s="1"/>
  <c r="V117" i="11" s="1"/>
  <c r="V116" i="11" s="1"/>
  <c r="AG123" i="11"/>
  <c r="AG122" i="11" s="1"/>
  <c r="AG121" i="11" s="1"/>
  <c r="AG120" i="11" s="1"/>
  <c r="AG117" i="11" s="1"/>
  <c r="AG116" i="11" s="1"/>
  <c r="AN123" i="11"/>
  <c r="AN122" i="11" s="1"/>
  <c r="AN121" i="11" s="1"/>
  <c r="AO121" i="11" s="1"/>
  <c r="AR123" i="11"/>
  <c r="AW123" i="11" s="1"/>
  <c r="BD123" i="11"/>
  <c r="BM123" i="11"/>
  <c r="AO124" i="11"/>
  <c r="AR124" i="11"/>
  <c r="AW124" i="11" s="1"/>
  <c r="BD124" i="11"/>
  <c r="BM124" i="11"/>
  <c r="AO125" i="11"/>
  <c r="AR125" i="11"/>
  <c r="AW125" i="11" s="1"/>
  <c r="BD125" i="11"/>
  <c r="BM125" i="11"/>
  <c r="BD126" i="11"/>
  <c r="BD127" i="11"/>
  <c r="BI127" i="11"/>
  <c r="BJ127" i="11"/>
  <c r="BM127" i="11" s="1"/>
  <c r="BK127" i="11"/>
  <c r="BL127" i="11"/>
  <c r="AO128" i="11"/>
  <c r="AP128" i="11"/>
  <c r="AR128" i="11" s="1"/>
  <c r="BD128" i="11"/>
  <c r="BE128" i="11" s="1"/>
  <c r="BF128" i="11" s="1"/>
  <c r="BM128" i="11"/>
  <c r="AO129" i="11"/>
  <c r="AP129" i="11"/>
  <c r="AR129" i="11" s="1"/>
  <c r="AT129" i="11"/>
  <c r="AU129" i="11"/>
  <c r="AV129" i="11"/>
  <c r="BD129" i="11"/>
  <c r="BE129" i="11" s="1"/>
  <c r="BF129" i="11" s="1"/>
  <c r="BM129" i="11"/>
  <c r="BM130" i="11"/>
  <c r="BD133" i="11"/>
  <c r="BK133" i="11"/>
  <c r="BK126" i="11" s="1"/>
  <c r="BL133" i="11"/>
  <c r="BL126" i="11" s="1"/>
  <c r="AL134" i="11"/>
  <c r="AR134" i="11"/>
  <c r="AW134" i="11" s="1"/>
  <c r="BD134" i="11"/>
  <c r="W135" i="11"/>
  <c r="W134" i="11" s="1"/>
  <c r="X135" i="11"/>
  <c r="X134" i="11" s="1"/>
  <c r="Y135" i="11"/>
  <c r="Y134" i="11" s="1"/>
  <c r="Z135" i="11"/>
  <c r="Z134" i="11" s="1"/>
  <c r="AA135" i="11"/>
  <c r="AA134" i="11" s="1"/>
  <c r="AB135" i="11"/>
  <c r="AB134" i="11" s="1"/>
  <c r="AC135" i="11"/>
  <c r="AC134" i="11" s="1"/>
  <c r="AD135" i="11"/>
  <c r="AD134" i="11" s="1"/>
  <c r="AE135" i="11"/>
  <c r="AE134" i="11" s="1"/>
  <c r="AF135" i="11"/>
  <c r="AF134" i="11" s="1"/>
  <c r="AH135" i="11"/>
  <c r="AH134" i="11" s="1"/>
  <c r="AI135" i="11"/>
  <c r="AI134" i="11" s="1"/>
  <c r="AJ135" i="11"/>
  <c r="AJ134" i="11" s="1"/>
  <c r="AK135" i="11"/>
  <c r="AK134" i="11" s="1"/>
  <c r="AL135" i="11"/>
  <c r="AM135" i="11"/>
  <c r="AM134" i="11" s="1"/>
  <c r="AO135" i="11"/>
  <c r="AR135" i="11"/>
  <c r="AW135" i="11" s="1"/>
  <c r="BE135" i="11" s="1"/>
  <c r="BF135" i="11" s="1"/>
  <c r="BD135" i="11"/>
  <c r="BI135" i="11"/>
  <c r="BI134" i="11" s="1"/>
  <c r="BJ135" i="11"/>
  <c r="BJ134" i="11" s="1"/>
  <c r="AG136" i="11"/>
  <c r="AG135" i="11" s="1"/>
  <c r="AG134" i="11" s="1"/>
  <c r="AN136" i="11"/>
  <c r="AN135" i="11" s="1"/>
  <c r="AN134" i="11" s="1"/>
  <c r="AO134" i="11" s="1"/>
  <c r="AO136" i="11"/>
  <c r="AR136" i="11"/>
  <c r="AW136" i="11" s="1"/>
  <c r="BE136" i="11" s="1"/>
  <c r="BF136" i="11" s="1"/>
  <c r="BD136" i="11"/>
  <c r="AQ137" i="11"/>
  <c r="AQ133" i="11" s="1"/>
  <c r="AQ127" i="11" s="1"/>
  <c r="AQ126" i="11" s="1"/>
  <c r="BD137" i="11"/>
  <c r="K138" i="11"/>
  <c r="K137" i="11" s="1"/>
  <c r="K133" i="11" s="1"/>
  <c r="K127" i="11" s="1"/>
  <c r="K126" i="11" s="1"/>
  <c r="L138" i="11"/>
  <c r="L137" i="11" s="1"/>
  <c r="L133" i="11" s="1"/>
  <c r="L127" i="11" s="1"/>
  <c r="L126" i="11" s="1"/>
  <c r="M138" i="11"/>
  <c r="M137" i="11" s="1"/>
  <c r="M133" i="11" s="1"/>
  <c r="M127" i="11" s="1"/>
  <c r="M126" i="11" s="1"/>
  <c r="N138" i="11"/>
  <c r="N137" i="11" s="1"/>
  <c r="N133" i="11" s="1"/>
  <c r="N127" i="11" s="1"/>
  <c r="N126" i="11" s="1"/>
  <c r="O138" i="11"/>
  <c r="O137" i="11" s="1"/>
  <c r="O133" i="11" s="1"/>
  <c r="O127" i="11" s="1"/>
  <c r="O126" i="11" s="1"/>
  <c r="P138" i="11"/>
  <c r="P137" i="11" s="1"/>
  <c r="P133" i="11" s="1"/>
  <c r="P127" i="11" s="1"/>
  <c r="P126" i="11" s="1"/>
  <c r="Q138" i="11"/>
  <c r="Q137" i="11" s="1"/>
  <c r="Q133" i="11" s="1"/>
  <c r="Q127" i="11" s="1"/>
  <c r="Q126" i="11" s="1"/>
  <c r="R138" i="11"/>
  <c r="R137" i="11" s="1"/>
  <c r="R133" i="11" s="1"/>
  <c r="R127" i="11" s="1"/>
  <c r="R126" i="11" s="1"/>
  <c r="S138" i="11"/>
  <c r="S137" i="11" s="1"/>
  <c r="S133" i="11" s="1"/>
  <c r="S127" i="11" s="1"/>
  <c r="S126" i="11" s="1"/>
  <c r="T138" i="11"/>
  <c r="T137" i="11" s="1"/>
  <c r="T133" i="11" s="1"/>
  <c r="T127" i="11" s="1"/>
  <c r="T126" i="11" s="1"/>
  <c r="U138" i="11"/>
  <c r="U137" i="11" s="1"/>
  <c r="U133" i="11" s="1"/>
  <c r="U127" i="11" s="1"/>
  <c r="U126" i="11" s="1"/>
  <c r="W138" i="11"/>
  <c r="W137" i="11" s="1"/>
  <c r="X138" i="11"/>
  <c r="Y138" i="11"/>
  <c r="Z138" i="11"/>
  <c r="AA138" i="11"/>
  <c r="AB138" i="11"/>
  <c r="AC138" i="11"/>
  <c r="AC137" i="11" s="1"/>
  <c r="AD138" i="11"/>
  <c r="AE138" i="11"/>
  <c r="AF138" i="11"/>
  <c r="AH138" i="11"/>
  <c r="AI138" i="11"/>
  <c r="AJ138" i="11"/>
  <c r="AJ137" i="11" s="1"/>
  <c r="AK138" i="11"/>
  <c r="AK137" i="11" s="1"/>
  <c r="AL138" i="11"/>
  <c r="AL137" i="11" s="1"/>
  <c r="AM138" i="11"/>
  <c r="AM137" i="11" s="1"/>
  <c r="AM133" i="11" s="1"/>
  <c r="AM127" i="11" s="1"/>
  <c r="AM126" i="11" s="1"/>
  <c r="AP138" i="11"/>
  <c r="AP137" i="11" s="1"/>
  <c r="AT138" i="11"/>
  <c r="AT137" i="11" s="1"/>
  <c r="AT133" i="11" s="1"/>
  <c r="AT127" i="11" s="1"/>
  <c r="AT126" i="11" s="1"/>
  <c r="AU138" i="11"/>
  <c r="AU137" i="11" s="1"/>
  <c r="AU133" i="11" s="1"/>
  <c r="AU127" i="11" s="1"/>
  <c r="AU126" i="11" s="1"/>
  <c r="AV138" i="11"/>
  <c r="AV137" i="11" s="1"/>
  <c r="AV133" i="11" s="1"/>
  <c r="AV127" i="11" s="1"/>
  <c r="AV126" i="11" s="1"/>
  <c r="BD138" i="11"/>
  <c r="BG138" i="11"/>
  <c r="AV128" i="11" s="1"/>
  <c r="BI138" i="11"/>
  <c r="BJ138" i="11"/>
  <c r="BJ137" i="11" s="1"/>
  <c r="V139" i="11"/>
  <c r="AG139" i="11"/>
  <c r="AO139" i="11"/>
  <c r="AR139" i="11"/>
  <c r="AW139" i="11" s="1"/>
  <c r="BD139" i="11"/>
  <c r="BM139" i="11"/>
  <c r="AN140" i="11"/>
  <c r="AR140" i="11"/>
  <c r="AW140" i="11" s="1"/>
  <c r="BD140" i="11"/>
  <c r="BM140" i="11"/>
  <c r="V141" i="11"/>
  <c r="AG141" i="11"/>
  <c r="AN141" i="11"/>
  <c r="AO141" i="11" s="1"/>
  <c r="AR141" i="11"/>
  <c r="AW141" i="11" s="1"/>
  <c r="BD141" i="11"/>
  <c r="BM141" i="11"/>
  <c r="AO142" i="11"/>
  <c r="AR142" i="11"/>
  <c r="AW142" i="11" s="1"/>
  <c r="BD142" i="11"/>
  <c r="AG143" i="11"/>
  <c r="AN143" i="11"/>
  <c r="AO143" i="11" s="1"/>
  <c r="AR143" i="11"/>
  <c r="AW143" i="11" s="1"/>
  <c r="BD143" i="11"/>
  <c r="BM143" i="11"/>
  <c r="AO144" i="11"/>
  <c r="AR144" i="11"/>
  <c r="AW144" i="11" s="1"/>
  <c r="BD144" i="11"/>
  <c r="V145" i="11"/>
  <c r="AG145" i="11"/>
  <c r="AN145" i="11"/>
  <c r="AO145" i="11" s="1"/>
  <c r="AR145" i="11"/>
  <c r="AW145" i="11" s="1"/>
  <c r="BE145" i="11" s="1"/>
  <c r="BF145" i="11" s="1"/>
  <c r="BD145" i="11"/>
  <c r="AN146" i="11"/>
  <c r="AO146" i="11" s="1"/>
  <c r="AR146" i="11"/>
  <c r="AW146" i="11" s="1"/>
  <c r="BD146" i="11"/>
  <c r="AO147" i="11"/>
  <c r="AR147" i="11"/>
  <c r="AW147" i="11" s="1"/>
  <c r="BD147" i="11"/>
  <c r="BM147" i="11"/>
  <c r="AG148" i="11"/>
  <c r="AN148" i="11"/>
  <c r="AO148" i="11"/>
  <c r="AR148" i="11"/>
  <c r="AW148" i="11" s="1"/>
  <c r="BE148" i="11" s="1"/>
  <c r="BF148" i="11" s="1"/>
  <c r="BD148" i="11"/>
  <c r="X149" i="11"/>
  <c r="Y149" i="11"/>
  <c r="Z149" i="11"/>
  <c r="AA149" i="11"/>
  <c r="AA137" i="11" s="1"/>
  <c r="AB149" i="11"/>
  <c r="AC149" i="11"/>
  <c r="AD149" i="11"/>
  <c r="AE149" i="11"/>
  <c r="AE137" i="11" s="1"/>
  <c r="AF149" i="11"/>
  <c r="AH149" i="11"/>
  <c r="AI149" i="11"/>
  <c r="AN149" i="11"/>
  <c r="AO149" i="11" s="1"/>
  <c r="AR149" i="11"/>
  <c r="AW149" i="11" s="1"/>
  <c r="BD149" i="11"/>
  <c r="AG150" i="11"/>
  <c r="AN150" i="11"/>
  <c r="AO150" i="11" s="1"/>
  <c r="AR150" i="11"/>
  <c r="AW150" i="11" s="1"/>
  <c r="BD150" i="11"/>
  <c r="BM150" i="11"/>
  <c r="AG151" i="11"/>
  <c r="AN151" i="11"/>
  <c r="AO151" i="11" s="1"/>
  <c r="AR151" i="11"/>
  <c r="AW151" i="11" s="1"/>
  <c r="BE151" i="11" s="1"/>
  <c r="BF151" i="11" s="1"/>
  <c r="BD151" i="11"/>
  <c r="BM151" i="11"/>
  <c r="AG152" i="11"/>
  <c r="AN152" i="11"/>
  <c r="AO152" i="11" s="1"/>
  <c r="AR152" i="11"/>
  <c r="AW152" i="11" s="1"/>
  <c r="BD152" i="11"/>
  <c r="BM152" i="11"/>
  <c r="BD153" i="11"/>
  <c r="BD154" i="11"/>
  <c r="BD155" i="11"/>
  <c r="BK155" i="11"/>
  <c r="BL155" i="11"/>
  <c r="AO156" i="11"/>
  <c r="AR156" i="11"/>
  <c r="AW156" i="11" s="1"/>
  <c r="BE156" i="11" s="1"/>
  <c r="BF156" i="11" s="1"/>
  <c r="BD156" i="11"/>
  <c r="BM156" i="11"/>
  <c r="AQ157" i="11"/>
  <c r="AQ155" i="11" s="1"/>
  <c r="AQ154" i="11" s="1"/>
  <c r="BD157" i="11"/>
  <c r="BK157" i="11"/>
  <c r="BK154" i="11" s="1"/>
  <c r="BL157" i="11"/>
  <c r="BL154" i="11" s="1"/>
  <c r="K158" i="11"/>
  <c r="K157" i="11" s="1"/>
  <c r="K155" i="11" s="1"/>
  <c r="K154" i="11" s="1"/>
  <c r="BD158" i="11"/>
  <c r="K159" i="11"/>
  <c r="L159" i="11"/>
  <c r="L158" i="11" s="1"/>
  <c r="L157" i="11" s="1"/>
  <c r="L155" i="11" s="1"/>
  <c r="L154" i="11" s="1"/>
  <c r="L153" i="11" s="1"/>
  <c r="M159" i="11"/>
  <c r="M158" i="11" s="1"/>
  <c r="M157" i="11" s="1"/>
  <c r="M155" i="11" s="1"/>
  <c r="M154" i="11" s="1"/>
  <c r="N159" i="11"/>
  <c r="N158" i="11" s="1"/>
  <c r="N157" i="11" s="1"/>
  <c r="N155" i="11" s="1"/>
  <c r="N154" i="11" s="1"/>
  <c r="O159" i="11"/>
  <c r="O158" i="11" s="1"/>
  <c r="O157" i="11" s="1"/>
  <c r="O155" i="11" s="1"/>
  <c r="O154" i="11" s="1"/>
  <c r="P159" i="11"/>
  <c r="P158" i="11" s="1"/>
  <c r="P157" i="11" s="1"/>
  <c r="P155" i="11" s="1"/>
  <c r="P154" i="11" s="1"/>
  <c r="Q159" i="11"/>
  <c r="Q158" i="11" s="1"/>
  <c r="Q157" i="11" s="1"/>
  <c r="Q155" i="11" s="1"/>
  <c r="Q154" i="11" s="1"/>
  <c r="R159" i="11"/>
  <c r="R158" i="11" s="1"/>
  <c r="R157" i="11" s="1"/>
  <c r="R155" i="11" s="1"/>
  <c r="R154" i="11" s="1"/>
  <c r="S159" i="11"/>
  <c r="S158" i="11" s="1"/>
  <c r="S157" i="11" s="1"/>
  <c r="S155" i="11" s="1"/>
  <c r="S154" i="11" s="1"/>
  <c r="T159" i="11"/>
  <c r="T158" i="11" s="1"/>
  <c r="T157" i="11" s="1"/>
  <c r="T155" i="11" s="1"/>
  <c r="T154" i="11" s="1"/>
  <c r="T153" i="11" s="1"/>
  <c r="U159" i="11"/>
  <c r="U158" i="11" s="1"/>
  <c r="U157" i="11" s="1"/>
  <c r="U155" i="11" s="1"/>
  <c r="U154" i="11" s="1"/>
  <c r="W159" i="11"/>
  <c r="W158" i="11" s="1"/>
  <c r="W157" i="11" s="1"/>
  <c r="W155" i="11" s="1"/>
  <c r="W154" i="11" s="1"/>
  <c r="X159" i="11"/>
  <c r="X158" i="11" s="1"/>
  <c r="X157" i="11" s="1"/>
  <c r="X155" i="11" s="1"/>
  <c r="X154" i="11" s="1"/>
  <c r="Y159" i="11"/>
  <c r="Y158" i="11" s="1"/>
  <c r="Y157" i="11" s="1"/>
  <c r="Y155" i="11" s="1"/>
  <c r="Y154" i="11" s="1"/>
  <c r="Z159" i="11"/>
  <c r="Z158" i="11" s="1"/>
  <c r="Z157" i="11" s="1"/>
  <c r="Z155" i="11" s="1"/>
  <c r="Z154" i="11" s="1"/>
  <c r="AA159" i="11"/>
  <c r="AA158" i="11" s="1"/>
  <c r="AA157" i="11" s="1"/>
  <c r="AA155" i="11" s="1"/>
  <c r="AA154" i="11" s="1"/>
  <c r="AB159" i="11"/>
  <c r="AB158" i="11" s="1"/>
  <c r="AB157" i="11" s="1"/>
  <c r="AB155" i="11" s="1"/>
  <c r="AB154" i="11" s="1"/>
  <c r="AC159" i="11"/>
  <c r="AC158" i="11" s="1"/>
  <c r="AC157" i="11" s="1"/>
  <c r="AC155" i="11" s="1"/>
  <c r="AC154" i="11" s="1"/>
  <c r="AD159" i="11"/>
  <c r="AD158" i="11" s="1"/>
  <c r="AD157" i="11" s="1"/>
  <c r="AD155" i="11" s="1"/>
  <c r="AD154" i="11" s="1"/>
  <c r="AE159" i="11"/>
  <c r="AE158" i="11" s="1"/>
  <c r="AE157" i="11" s="1"/>
  <c r="AE155" i="11" s="1"/>
  <c r="AE154" i="11" s="1"/>
  <c r="AF159" i="11"/>
  <c r="AF158" i="11" s="1"/>
  <c r="AF157" i="11" s="1"/>
  <c r="AF155" i="11" s="1"/>
  <c r="AF154" i="11" s="1"/>
  <c r="AH159" i="11"/>
  <c r="AH158" i="11" s="1"/>
  <c r="AH157" i="11" s="1"/>
  <c r="AH155" i="11" s="1"/>
  <c r="AH154" i="11" s="1"/>
  <c r="AI159" i="11"/>
  <c r="AI158" i="11" s="1"/>
  <c r="AI157" i="11" s="1"/>
  <c r="AI155" i="11" s="1"/>
  <c r="AI154" i="11" s="1"/>
  <c r="AJ159" i="11"/>
  <c r="AJ158" i="11" s="1"/>
  <c r="AJ157" i="11" s="1"/>
  <c r="AJ155" i="11" s="1"/>
  <c r="AJ154" i="11" s="1"/>
  <c r="AK159" i="11"/>
  <c r="AK158" i="11" s="1"/>
  <c r="AK157" i="11" s="1"/>
  <c r="AK155" i="11" s="1"/>
  <c r="AK154" i="11" s="1"/>
  <c r="AL159" i="11"/>
  <c r="AL158" i="11" s="1"/>
  <c r="AL157" i="11" s="1"/>
  <c r="AL155" i="11" s="1"/>
  <c r="AL154" i="11" s="1"/>
  <c r="AM159" i="11"/>
  <c r="AM158" i="11" s="1"/>
  <c r="AM157" i="11" s="1"/>
  <c r="AM155" i="11" s="1"/>
  <c r="AM154" i="11" s="1"/>
  <c r="AP159" i="11"/>
  <c r="AP158" i="11" s="1"/>
  <c r="AP157" i="11" s="1"/>
  <c r="AT159" i="11"/>
  <c r="AT158" i="11" s="1"/>
  <c r="AT157" i="11" s="1"/>
  <c r="AT155" i="11" s="1"/>
  <c r="AT154" i="11" s="1"/>
  <c r="AU159" i="11"/>
  <c r="AU158" i="11" s="1"/>
  <c r="AU157" i="11" s="1"/>
  <c r="AU155" i="11" s="1"/>
  <c r="AU154" i="11" s="1"/>
  <c r="AV159" i="11"/>
  <c r="AV158" i="11" s="1"/>
  <c r="AV157" i="11" s="1"/>
  <c r="AV155" i="11" s="1"/>
  <c r="AV154" i="11" s="1"/>
  <c r="BD159" i="11"/>
  <c r="BG159" i="11"/>
  <c r="BI159" i="11"/>
  <c r="BI158" i="11" s="1"/>
  <c r="BJ159" i="11"/>
  <c r="BJ158" i="11" s="1"/>
  <c r="V160" i="11"/>
  <c r="V159" i="11" s="1"/>
  <c r="V158" i="11" s="1"/>
  <c r="V157" i="11" s="1"/>
  <c r="V155" i="11" s="1"/>
  <c r="V154" i="11" s="1"/>
  <c r="AG160" i="11"/>
  <c r="AG159" i="11" s="1"/>
  <c r="AG158" i="11" s="1"/>
  <c r="AG157" i="11" s="1"/>
  <c r="AG155" i="11" s="1"/>
  <c r="AG154" i="11" s="1"/>
  <c r="AN160" i="11"/>
  <c r="AN159" i="11" s="1"/>
  <c r="AN158" i="11" s="1"/>
  <c r="AR160" i="11"/>
  <c r="AW160" i="11" s="1"/>
  <c r="BD160" i="11"/>
  <c r="BM160" i="11"/>
  <c r="O161" i="11"/>
  <c r="BD161" i="11"/>
  <c r="BD162" i="11"/>
  <c r="AO163" i="11"/>
  <c r="AR163" i="11"/>
  <c r="BD163" i="11"/>
  <c r="BE163" i="11" s="1"/>
  <c r="BF163" i="11" s="1"/>
  <c r="BM163" i="11"/>
  <c r="AQ165" i="11"/>
  <c r="AQ162" i="11" s="1"/>
  <c r="AQ161" i="11" s="1"/>
  <c r="BD165" i="11"/>
  <c r="BK165" i="11"/>
  <c r="BK161" i="11" s="1"/>
  <c r="BK162" i="11" s="1"/>
  <c r="BL165" i="11"/>
  <c r="BL161" i="11" s="1"/>
  <c r="BL162" i="11" s="1"/>
  <c r="BL427" i="11" s="1"/>
  <c r="BD166" i="11"/>
  <c r="K167" i="11"/>
  <c r="K166" i="11" s="1"/>
  <c r="K165" i="11" s="1"/>
  <c r="K162" i="11" s="1"/>
  <c r="K161" i="11" s="1"/>
  <c r="L167" i="11"/>
  <c r="L166" i="11" s="1"/>
  <c r="L165" i="11" s="1"/>
  <c r="L162" i="11" s="1"/>
  <c r="L161" i="11" s="1"/>
  <c r="M167" i="11"/>
  <c r="M166" i="11" s="1"/>
  <c r="M165" i="11" s="1"/>
  <c r="M162" i="11" s="1"/>
  <c r="M161" i="11" s="1"/>
  <c r="N167" i="11"/>
  <c r="N166" i="11" s="1"/>
  <c r="N165" i="11" s="1"/>
  <c r="N162" i="11" s="1"/>
  <c r="N161" i="11" s="1"/>
  <c r="O167" i="11"/>
  <c r="O166" i="11" s="1"/>
  <c r="O165" i="11" s="1"/>
  <c r="O162" i="11" s="1"/>
  <c r="P167" i="11"/>
  <c r="P166" i="11" s="1"/>
  <c r="P165" i="11" s="1"/>
  <c r="P162" i="11" s="1"/>
  <c r="P161" i="11" s="1"/>
  <c r="Q167" i="11"/>
  <c r="Q166" i="11" s="1"/>
  <c r="Q165" i="11" s="1"/>
  <c r="Q162" i="11" s="1"/>
  <c r="Q161" i="11" s="1"/>
  <c r="R167" i="11"/>
  <c r="R166" i="11" s="1"/>
  <c r="R165" i="11" s="1"/>
  <c r="R162" i="11" s="1"/>
  <c r="R161" i="11" s="1"/>
  <c r="S167" i="11"/>
  <c r="S166" i="11" s="1"/>
  <c r="S165" i="11" s="1"/>
  <c r="S162" i="11" s="1"/>
  <c r="S161" i="11" s="1"/>
  <c r="T167" i="11"/>
  <c r="T166" i="11" s="1"/>
  <c r="T165" i="11" s="1"/>
  <c r="T162" i="11" s="1"/>
  <c r="T161" i="11" s="1"/>
  <c r="U167" i="11"/>
  <c r="U166" i="11" s="1"/>
  <c r="U165" i="11" s="1"/>
  <c r="U162" i="11" s="1"/>
  <c r="U161" i="11" s="1"/>
  <c r="W167" i="11"/>
  <c r="W166" i="11" s="1"/>
  <c r="W165" i="11" s="1"/>
  <c r="W162" i="11" s="1"/>
  <c r="W161" i="11" s="1"/>
  <c r="X167" i="11"/>
  <c r="X166" i="11" s="1"/>
  <c r="X165" i="11" s="1"/>
  <c r="X162" i="11" s="1"/>
  <c r="X161" i="11" s="1"/>
  <c r="Y167" i="11"/>
  <c r="Y166" i="11" s="1"/>
  <c r="Y165" i="11" s="1"/>
  <c r="Y162" i="11" s="1"/>
  <c r="Y161" i="11" s="1"/>
  <c r="Z167" i="11"/>
  <c r="Z166" i="11" s="1"/>
  <c r="Z165" i="11" s="1"/>
  <c r="Z162" i="11" s="1"/>
  <c r="Z161" i="11" s="1"/>
  <c r="AA167" i="11"/>
  <c r="AA166" i="11" s="1"/>
  <c r="AA165" i="11" s="1"/>
  <c r="AA162" i="11" s="1"/>
  <c r="AA161" i="11" s="1"/>
  <c r="AB167" i="11"/>
  <c r="AB166" i="11" s="1"/>
  <c r="AB165" i="11" s="1"/>
  <c r="AB162" i="11" s="1"/>
  <c r="AB161" i="11" s="1"/>
  <c r="AC167" i="11"/>
  <c r="AC166" i="11" s="1"/>
  <c r="AC165" i="11" s="1"/>
  <c r="AC162" i="11" s="1"/>
  <c r="AC161" i="11" s="1"/>
  <c r="AD167" i="11"/>
  <c r="AD166" i="11" s="1"/>
  <c r="AD165" i="11" s="1"/>
  <c r="AD162" i="11" s="1"/>
  <c r="AD161" i="11" s="1"/>
  <c r="AE167" i="11"/>
  <c r="AE166" i="11" s="1"/>
  <c r="AE165" i="11" s="1"/>
  <c r="AE162" i="11" s="1"/>
  <c r="AF167" i="11"/>
  <c r="AF166" i="11" s="1"/>
  <c r="AF165" i="11" s="1"/>
  <c r="AF162" i="11" s="1"/>
  <c r="AF161" i="11" s="1"/>
  <c r="AG167" i="11"/>
  <c r="AG166" i="11" s="1"/>
  <c r="AG165" i="11" s="1"/>
  <c r="AG162" i="11" s="1"/>
  <c r="AG161" i="11" s="1"/>
  <c r="AH167" i="11"/>
  <c r="AH166" i="11" s="1"/>
  <c r="AH165" i="11" s="1"/>
  <c r="AH162" i="11" s="1"/>
  <c r="AH161" i="11" s="1"/>
  <c r="AI167" i="11"/>
  <c r="AI166" i="11" s="1"/>
  <c r="AI165" i="11" s="1"/>
  <c r="AI162" i="11" s="1"/>
  <c r="AI161" i="11" s="1"/>
  <c r="AJ167" i="11"/>
  <c r="AJ166" i="11" s="1"/>
  <c r="AJ165" i="11" s="1"/>
  <c r="AJ162" i="11" s="1"/>
  <c r="AJ161" i="11" s="1"/>
  <c r="AK167" i="11"/>
  <c r="AK166" i="11" s="1"/>
  <c r="AK165" i="11" s="1"/>
  <c r="AK162" i="11" s="1"/>
  <c r="AK161" i="11" s="1"/>
  <c r="AL167" i="11"/>
  <c r="AL166" i="11" s="1"/>
  <c r="AL165" i="11" s="1"/>
  <c r="AL162" i="11" s="1"/>
  <c r="AL161" i="11" s="1"/>
  <c r="AM167" i="11"/>
  <c r="AM166" i="11" s="1"/>
  <c r="AM165" i="11" s="1"/>
  <c r="AM162" i="11" s="1"/>
  <c r="AM161" i="11" s="1"/>
  <c r="AP167" i="11"/>
  <c r="AT167" i="11"/>
  <c r="AT166" i="11" s="1"/>
  <c r="AT165" i="11" s="1"/>
  <c r="AT162" i="11" s="1"/>
  <c r="AT161" i="11" s="1"/>
  <c r="AU167" i="11"/>
  <c r="AU166" i="11" s="1"/>
  <c r="AU165" i="11" s="1"/>
  <c r="AU162" i="11" s="1"/>
  <c r="AU161" i="11" s="1"/>
  <c r="AV167" i="11"/>
  <c r="AV166" i="11" s="1"/>
  <c r="AV165" i="11" s="1"/>
  <c r="AV162" i="11" s="1"/>
  <c r="AV161" i="11" s="1"/>
  <c r="BD167" i="11"/>
  <c r="BG167" i="11"/>
  <c r="BG166" i="11" s="1"/>
  <c r="BG165" i="11" s="1"/>
  <c r="BG161" i="11" s="1"/>
  <c r="BI167" i="11"/>
  <c r="BI166" i="11" s="1"/>
  <c r="BI165" i="11" s="1"/>
  <c r="BI161" i="11" s="1"/>
  <c r="BJ167" i="11"/>
  <c r="V168" i="11"/>
  <c r="V167" i="11" s="1"/>
  <c r="V166" i="11" s="1"/>
  <c r="V165" i="11" s="1"/>
  <c r="V162" i="11" s="1"/>
  <c r="V161" i="11" s="1"/>
  <c r="AN168" i="11"/>
  <c r="AR168" i="11"/>
  <c r="AW168" i="11" s="1"/>
  <c r="BD168" i="11"/>
  <c r="BM168" i="11"/>
  <c r="BD169" i="11"/>
  <c r="BD170" i="11"/>
  <c r="BD171" i="11"/>
  <c r="BI171" i="11"/>
  <c r="BJ171" i="11"/>
  <c r="BK171" i="11"/>
  <c r="BK434" i="11" s="1"/>
  <c r="BL171" i="11"/>
  <c r="BM172" i="11"/>
  <c r="AO173" i="11"/>
  <c r="AR173" i="11"/>
  <c r="AW173" i="11" s="1"/>
  <c r="BD173" i="11"/>
  <c r="BM173" i="11"/>
  <c r="Y174" i="11"/>
  <c r="Y171" i="11" s="1"/>
  <c r="Y170" i="11" s="1"/>
  <c r="Z174" i="11"/>
  <c r="Z171" i="11" s="1"/>
  <c r="Z170" i="11" s="1"/>
  <c r="AQ174" i="11"/>
  <c r="AQ171" i="11" s="1"/>
  <c r="AQ170" i="11" s="1"/>
  <c r="AV174" i="11"/>
  <c r="AV171" i="11" s="1"/>
  <c r="BD174" i="11"/>
  <c r="BK174" i="11"/>
  <c r="BK170" i="11" s="1"/>
  <c r="BL174" i="11"/>
  <c r="BL170" i="11" s="1"/>
  <c r="BI175" i="11"/>
  <c r="BI174" i="11" s="1"/>
  <c r="BI170" i="11" s="1"/>
  <c r="BG176" i="11"/>
  <c r="BG175" i="11" s="1"/>
  <c r="BI176" i="11"/>
  <c r="BJ176" i="11"/>
  <c r="BJ175" i="11" s="1"/>
  <c r="BM177" i="11"/>
  <c r="BM178" i="11"/>
  <c r="R179" i="11"/>
  <c r="R174" i="11" s="1"/>
  <c r="R171" i="11" s="1"/>
  <c r="R170" i="11" s="1"/>
  <c r="S179" i="11"/>
  <c r="S174" i="11" s="1"/>
  <c r="S171" i="11" s="1"/>
  <c r="S170" i="11" s="1"/>
  <c r="AK179" i="11"/>
  <c r="AK174" i="11" s="1"/>
  <c r="AK171" i="11" s="1"/>
  <c r="AK170" i="11" s="1"/>
  <c r="AT179" i="11"/>
  <c r="AT174" i="11" s="1"/>
  <c r="AT171" i="11" s="1"/>
  <c r="AT170" i="11" s="1"/>
  <c r="BD179" i="11"/>
  <c r="K180" i="11"/>
  <c r="K179" i="11" s="1"/>
  <c r="K174" i="11" s="1"/>
  <c r="K171" i="11" s="1"/>
  <c r="K170" i="11" s="1"/>
  <c r="L180" i="11"/>
  <c r="L179" i="11" s="1"/>
  <c r="L174" i="11" s="1"/>
  <c r="L171" i="11" s="1"/>
  <c r="L170" i="11" s="1"/>
  <c r="M180" i="11"/>
  <c r="M179" i="11" s="1"/>
  <c r="M174" i="11" s="1"/>
  <c r="M171" i="11" s="1"/>
  <c r="M170" i="11" s="1"/>
  <c r="N180" i="11"/>
  <c r="N179" i="11" s="1"/>
  <c r="N174" i="11" s="1"/>
  <c r="N171" i="11" s="1"/>
  <c r="N170" i="11" s="1"/>
  <c r="O180" i="11"/>
  <c r="O179" i="11" s="1"/>
  <c r="O174" i="11" s="1"/>
  <c r="O171" i="11" s="1"/>
  <c r="O170" i="11" s="1"/>
  <c r="P180" i="11"/>
  <c r="P179" i="11" s="1"/>
  <c r="P174" i="11" s="1"/>
  <c r="P171" i="11" s="1"/>
  <c r="P170" i="11" s="1"/>
  <c r="P169" i="11" s="1"/>
  <c r="Q180" i="11"/>
  <c r="Q179" i="11" s="1"/>
  <c r="Q174" i="11" s="1"/>
  <c r="Q171" i="11" s="1"/>
  <c r="Q170" i="11" s="1"/>
  <c r="R180" i="11"/>
  <c r="S180" i="11"/>
  <c r="T180" i="11"/>
  <c r="T179" i="11" s="1"/>
  <c r="T174" i="11" s="1"/>
  <c r="T171" i="11" s="1"/>
  <c r="T170" i="11" s="1"/>
  <c r="U180" i="11"/>
  <c r="U179" i="11" s="1"/>
  <c r="U174" i="11" s="1"/>
  <c r="U171" i="11" s="1"/>
  <c r="U170" i="11" s="1"/>
  <c r="W180" i="11"/>
  <c r="W179" i="11" s="1"/>
  <c r="W174" i="11" s="1"/>
  <c r="W171" i="11" s="1"/>
  <c r="W170" i="11" s="1"/>
  <c r="X180" i="11"/>
  <c r="X179" i="11" s="1"/>
  <c r="X174" i="11" s="1"/>
  <c r="X171" i="11" s="1"/>
  <c r="X170" i="11" s="1"/>
  <c r="AA180" i="11"/>
  <c r="AA179" i="11" s="1"/>
  <c r="AA174" i="11" s="1"/>
  <c r="AA171" i="11" s="1"/>
  <c r="AA170" i="11" s="1"/>
  <c r="AB180" i="11"/>
  <c r="AB179" i="11" s="1"/>
  <c r="AB174" i="11" s="1"/>
  <c r="AB171" i="11" s="1"/>
  <c r="AB170" i="11" s="1"/>
  <c r="AC180" i="11"/>
  <c r="AC179" i="11" s="1"/>
  <c r="AC174" i="11" s="1"/>
  <c r="AC171" i="11" s="1"/>
  <c r="AC170" i="11" s="1"/>
  <c r="AD180" i="11"/>
  <c r="AD179" i="11" s="1"/>
  <c r="AD174" i="11" s="1"/>
  <c r="AD171" i="11" s="1"/>
  <c r="AD170" i="11" s="1"/>
  <c r="AE180" i="11"/>
  <c r="AE179" i="11" s="1"/>
  <c r="AE174" i="11" s="1"/>
  <c r="AE171" i="11" s="1"/>
  <c r="AE170" i="11" s="1"/>
  <c r="AF180" i="11"/>
  <c r="AF179" i="11" s="1"/>
  <c r="AF174" i="11" s="1"/>
  <c r="AF171" i="11" s="1"/>
  <c r="AF170" i="11" s="1"/>
  <c r="AH180" i="11"/>
  <c r="AH179" i="11" s="1"/>
  <c r="AH174" i="11" s="1"/>
  <c r="AH171" i="11" s="1"/>
  <c r="AH170" i="11" s="1"/>
  <c r="AI180" i="11"/>
  <c r="AI179" i="11" s="1"/>
  <c r="AI174" i="11" s="1"/>
  <c r="AI171" i="11" s="1"/>
  <c r="AI170" i="11" s="1"/>
  <c r="AJ180" i="11"/>
  <c r="AJ179" i="11" s="1"/>
  <c r="AJ174" i="11" s="1"/>
  <c r="AJ171" i="11" s="1"/>
  <c r="AJ170" i="11" s="1"/>
  <c r="AK180" i="11"/>
  <c r="AL180" i="11"/>
  <c r="AL179" i="11" s="1"/>
  <c r="AL174" i="11" s="1"/>
  <c r="AL171" i="11" s="1"/>
  <c r="AL170" i="11" s="1"/>
  <c r="AM180" i="11"/>
  <c r="AM179" i="11" s="1"/>
  <c r="AM174" i="11" s="1"/>
  <c r="AM171" i="11" s="1"/>
  <c r="AM170" i="11" s="1"/>
  <c r="AP180" i="11"/>
  <c r="AT180" i="11"/>
  <c r="AU180" i="11"/>
  <c r="AU179" i="11" s="1"/>
  <c r="AU174" i="11" s="1"/>
  <c r="AU171" i="11" s="1"/>
  <c r="AU170" i="11" s="1"/>
  <c r="AV180" i="11"/>
  <c r="AV179" i="11" s="1"/>
  <c r="BD180" i="11"/>
  <c r="BG180" i="11"/>
  <c r="BG179" i="11" s="1"/>
  <c r="BI180" i="11"/>
  <c r="BI179" i="11" s="1"/>
  <c r="BJ180" i="11"/>
  <c r="BJ179" i="11" s="1"/>
  <c r="BM180" i="11"/>
  <c r="BM181" i="11"/>
  <c r="V182" i="11"/>
  <c r="V180" i="11" s="1"/>
  <c r="V179" i="11" s="1"/>
  <c r="V174" i="11" s="1"/>
  <c r="V171" i="11" s="1"/>
  <c r="V170" i="11" s="1"/>
  <c r="AG182" i="11"/>
  <c r="AN182" i="11"/>
  <c r="AR182" i="11"/>
  <c r="AW182" i="11" s="1"/>
  <c r="BD182" i="11"/>
  <c r="BM182" i="11"/>
  <c r="AG183" i="11"/>
  <c r="AN183" i="11"/>
  <c r="AO183" i="11"/>
  <c r="AR183" i="11"/>
  <c r="AW183" i="11"/>
  <c r="BE183" i="11" s="1"/>
  <c r="BF183" i="11" s="1"/>
  <c r="BD183" i="11"/>
  <c r="BM183" i="11"/>
  <c r="AO184" i="11"/>
  <c r="AR184" i="11"/>
  <c r="AW184" i="11" s="1"/>
  <c r="BD184" i="11"/>
  <c r="BM184" i="11"/>
  <c r="V185" i="11"/>
  <c r="AG185" i="11"/>
  <c r="AN185" i="11"/>
  <c r="AO185" i="11" s="1"/>
  <c r="AR185" i="11"/>
  <c r="AW185" i="11" s="1"/>
  <c r="BD185" i="11"/>
  <c r="BM185" i="11"/>
  <c r="AG186" i="11"/>
  <c r="BD186" i="11"/>
  <c r="AH187" i="11"/>
  <c r="AH186" i="11" s="1"/>
  <c r="BD187" i="11"/>
  <c r="BI187" i="11"/>
  <c r="BM188" i="11"/>
  <c r="AO189" i="11"/>
  <c r="AR189" i="11"/>
  <c r="AW189" i="11" s="1"/>
  <c r="BD189" i="11"/>
  <c r="AQ190" i="11"/>
  <c r="AQ187" i="11" s="1"/>
  <c r="AQ186" i="11" s="1"/>
  <c r="BD190" i="11"/>
  <c r="BK190" i="11"/>
  <c r="BL190" i="11"/>
  <c r="BD191" i="11"/>
  <c r="K192" i="11"/>
  <c r="K191" i="11" s="1"/>
  <c r="K190" i="11" s="1"/>
  <c r="K187" i="11" s="1"/>
  <c r="K186" i="11" s="1"/>
  <c r="L192" i="11"/>
  <c r="L191" i="11" s="1"/>
  <c r="L190" i="11" s="1"/>
  <c r="L187" i="11" s="1"/>
  <c r="L186" i="11" s="1"/>
  <c r="M192" i="11"/>
  <c r="M191" i="11" s="1"/>
  <c r="M190" i="11" s="1"/>
  <c r="M187" i="11" s="1"/>
  <c r="M186" i="11" s="1"/>
  <c r="N192" i="11"/>
  <c r="N191" i="11" s="1"/>
  <c r="N190" i="11" s="1"/>
  <c r="N187" i="11" s="1"/>
  <c r="N186" i="11" s="1"/>
  <c r="O192" i="11"/>
  <c r="O191" i="11" s="1"/>
  <c r="O190" i="11" s="1"/>
  <c r="O187" i="11" s="1"/>
  <c r="O186" i="11" s="1"/>
  <c r="P192" i="11"/>
  <c r="P191" i="11" s="1"/>
  <c r="P190" i="11" s="1"/>
  <c r="P187" i="11" s="1"/>
  <c r="P186" i="11" s="1"/>
  <c r="Q192" i="11"/>
  <c r="Q191" i="11" s="1"/>
  <c r="Q190" i="11" s="1"/>
  <c r="Q187" i="11" s="1"/>
  <c r="Q186" i="11" s="1"/>
  <c r="R192" i="11"/>
  <c r="R191" i="11" s="1"/>
  <c r="R190" i="11" s="1"/>
  <c r="R187" i="11" s="1"/>
  <c r="R186" i="11" s="1"/>
  <c r="S192" i="11"/>
  <c r="S191" i="11" s="1"/>
  <c r="S190" i="11" s="1"/>
  <c r="S187" i="11" s="1"/>
  <c r="S186" i="11" s="1"/>
  <c r="T192" i="11"/>
  <c r="T191" i="11" s="1"/>
  <c r="T190" i="11" s="1"/>
  <c r="T187" i="11" s="1"/>
  <c r="T186" i="11" s="1"/>
  <c r="U192" i="11"/>
  <c r="U191" i="11" s="1"/>
  <c r="U190" i="11" s="1"/>
  <c r="U187" i="11" s="1"/>
  <c r="U186" i="11" s="1"/>
  <c r="W192" i="11"/>
  <c r="W191" i="11" s="1"/>
  <c r="W190" i="11" s="1"/>
  <c r="W187" i="11" s="1"/>
  <c r="W186" i="11" s="1"/>
  <c r="X192" i="11"/>
  <c r="X191" i="11" s="1"/>
  <c r="X190" i="11" s="1"/>
  <c r="X187" i="11" s="1"/>
  <c r="X186" i="11" s="1"/>
  <c r="Y192" i="11"/>
  <c r="Y191" i="11" s="1"/>
  <c r="Y190" i="11" s="1"/>
  <c r="Y187" i="11" s="1"/>
  <c r="Y186" i="11" s="1"/>
  <c r="Z192" i="11"/>
  <c r="Z191" i="11" s="1"/>
  <c r="Z190" i="11" s="1"/>
  <c r="Z187" i="11" s="1"/>
  <c r="Z186" i="11" s="1"/>
  <c r="AA192" i="11"/>
  <c r="AA191" i="11" s="1"/>
  <c r="AA190" i="11" s="1"/>
  <c r="AA187" i="11" s="1"/>
  <c r="AA186" i="11" s="1"/>
  <c r="AB192" i="11"/>
  <c r="AB191" i="11" s="1"/>
  <c r="AB190" i="11" s="1"/>
  <c r="AB187" i="11" s="1"/>
  <c r="AB186" i="11" s="1"/>
  <c r="AC192" i="11"/>
  <c r="AC191" i="11" s="1"/>
  <c r="AC190" i="11" s="1"/>
  <c r="AC187" i="11" s="1"/>
  <c r="AC186" i="11" s="1"/>
  <c r="AD192" i="11"/>
  <c r="AD191" i="11" s="1"/>
  <c r="AD190" i="11" s="1"/>
  <c r="AD187" i="11" s="1"/>
  <c r="AD186" i="11" s="1"/>
  <c r="AE192" i="11"/>
  <c r="AE191" i="11" s="1"/>
  <c r="AE190" i="11" s="1"/>
  <c r="AE187" i="11" s="1"/>
  <c r="AE186" i="11" s="1"/>
  <c r="AF192" i="11"/>
  <c r="AF191" i="11" s="1"/>
  <c r="AF190" i="11" s="1"/>
  <c r="AF187" i="11" s="1"/>
  <c r="AH192" i="11"/>
  <c r="AH191" i="11" s="1"/>
  <c r="AH190" i="11" s="1"/>
  <c r="AI192" i="11"/>
  <c r="AI191" i="11" s="1"/>
  <c r="AI190" i="11" s="1"/>
  <c r="AI187" i="11" s="1"/>
  <c r="AI186" i="11" s="1"/>
  <c r="AJ192" i="11"/>
  <c r="AJ191" i="11" s="1"/>
  <c r="AJ190" i="11" s="1"/>
  <c r="AJ187" i="11" s="1"/>
  <c r="AJ186" i="11" s="1"/>
  <c r="AK192" i="11"/>
  <c r="AK191" i="11" s="1"/>
  <c r="AK190" i="11" s="1"/>
  <c r="AK187" i="11" s="1"/>
  <c r="AK186" i="11" s="1"/>
  <c r="AL192" i="11"/>
  <c r="AL191" i="11" s="1"/>
  <c r="AL190" i="11" s="1"/>
  <c r="AL187" i="11" s="1"/>
  <c r="AL186" i="11" s="1"/>
  <c r="AM192" i="11"/>
  <c r="AM191" i="11" s="1"/>
  <c r="AM190" i="11" s="1"/>
  <c r="AM187" i="11" s="1"/>
  <c r="AM186" i="11" s="1"/>
  <c r="AN192" i="11"/>
  <c r="AO192" i="11" s="1"/>
  <c r="AP192" i="11"/>
  <c r="AP191" i="11" s="1"/>
  <c r="AT192" i="11"/>
  <c r="AT191" i="11" s="1"/>
  <c r="AT190" i="11" s="1"/>
  <c r="AT187" i="11" s="1"/>
  <c r="AT186" i="11" s="1"/>
  <c r="AU192" i="11"/>
  <c r="AU191" i="11" s="1"/>
  <c r="AU190" i="11" s="1"/>
  <c r="AU187" i="11" s="1"/>
  <c r="AU186" i="11" s="1"/>
  <c r="AV192" i="11"/>
  <c r="AV191" i="11" s="1"/>
  <c r="AV190" i="11" s="1"/>
  <c r="AV187" i="11" s="1"/>
  <c r="AV186" i="11" s="1"/>
  <c r="BD192" i="11"/>
  <c r="BG192" i="11"/>
  <c r="BG191" i="11" s="1"/>
  <c r="BG190" i="11" s="1"/>
  <c r="BG186" i="11" s="1"/>
  <c r="BI192" i="11"/>
  <c r="BJ192" i="11"/>
  <c r="BJ191" i="11" s="1"/>
  <c r="V193" i="11"/>
  <c r="V192" i="11" s="1"/>
  <c r="V191" i="11" s="1"/>
  <c r="V190" i="11" s="1"/>
  <c r="V187" i="11" s="1"/>
  <c r="V186" i="11" s="1"/>
  <c r="AG193" i="11"/>
  <c r="AG192" i="11" s="1"/>
  <c r="AG191" i="11" s="1"/>
  <c r="AG190" i="11" s="1"/>
  <c r="AG187" i="11" s="1"/>
  <c r="AN193" i="11"/>
  <c r="AO193" i="11"/>
  <c r="AR193" i="11"/>
  <c r="AW193" i="11" s="1"/>
  <c r="BE193" i="11" s="1"/>
  <c r="BF193" i="11" s="1"/>
  <c r="BD193" i="11"/>
  <c r="BM193" i="11"/>
  <c r="BD194" i="11"/>
  <c r="BD195" i="11"/>
  <c r="BD435" i="11" s="1"/>
  <c r="BI195" i="11"/>
  <c r="BJ195" i="11"/>
  <c r="AO196" i="11"/>
  <c r="AR196" i="11"/>
  <c r="AW196" i="11" s="1"/>
  <c r="BE196" i="11" s="1"/>
  <c r="BF196" i="11" s="1"/>
  <c r="BD196" i="11"/>
  <c r="BM196" i="11"/>
  <c r="AO199" i="11"/>
  <c r="AR199" i="11"/>
  <c r="BD199" i="11"/>
  <c r="BE199" i="11" s="1"/>
  <c r="BF199" i="11" s="1"/>
  <c r="AQ200" i="11"/>
  <c r="AQ195" i="11" s="1"/>
  <c r="AQ194" i="11" s="1"/>
  <c r="BD200" i="11"/>
  <c r="R201" i="11"/>
  <c r="R200" i="11" s="1"/>
  <c r="R195" i="11" s="1"/>
  <c r="R194" i="11" s="1"/>
  <c r="BD201" i="11"/>
  <c r="K202" i="11"/>
  <c r="K201" i="11" s="1"/>
  <c r="K200" i="11" s="1"/>
  <c r="K195" i="11" s="1"/>
  <c r="K194" i="11" s="1"/>
  <c r="L202" i="11"/>
  <c r="L201" i="11" s="1"/>
  <c r="L200" i="11" s="1"/>
  <c r="L195" i="11" s="1"/>
  <c r="L194" i="11" s="1"/>
  <c r="M202" i="11"/>
  <c r="M201" i="11" s="1"/>
  <c r="M200" i="11" s="1"/>
  <c r="M195" i="11" s="1"/>
  <c r="M194" i="11" s="1"/>
  <c r="N202" i="11"/>
  <c r="N201" i="11" s="1"/>
  <c r="N200" i="11" s="1"/>
  <c r="N195" i="11" s="1"/>
  <c r="N194" i="11" s="1"/>
  <c r="O202" i="11"/>
  <c r="O201" i="11" s="1"/>
  <c r="O200" i="11" s="1"/>
  <c r="O195" i="11" s="1"/>
  <c r="O194" i="11" s="1"/>
  <c r="P202" i="11"/>
  <c r="P201" i="11" s="1"/>
  <c r="P200" i="11" s="1"/>
  <c r="P195" i="11" s="1"/>
  <c r="P194" i="11" s="1"/>
  <c r="Q202" i="11"/>
  <c r="Q201" i="11" s="1"/>
  <c r="Q200" i="11" s="1"/>
  <c r="Q195" i="11" s="1"/>
  <c r="Q194" i="11" s="1"/>
  <c r="R202" i="11"/>
  <c r="S202" i="11"/>
  <c r="S201" i="11" s="1"/>
  <c r="S200" i="11" s="1"/>
  <c r="S195" i="11" s="1"/>
  <c r="S194" i="11" s="1"/>
  <c r="T202" i="11"/>
  <c r="T201" i="11" s="1"/>
  <c r="T200" i="11" s="1"/>
  <c r="T195" i="11" s="1"/>
  <c r="T194" i="11" s="1"/>
  <c r="U202" i="11"/>
  <c r="U201" i="11" s="1"/>
  <c r="U200" i="11" s="1"/>
  <c r="U195" i="11" s="1"/>
  <c r="U194" i="11" s="1"/>
  <c r="W202" i="11"/>
  <c r="W201" i="11" s="1"/>
  <c r="W200" i="11" s="1"/>
  <c r="W195" i="11" s="1"/>
  <c r="W194" i="11" s="1"/>
  <c r="X202" i="11"/>
  <c r="X201" i="11" s="1"/>
  <c r="Y202" i="11"/>
  <c r="Y201" i="11" s="1"/>
  <c r="Z202" i="11"/>
  <c r="Z201" i="11" s="1"/>
  <c r="AA202" i="11"/>
  <c r="AA201" i="11" s="1"/>
  <c r="AB202" i="11"/>
  <c r="AB201" i="11" s="1"/>
  <c r="AC202" i="11"/>
  <c r="AC201" i="11" s="1"/>
  <c r="AD202" i="11"/>
  <c r="AD201" i="11" s="1"/>
  <c r="AE202" i="11"/>
  <c r="AE201" i="11" s="1"/>
  <c r="AF202" i="11"/>
  <c r="AF201" i="11" s="1"/>
  <c r="AF200" i="11" s="1"/>
  <c r="AF195" i="11" s="1"/>
  <c r="AF194" i="11" s="1"/>
  <c r="AH202" i="11"/>
  <c r="AH201" i="11" s="1"/>
  <c r="AI202" i="11"/>
  <c r="AI201" i="11" s="1"/>
  <c r="AJ202" i="11"/>
  <c r="AJ201" i="11" s="1"/>
  <c r="AK202" i="11"/>
  <c r="AK201" i="11" s="1"/>
  <c r="AL202" i="11"/>
  <c r="AL201" i="11" s="1"/>
  <c r="AM202" i="11"/>
  <c r="AM201" i="11" s="1"/>
  <c r="AP202" i="11"/>
  <c r="AR202" i="11" s="1"/>
  <c r="AT202" i="11"/>
  <c r="AT201" i="11" s="1"/>
  <c r="AU202" i="11"/>
  <c r="AU201" i="11" s="1"/>
  <c r="AV202" i="11"/>
  <c r="AV201" i="11" s="1"/>
  <c r="BD202" i="11"/>
  <c r="BG202" i="11"/>
  <c r="BG201" i="11" s="1"/>
  <c r="BI202" i="11"/>
  <c r="BI201" i="11" s="1"/>
  <c r="BJ202" i="11"/>
  <c r="V203" i="11"/>
  <c r="AN203" i="11"/>
  <c r="AR203" i="11"/>
  <c r="AW203" i="11" s="1"/>
  <c r="BD203" i="11"/>
  <c r="BM203" i="11"/>
  <c r="AN204" i="11"/>
  <c r="AO204" i="11" s="1"/>
  <c r="AR204" i="11"/>
  <c r="AW204" i="11" s="1"/>
  <c r="BD204" i="11"/>
  <c r="AO205" i="11"/>
  <c r="AR205" i="11"/>
  <c r="AW205" i="11" s="1"/>
  <c r="BD205" i="11"/>
  <c r="AG206" i="11"/>
  <c r="AG202" i="11" s="1"/>
  <c r="AG201" i="11" s="1"/>
  <c r="AN206" i="11"/>
  <c r="AO206" i="11" s="1"/>
  <c r="AR206" i="11"/>
  <c r="AW206" i="11"/>
  <c r="BD206" i="11"/>
  <c r="BM206" i="11"/>
  <c r="AE207" i="11"/>
  <c r="AF207" i="11"/>
  <c r="AK207" i="11"/>
  <c r="AT207" i="11"/>
  <c r="BD207" i="11"/>
  <c r="BK207" i="11"/>
  <c r="BK200" i="11" s="1"/>
  <c r="BK194" i="11" s="1"/>
  <c r="BL207" i="11"/>
  <c r="BL200" i="11" s="1"/>
  <c r="BL194" i="11" s="1"/>
  <c r="X208" i="11"/>
  <c r="X207" i="11" s="1"/>
  <c r="Y208" i="11"/>
  <c r="Y207" i="11" s="1"/>
  <c r="Z208" i="11"/>
  <c r="Z207" i="11" s="1"/>
  <c r="AA208" i="11"/>
  <c r="AA207" i="11" s="1"/>
  <c r="AB208" i="11"/>
  <c r="AB207" i="11" s="1"/>
  <c r="AC208" i="11"/>
  <c r="AC207" i="11" s="1"/>
  <c r="AD208" i="11"/>
  <c r="AD207" i="11" s="1"/>
  <c r="AH208" i="11"/>
  <c r="AH207" i="11" s="1"/>
  <c r="AI208" i="11"/>
  <c r="AI207" i="11" s="1"/>
  <c r="AJ208" i="11"/>
  <c r="AJ207" i="11" s="1"/>
  <c r="AL208" i="11"/>
  <c r="AL207" i="11" s="1"/>
  <c r="AM208" i="11"/>
  <c r="AM207" i="11" s="1"/>
  <c r="AP208" i="11"/>
  <c r="AR208" i="11" s="1"/>
  <c r="AT208" i="11"/>
  <c r="AU208" i="11"/>
  <c r="AU207" i="11" s="1"/>
  <c r="AV208" i="11"/>
  <c r="AV207" i="11" s="1"/>
  <c r="BD208" i="11"/>
  <c r="BG208" i="11"/>
  <c r="BG207" i="11" s="1"/>
  <c r="BI208" i="11"/>
  <c r="BI207" i="11" s="1"/>
  <c r="BJ208" i="11"/>
  <c r="BJ207" i="11" s="1"/>
  <c r="AG209" i="11"/>
  <c r="AN209" i="11"/>
  <c r="AO209" i="11" s="1"/>
  <c r="AR209" i="11"/>
  <c r="AW209" i="11" s="1"/>
  <c r="BD209" i="11"/>
  <c r="V210" i="11"/>
  <c r="AG210" i="11"/>
  <c r="AN210" i="11"/>
  <c r="AO210" i="11" s="1"/>
  <c r="AR210" i="11"/>
  <c r="AW210" i="11" s="1"/>
  <c r="BD210" i="11"/>
  <c r="BM210" i="11"/>
  <c r="AW211" i="11"/>
  <c r="BE211" i="11" s="1"/>
  <c r="BF211" i="11" s="1"/>
  <c r="BD211" i="11"/>
  <c r="AG212" i="11"/>
  <c r="AN212" i="11"/>
  <c r="AO212" i="11" s="1"/>
  <c r="AR212" i="11"/>
  <c r="AW212" i="11" s="1"/>
  <c r="BE212" i="11" s="1"/>
  <c r="BF212" i="11" s="1"/>
  <c r="BD212" i="11"/>
  <c r="BM212" i="11"/>
  <c r="BD213" i="11"/>
  <c r="BD214" i="11"/>
  <c r="BK214" i="11"/>
  <c r="BD215" i="11"/>
  <c r="BI215" i="11"/>
  <c r="BJ215" i="11"/>
  <c r="BM215" i="11" s="1"/>
  <c r="BK215" i="11"/>
  <c r="BL215" i="11"/>
  <c r="AO216" i="11"/>
  <c r="AR216" i="11"/>
  <c r="BD216" i="11"/>
  <c r="BE216" i="11" s="1"/>
  <c r="BF216" i="11" s="1"/>
  <c r="BM216" i="11"/>
  <c r="BM217" i="11"/>
  <c r="AO219" i="11"/>
  <c r="AR219" i="11"/>
  <c r="BD219" i="11"/>
  <c r="BE219" i="11" s="1"/>
  <c r="BF219" i="11" s="1"/>
  <c r="BM219" i="11"/>
  <c r="P220" i="11"/>
  <c r="P215" i="11" s="1"/>
  <c r="P214" i="11" s="1"/>
  <c r="AQ220" i="11"/>
  <c r="AQ215" i="11" s="1"/>
  <c r="AQ214" i="11" s="1"/>
  <c r="BD220" i="11"/>
  <c r="BK220" i="11"/>
  <c r="BL220" i="11"/>
  <c r="BL214" i="11" s="1"/>
  <c r="M221" i="11"/>
  <c r="M220" i="11" s="1"/>
  <c r="M215" i="11" s="1"/>
  <c r="M214" i="11" s="1"/>
  <c r="U221" i="11"/>
  <c r="U220" i="11" s="1"/>
  <c r="U215" i="11" s="1"/>
  <c r="U214" i="11" s="1"/>
  <c r="BD221" i="11"/>
  <c r="K222" i="11"/>
  <c r="K221" i="11" s="1"/>
  <c r="K220" i="11" s="1"/>
  <c r="K215" i="11" s="1"/>
  <c r="K214" i="11" s="1"/>
  <c r="L222" i="11"/>
  <c r="L221" i="11" s="1"/>
  <c r="L220" i="11" s="1"/>
  <c r="L215" i="11" s="1"/>
  <c r="L214" i="11" s="1"/>
  <c r="M222" i="11"/>
  <c r="N222" i="11"/>
  <c r="N221" i="11" s="1"/>
  <c r="N220" i="11" s="1"/>
  <c r="N215" i="11" s="1"/>
  <c r="N214" i="11" s="1"/>
  <c r="O222" i="11"/>
  <c r="O221" i="11" s="1"/>
  <c r="O220" i="11" s="1"/>
  <c r="O215" i="11" s="1"/>
  <c r="O214" i="11" s="1"/>
  <c r="P222" i="11"/>
  <c r="P221" i="11" s="1"/>
  <c r="Q222" i="11"/>
  <c r="Q221" i="11" s="1"/>
  <c r="Q220" i="11" s="1"/>
  <c r="Q215" i="11" s="1"/>
  <c r="Q214" i="11" s="1"/>
  <c r="R222" i="11"/>
  <c r="R221" i="11" s="1"/>
  <c r="R220" i="11" s="1"/>
  <c r="R215" i="11" s="1"/>
  <c r="R214" i="11" s="1"/>
  <c r="S222" i="11"/>
  <c r="S221" i="11" s="1"/>
  <c r="S220" i="11" s="1"/>
  <c r="S215" i="11" s="1"/>
  <c r="S214" i="11" s="1"/>
  <c r="T222" i="11"/>
  <c r="T221" i="11" s="1"/>
  <c r="T220" i="11" s="1"/>
  <c r="T215" i="11" s="1"/>
  <c r="T214" i="11" s="1"/>
  <c r="U222" i="11"/>
  <c r="V222" i="11"/>
  <c r="V221" i="11" s="1"/>
  <c r="V220" i="11" s="1"/>
  <c r="V215" i="11" s="1"/>
  <c r="V214" i="11" s="1"/>
  <c r="W222" i="11"/>
  <c r="W221" i="11" s="1"/>
  <c r="W220" i="11" s="1"/>
  <c r="W215" i="11" s="1"/>
  <c r="W214" i="11" s="1"/>
  <c r="X222" i="11"/>
  <c r="X221" i="11" s="1"/>
  <c r="X220" i="11" s="1"/>
  <c r="X215" i="11" s="1"/>
  <c r="X214" i="11" s="1"/>
  <c r="Y222" i="11"/>
  <c r="Y221" i="11" s="1"/>
  <c r="Y220" i="11" s="1"/>
  <c r="Y215" i="11" s="1"/>
  <c r="Y214" i="11" s="1"/>
  <c r="Z222" i="11"/>
  <c r="Z221" i="11" s="1"/>
  <c r="Z220" i="11" s="1"/>
  <c r="Z215" i="11" s="1"/>
  <c r="Z214" i="11" s="1"/>
  <c r="AA222" i="11"/>
  <c r="AA221" i="11" s="1"/>
  <c r="AA220" i="11" s="1"/>
  <c r="AA215" i="11" s="1"/>
  <c r="AA214" i="11" s="1"/>
  <c r="AB222" i="11"/>
  <c r="AB221" i="11" s="1"/>
  <c r="AB220" i="11" s="1"/>
  <c r="AB215" i="11" s="1"/>
  <c r="AB214" i="11" s="1"/>
  <c r="AC222" i="11"/>
  <c r="AC221" i="11" s="1"/>
  <c r="AC220" i="11" s="1"/>
  <c r="AC215" i="11" s="1"/>
  <c r="AC214" i="11" s="1"/>
  <c r="AD222" i="11"/>
  <c r="AD221" i="11" s="1"/>
  <c r="AD220" i="11" s="1"/>
  <c r="AD215" i="11" s="1"/>
  <c r="AD214" i="11" s="1"/>
  <c r="AE222" i="11"/>
  <c r="AE221" i="11" s="1"/>
  <c r="AE220" i="11" s="1"/>
  <c r="AE215" i="11" s="1"/>
  <c r="AE214" i="11" s="1"/>
  <c r="AF222" i="11"/>
  <c r="AF221" i="11" s="1"/>
  <c r="AF220" i="11" s="1"/>
  <c r="AF215" i="11" s="1"/>
  <c r="AF214" i="11" s="1"/>
  <c r="AH222" i="11"/>
  <c r="AH221" i="11" s="1"/>
  <c r="AH220" i="11" s="1"/>
  <c r="AH215" i="11" s="1"/>
  <c r="AH214" i="11" s="1"/>
  <c r="AI222" i="11"/>
  <c r="AI221" i="11" s="1"/>
  <c r="AI220" i="11" s="1"/>
  <c r="AI215" i="11" s="1"/>
  <c r="AI214" i="11" s="1"/>
  <c r="AJ222" i="11"/>
  <c r="AJ221" i="11" s="1"/>
  <c r="AJ220" i="11" s="1"/>
  <c r="AJ215" i="11" s="1"/>
  <c r="AJ214" i="11" s="1"/>
  <c r="AK222" i="11"/>
  <c r="AK221" i="11" s="1"/>
  <c r="AK220" i="11" s="1"/>
  <c r="AK215" i="11" s="1"/>
  <c r="AK214" i="11" s="1"/>
  <c r="AL222" i="11"/>
  <c r="AL221" i="11" s="1"/>
  <c r="AL220" i="11" s="1"/>
  <c r="AL215" i="11" s="1"/>
  <c r="AL214" i="11" s="1"/>
  <c r="AM222" i="11"/>
  <c r="AM221" i="11" s="1"/>
  <c r="AM220" i="11" s="1"/>
  <c r="AM215" i="11" s="1"/>
  <c r="AM214" i="11" s="1"/>
  <c r="AP222" i="11"/>
  <c r="AR222" i="11" s="1"/>
  <c r="AT222" i="11"/>
  <c r="AT221" i="11" s="1"/>
  <c r="AT220" i="11" s="1"/>
  <c r="AT215" i="11" s="1"/>
  <c r="AT214" i="11" s="1"/>
  <c r="AU222" i="11"/>
  <c r="AU221" i="11" s="1"/>
  <c r="AU220" i="11" s="1"/>
  <c r="AU215" i="11" s="1"/>
  <c r="AU214" i="11" s="1"/>
  <c r="AV222" i="11"/>
  <c r="AV221" i="11" s="1"/>
  <c r="AV220" i="11" s="1"/>
  <c r="AV215" i="11" s="1"/>
  <c r="AV214" i="11" s="1"/>
  <c r="BD222" i="11"/>
  <c r="BG222" i="11"/>
  <c r="BG221" i="11" s="1"/>
  <c r="BG220" i="11" s="1"/>
  <c r="BG214" i="11" s="1"/>
  <c r="BI222" i="11"/>
  <c r="BI221" i="11" s="1"/>
  <c r="BI220" i="11" s="1"/>
  <c r="BI214" i="11" s="1"/>
  <c r="BJ222" i="11"/>
  <c r="BJ221" i="11" s="1"/>
  <c r="BJ220" i="11" s="1"/>
  <c r="AW223" i="11"/>
  <c r="BD223" i="11"/>
  <c r="AG224" i="11"/>
  <c r="AN224" i="11"/>
  <c r="AO224" i="11"/>
  <c r="AR224" i="11"/>
  <c r="AW224" i="11" s="1"/>
  <c r="BE224" i="11" s="1"/>
  <c r="BF224" i="11" s="1"/>
  <c r="BD224" i="11"/>
  <c r="BM224" i="11"/>
  <c r="V225" i="11"/>
  <c r="AG225" i="11"/>
  <c r="AN225" i="11"/>
  <c r="AO225" i="11"/>
  <c r="AR225" i="11"/>
  <c r="AW225" i="11" s="1"/>
  <c r="BE225" i="11" s="1"/>
  <c r="BF225" i="11" s="1"/>
  <c r="BD225" i="11"/>
  <c r="BM225" i="11"/>
  <c r="AG226" i="11"/>
  <c r="AN226" i="11"/>
  <c r="AO226" i="11" s="1"/>
  <c r="AR226" i="11"/>
  <c r="AW226" i="11" s="1"/>
  <c r="BD226" i="11"/>
  <c r="BM226" i="11"/>
  <c r="AG227" i="11"/>
  <c r="AN227" i="11"/>
  <c r="AO227" i="11" s="1"/>
  <c r="AR227" i="11"/>
  <c r="AW227" i="11" s="1"/>
  <c r="BD227" i="11"/>
  <c r="BM227" i="11"/>
  <c r="AG228" i="11"/>
  <c r="AN228" i="11"/>
  <c r="AO228" i="11" s="1"/>
  <c r="AR228" i="11"/>
  <c r="AW228" i="11" s="1"/>
  <c r="BD228" i="11"/>
  <c r="BD229" i="11"/>
  <c r="BD230" i="11"/>
  <c r="BI230" i="11"/>
  <c r="BJ230" i="11"/>
  <c r="BK230" i="11"/>
  <c r="BL230" i="11"/>
  <c r="BM230" i="11"/>
  <c r="AO231" i="11"/>
  <c r="AR231" i="11"/>
  <c r="BD231" i="11"/>
  <c r="BE231" i="11" s="1"/>
  <c r="BF231" i="11" s="1"/>
  <c r="BM231" i="11"/>
  <c r="AO232" i="11"/>
  <c r="AR232" i="11"/>
  <c r="BD232" i="11"/>
  <c r="BE232" i="11" s="1"/>
  <c r="BF232" i="11" s="1"/>
  <c r="AQ233" i="11"/>
  <c r="AQ230" i="11" s="1"/>
  <c r="AQ229" i="11" s="1"/>
  <c r="BD233" i="11"/>
  <c r="BK233" i="11"/>
  <c r="BK229" i="11" s="1"/>
  <c r="BL233" i="11"/>
  <c r="BL229" i="11" s="1"/>
  <c r="O234" i="11"/>
  <c r="O233" i="11" s="1"/>
  <c r="O230" i="11" s="1"/>
  <c r="O229" i="11" s="1"/>
  <c r="X234" i="11"/>
  <c r="X233" i="11" s="1"/>
  <c r="X230" i="11" s="1"/>
  <c r="X229" i="11" s="1"/>
  <c r="AJ234" i="11"/>
  <c r="AJ233" i="11" s="1"/>
  <c r="AJ230" i="11" s="1"/>
  <c r="AJ229" i="11" s="1"/>
  <c r="BD234" i="11"/>
  <c r="BI234" i="11"/>
  <c r="BI233" i="11" s="1"/>
  <c r="BI229" i="11" s="1"/>
  <c r="N235" i="11"/>
  <c r="N234" i="11" s="1"/>
  <c r="N233" i="11" s="1"/>
  <c r="N230" i="11" s="1"/>
  <c r="N229" i="11" s="1"/>
  <c r="O235" i="11"/>
  <c r="P235" i="11"/>
  <c r="P234" i="11" s="1"/>
  <c r="P233" i="11" s="1"/>
  <c r="P230" i="11" s="1"/>
  <c r="P229" i="11" s="1"/>
  <c r="Q235" i="11"/>
  <c r="Q234" i="11" s="1"/>
  <c r="Q233" i="11" s="1"/>
  <c r="Q230" i="11" s="1"/>
  <c r="Q229" i="11" s="1"/>
  <c r="R235" i="11"/>
  <c r="R234" i="11" s="1"/>
  <c r="R233" i="11" s="1"/>
  <c r="R230" i="11" s="1"/>
  <c r="R229" i="11" s="1"/>
  <c r="S235" i="11"/>
  <c r="S234" i="11" s="1"/>
  <c r="S233" i="11" s="1"/>
  <c r="S230" i="11" s="1"/>
  <c r="S229" i="11" s="1"/>
  <c r="T235" i="11"/>
  <c r="T234" i="11" s="1"/>
  <c r="T233" i="11" s="1"/>
  <c r="T230" i="11" s="1"/>
  <c r="T229" i="11" s="1"/>
  <c r="U235" i="11"/>
  <c r="U234" i="11" s="1"/>
  <c r="U233" i="11" s="1"/>
  <c r="U230" i="11" s="1"/>
  <c r="U229" i="11" s="1"/>
  <c r="W235" i="11"/>
  <c r="W234" i="11" s="1"/>
  <c r="W233" i="11" s="1"/>
  <c r="W230" i="11" s="1"/>
  <c r="W229" i="11" s="1"/>
  <c r="X235" i="11"/>
  <c r="Y235" i="11"/>
  <c r="Y234" i="11" s="1"/>
  <c r="Y233" i="11" s="1"/>
  <c r="Y230" i="11" s="1"/>
  <c r="Y229" i="11" s="1"/>
  <c r="Z235" i="11"/>
  <c r="Z234" i="11" s="1"/>
  <c r="Z233" i="11" s="1"/>
  <c r="Z230" i="11" s="1"/>
  <c r="Z229" i="11" s="1"/>
  <c r="AA235" i="11"/>
  <c r="AA234" i="11" s="1"/>
  <c r="AA233" i="11" s="1"/>
  <c r="AA230" i="11" s="1"/>
  <c r="AA229" i="11" s="1"/>
  <c r="AB235" i="11"/>
  <c r="AB234" i="11" s="1"/>
  <c r="AB233" i="11" s="1"/>
  <c r="AB230" i="11" s="1"/>
  <c r="AB229" i="11" s="1"/>
  <c r="AC235" i="11"/>
  <c r="AC234" i="11" s="1"/>
  <c r="AC233" i="11" s="1"/>
  <c r="AC230" i="11" s="1"/>
  <c r="AC229" i="11" s="1"/>
  <c r="AD235" i="11"/>
  <c r="AD234" i="11" s="1"/>
  <c r="AD233" i="11" s="1"/>
  <c r="AD230" i="11" s="1"/>
  <c r="AD229" i="11" s="1"/>
  <c r="AE235" i="11"/>
  <c r="AE234" i="11" s="1"/>
  <c r="AE233" i="11" s="1"/>
  <c r="AE230" i="11" s="1"/>
  <c r="AE229" i="11" s="1"/>
  <c r="AF235" i="11"/>
  <c r="AF234" i="11" s="1"/>
  <c r="AF233" i="11" s="1"/>
  <c r="AF230" i="11" s="1"/>
  <c r="AF229" i="11" s="1"/>
  <c r="AH235" i="11"/>
  <c r="AH234" i="11" s="1"/>
  <c r="AH233" i="11" s="1"/>
  <c r="AH230" i="11" s="1"/>
  <c r="AH229" i="11" s="1"/>
  <c r="AI235" i="11"/>
  <c r="AI234" i="11" s="1"/>
  <c r="AI233" i="11" s="1"/>
  <c r="AI230" i="11" s="1"/>
  <c r="AI229" i="11" s="1"/>
  <c r="AJ235" i="11"/>
  <c r="AK235" i="11"/>
  <c r="AK234" i="11" s="1"/>
  <c r="AK233" i="11" s="1"/>
  <c r="AK230" i="11" s="1"/>
  <c r="AK229" i="11" s="1"/>
  <c r="AL235" i="11"/>
  <c r="AL234" i="11" s="1"/>
  <c r="AL233" i="11" s="1"/>
  <c r="AL230" i="11" s="1"/>
  <c r="AL229" i="11" s="1"/>
  <c r="AM235" i="11"/>
  <c r="AM234" i="11" s="1"/>
  <c r="AM233" i="11" s="1"/>
  <c r="AM230" i="11" s="1"/>
  <c r="AM229" i="11" s="1"/>
  <c r="AP235" i="11"/>
  <c r="AR235" i="11" s="1"/>
  <c r="AT235" i="11"/>
  <c r="AT234" i="11" s="1"/>
  <c r="AT233" i="11" s="1"/>
  <c r="AT230" i="11" s="1"/>
  <c r="AT229" i="11" s="1"/>
  <c r="AU235" i="11"/>
  <c r="AU234" i="11" s="1"/>
  <c r="AU233" i="11" s="1"/>
  <c r="AU230" i="11" s="1"/>
  <c r="AU229" i="11" s="1"/>
  <c r="AV235" i="11"/>
  <c r="AV234" i="11" s="1"/>
  <c r="AV233" i="11" s="1"/>
  <c r="AV230" i="11" s="1"/>
  <c r="AV229" i="11" s="1"/>
  <c r="BD235" i="11"/>
  <c r="BG235" i="11"/>
  <c r="BG234" i="11" s="1"/>
  <c r="BG233" i="11" s="1"/>
  <c r="BG229" i="11" s="1"/>
  <c r="BI235" i="11"/>
  <c r="BJ235" i="11"/>
  <c r="V236" i="11"/>
  <c r="AG236" i="11"/>
  <c r="AN236" i="11"/>
  <c r="AR236" i="11"/>
  <c r="AW236" i="11" s="1"/>
  <c r="BD236" i="11"/>
  <c r="AW237" i="11"/>
  <c r="BD237" i="11"/>
  <c r="BE237" i="11" s="1"/>
  <c r="BF237" i="11" s="1"/>
  <c r="BM237" i="11"/>
  <c r="V238" i="11"/>
  <c r="V235" i="11" s="1"/>
  <c r="V234" i="11" s="1"/>
  <c r="V233" i="11" s="1"/>
  <c r="V230" i="11" s="1"/>
  <c r="V229" i="11" s="1"/>
  <c r="AG238" i="11"/>
  <c r="AN238" i="11"/>
  <c r="AO238" i="11" s="1"/>
  <c r="AR238" i="11"/>
  <c r="AW238" i="11" s="1"/>
  <c r="BE238" i="11" s="1"/>
  <c r="BF238" i="11" s="1"/>
  <c r="BD238" i="11"/>
  <c r="BD239" i="11"/>
  <c r="BD240" i="11"/>
  <c r="BI240" i="11"/>
  <c r="BJ240" i="11"/>
  <c r="BM240" i="11" s="1"/>
  <c r="BK240" i="11"/>
  <c r="BK429" i="11" s="1"/>
  <c r="BL240" i="11"/>
  <c r="AO243" i="11"/>
  <c r="AR243" i="11"/>
  <c r="AW243" i="11" s="1"/>
  <c r="BD243" i="11"/>
  <c r="BM243" i="11"/>
  <c r="AQ244" i="11"/>
  <c r="AQ240" i="11" s="1"/>
  <c r="AQ239" i="11" s="1"/>
  <c r="BD244" i="11"/>
  <c r="T245" i="11"/>
  <c r="T244" i="11" s="1"/>
  <c r="T240" i="11" s="1"/>
  <c r="T239" i="11" s="1"/>
  <c r="W245" i="11"/>
  <c r="W244" i="11" s="1"/>
  <c r="W240" i="11" s="1"/>
  <c r="W239" i="11" s="1"/>
  <c r="AJ245" i="11"/>
  <c r="AJ244" i="11" s="1"/>
  <c r="AJ240" i="11" s="1"/>
  <c r="AJ239" i="11" s="1"/>
  <c r="AT245" i="11"/>
  <c r="AT244" i="11" s="1"/>
  <c r="AT240" i="11" s="1"/>
  <c r="AT239" i="11" s="1"/>
  <c r="BD245" i="11"/>
  <c r="BK245" i="11"/>
  <c r="BK244" i="11" s="1"/>
  <c r="BK239" i="11" s="1"/>
  <c r="BL245" i="11"/>
  <c r="BL244" i="11" s="1"/>
  <c r="BL239" i="11" s="1"/>
  <c r="K246" i="11"/>
  <c r="K245" i="11" s="1"/>
  <c r="K244" i="11" s="1"/>
  <c r="K240" i="11" s="1"/>
  <c r="K239" i="11" s="1"/>
  <c r="L246" i="11"/>
  <c r="L245" i="11" s="1"/>
  <c r="L244" i="11" s="1"/>
  <c r="L240" i="11" s="1"/>
  <c r="L239" i="11" s="1"/>
  <c r="M246" i="11"/>
  <c r="M245" i="11" s="1"/>
  <c r="M244" i="11" s="1"/>
  <c r="M240" i="11" s="1"/>
  <c r="M239" i="11" s="1"/>
  <c r="N246" i="11"/>
  <c r="N245" i="11" s="1"/>
  <c r="N244" i="11" s="1"/>
  <c r="N240" i="11" s="1"/>
  <c r="N239" i="11" s="1"/>
  <c r="O246" i="11"/>
  <c r="O245" i="11" s="1"/>
  <c r="O244" i="11" s="1"/>
  <c r="O240" i="11" s="1"/>
  <c r="O239" i="11" s="1"/>
  <c r="P246" i="11"/>
  <c r="P245" i="11" s="1"/>
  <c r="P244" i="11" s="1"/>
  <c r="P240" i="11" s="1"/>
  <c r="P239" i="11" s="1"/>
  <c r="Q246" i="11"/>
  <c r="Q245" i="11" s="1"/>
  <c r="Q244" i="11" s="1"/>
  <c r="Q240" i="11" s="1"/>
  <c r="Q239" i="11" s="1"/>
  <c r="R246" i="11"/>
  <c r="R245" i="11" s="1"/>
  <c r="R244" i="11" s="1"/>
  <c r="R240" i="11" s="1"/>
  <c r="R239" i="11" s="1"/>
  <c r="S246" i="11"/>
  <c r="S245" i="11" s="1"/>
  <c r="S244" i="11" s="1"/>
  <c r="S240" i="11" s="1"/>
  <c r="S239" i="11" s="1"/>
  <c r="T246" i="11"/>
  <c r="U246" i="11"/>
  <c r="U245" i="11" s="1"/>
  <c r="U244" i="11" s="1"/>
  <c r="U240" i="11" s="1"/>
  <c r="U239" i="11" s="1"/>
  <c r="W246" i="11"/>
  <c r="X246" i="11"/>
  <c r="X245" i="11" s="1"/>
  <c r="X244" i="11" s="1"/>
  <c r="X240" i="11" s="1"/>
  <c r="X239" i="11" s="1"/>
  <c r="Y246" i="11"/>
  <c r="Z246" i="11"/>
  <c r="AB246" i="11"/>
  <c r="AG246" i="11"/>
  <c r="AN246" i="11"/>
  <c r="AR246" i="11"/>
  <c r="AW246" i="11" s="1"/>
  <c r="BD246" i="11"/>
  <c r="AG247" i="11"/>
  <c r="AN247" i="11"/>
  <c r="AO247" i="11" s="1"/>
  <c r="AR247" i="11"/>
  <c r="AW247" i="11" s="1"/>
  <c r="BD247" i="11"/>
  <c r="Y248" i="11"/>
  <c r="Z248" i="11"/>
  <c r="AA248" i="11"/>
  <c r="AA245" i="11" s="1"/>
  <c r="AA244" i="11" s="1"/>
  <c r="AA240" i="11" s="1"/>
  <c r="AA239" i="11" s="1"/>
  <c r="AB248" i="11"/>
  <c r="AC248" i="11"/>
  <c r="AC245" i="11" s="1"/>
  <c r="AC244" i="11" s="1"/>
  <c r="AC240" i="11" s="1"/>
  <c r="AD248" i="11"/>
  <c r="AD245" i="11" s="1"/>
  <c r="AD244" i="11" s="1"/>
  <c r="AD240" i="11" s="1"/>
  <c r="AD239" i="11" s="1"/>
  <c r="AE248" i="11"/>
  <c r="AE245" i="11" s="1"/>
  <c r="AE244" i="11" s="1"/>
  <c r="AE240" i="11" s="1"/>
  <c r="AE239" i="11" s="1"/>
  <c r="AF248" i="11"/>
  <c r="AF245" i="11" s="1"/>
  <c r="AF244" i="11" s="1"/>
  <c r="AF240" i="11" s="1"/>
  <c r="AF239" i="11" s="1"/>
  <c r="AH248" i="11"/>
  <c r="AH245" i="11" s="1"/>
  <c r="AH244" i="11" s="1"/>
  <c r="AH240" i="11" s="1"/>
  <c r="AH239" i="11" s="1"/>
  <c r="AI248" i="11"/>
  <c r="AI245" i="11" s="1"/>
  <c r="AI244" i="11" s="1"/>
  <c r="AI240" i="11" s="1"/>
  <c r="AI239" i="11" s="1"/>
  <c r="AJ248" i="11"/>
  <c r="AK248" i="11"/>
  <c r="AK245" i="11" s="1"/>
  <c r="AK244" i="11" s="1"/>
  <c r="AK240" i="11" s="1"/>
  <c r="AK239" i="11" s="1"/>
  <c r="AL248" i="11"/>
  <c r="AL245" i="11" s="1"/>
  <c r="AL244" i="11" s="1"/>
  <c r="AL240" i="11" s="1"/>
  <c r="AL429" i="11" s="1"/>
  <c r="AM248" i="11"/>
  <c r="AM245" i="11" s="1"/>
  <c r="AM244" i="11" s="1"/>
  <c r="AM240" i="11" s="1"/>
  <c r="AM239" i="11" s="1"/>
  <c r="AP248" i="11"/>
  <c r="AT248" i="11"/>
  <c r="AU248" i="11"/>
  <c r="AU245" i="11" s="1"/>
  <c r="AU244" i="11" s="1"/>
  <c r="AU240" i="11" s="1"/>
  <c r="AU239" i="11" s="1"/>
  <c r="AV248" i="11"/>
  <c r="AV245" i="11" s="1"/>
  <c r="AV244" i="11" s="1"/>
  <c r="AV240" i="11" s="1"/>
  <c r="AV239" i="11" s="1"/>
  <c r="BD248" i="11"/>
  <c r="BG248" i="11"/>
  <c r="BI248" i="11"/>
  <c r="BI245" i="11" s="1"/>
  <c r="BI244" i="11" s="1"/>
  <c r="BI239" i="11" s="1"/>
  <c r="BJ248" i="11"/>
  <c r="BM248" i="11" s="1"/>
  <c r="V249" i="11"/>
  <c r="V246" i="11" s="1"/>
  <c r="V245" i="11" s="1"/>
  <c r="V244" i="11" s="1"/>
  <c r="V240" i="11" s="1"/>
  <c r="V239" i="11" s="1"/>
  <c r="AG249" i="11"/>
  <c r="AG248" i="11" s="1"/>
  <c r="AN249" i="11"/>
  <c r="AR249" i="11"/>
  <c r="AW249" i="11" s="1"/>
  <c r="BD249" i="11"/>
  <c r="BM249" i="11"/>
  <c r="BD250" i="11"/>
  <c r="AT251" i="11"/>
  <c r="BD251" i="11"/>
  <c r="BD252" i="11"/>
  <c r="BI252" i="11"/>
  <c r="BJ252" i="11"/>
  <c r="BM252" i="11" s="1"/>
  <c r="BK252" i="11"/>
  <c r="BL252" i="11"/>
  <c r="AO253" i="11"/>
  <c r="AR253" i="11"/>
  <c r="BD253" i="11"/>
  <c r="BE253" i="11" s="1"/>
  <c r="BF253" i="11" s="1"/>
  <c r="BM253" i="11"/>
  <c r="AO254" i="11"/>
  <c r="AR254" i="11"/>
  <c r="BD254" i="11"/>
  <c r="BE254" i="11" s="1"/>
  <c r="BF254" i="11" s="1"/>
  <c r="BM254" i="11"/>
  <c r="AO255" i="11"/>
  <c r="AR255" i="11"/>
  <c r="BD255" i="11"/>
  <c r="BE255" i="11" s="1"/>
  <c r="BF255" i="11" s="1"/>
  <c r="BM255" i="11"/>
  <c r="S256" i="11"/>
  <c r="AQ256" i="11"/>
  <c r="AQ251" i="11" s="1"/>
  <c r="BD256" i="11"/>
  <c r="BK256" i="11"/>
  <c r="BK251" i="11" s="1"/>
  <c r="BL256" i="11"/>
  <c r="BL251" i="11" s="1"/>
  <c r="K257" i="11"/>
  <c r="K256" i="11" s="1"/>
  <c r="X257" i="11"/>
  <c r="X256" i="11" s="1"/>
  <c r="BD257" i="11"/>
  <c r="K258" i="11"/>
  <c r="L258" i="11"/>
  <c r="L257" i="11" s="1"/>
  <c r="L256" i="11" s="1"/>
  <c r="M258" i="11"/>
  <c r="M257" i="11" s="1"/>
  <c r="M256" i="11" s="1"/>
  <c r="N258" i="11"/>
  <c r="N257" i="11" s="1"/>
  <c r="N256" i="11" s="1"/>
  <c r="N251" i="11" s="1"/>
  <c r="N250" i="11" s="1"/>
  <c r="O258" i="11"/>
  <c r="O257" i="11" s="1"/>
  <c r="O256" i="11" s="1"/>
  <c r="P258" i="11"/>
  <c r="P257" i="11" s="1"/>
  <c r="P256" i="11" s="1"/>
  <c r="Q258" i="11"/>
  <c r="Q257" i="11" s="1"/>
  <c r="Q256" i="11" s="1"/>
  <c r="R258" i="11"/>
  <c r="R257" i="11" s="1"/>
  <c r="R256" i="11" s="1"/>
  <c r="S258" i="11"/>
  <c r="S257" i="11" s="1"/>
  <c r="T258" i="11"/>
  <c r="T257" i="11" s="1"/>
  <c r="T256" i="11" s="1"/>
  <c r="U258" i="11"/>
  <c r="U257" i="11" s="1"/>
  <c r="U256" i="11" s="1"/>
  <c r="W258" i="11"/>
  <c r="W257" i="11" s="1"/>
  <c r="W256" i="11" s="1"/>
  <c r="X258" i="11"/>
  <c r="Y258" i="11"/>
  <c r="Y257" i="11" s="1"/>
  <c r="Y256" i="11" s="1"/>
  <c r="Z258" i="11"/>
  <c r="Z257" i="11" s="1"/>
  <c r="Z256" i="11" s="1"/>
  <c r="AA258" i="11"/>
  <c r="AA257" i="11" s="1"/>
  <c r="AA256" i="11" s="1"/>
  <c r="AB258" i="11"/>
  <c r="AB257" i="11" s="1"/>
  <c r="AB256" i="11" s="1"/>
  <c r="AC258" i="11"/>
  <c r="AC257" i="11" s="1"/>
  <c r="AC256" i="11" s="1"/>
  <c r="AD258" i="11"/>
  <c r="AD257" i="11" s="1"/>
  <c r="AD256" i="11" s="1"/>
  <c r="AD251" i="11" s="1"/>
  <c r="AE258" i="11"/>
  <c r="AE257" i="11" s="1"/>
  <c r="AE256" i="11" s="1"/>
  <c r="AF258" i="11"/>
  <c r="AF257" i="11" s="1"/>
  <c r="AF256" i="11" s="1"/>
  <c r="AH258" i="11"/>
  <c r="AH257" i="11" s="1"/>
  <c r="AH256" i="11" s="1"/>
  <c r="AI258" i="11"/>
  <c r="AI257" i="11" s="1"/>
  <c r="AI256" i="11" s="1"/>
  <c r="AJ258" i="11"/>
  <c r="AJ257" i="11" s="1"/>
  <c r="AJ256" i="11" s="1"/>
  <c r="AK258" i="11"/>
  <c r="AK257" i="11" s="1"/>
  <c r="AK256" i="11" s="1"/>
  <c r="AK252" i="11" s="1"/>
  <c r="AL258" i="11"/>
  <c r="AL257" i="11" s="1"/>
  <c r="AL256" i="11" s="1"/>
  <c r="AM258" i="11"/>
  <c r="AM257" i="11" s="1"/>
  <c r="AM256" i="11" s="1"/>
  <c r="AP258" i="11"/>
  <c r="AP257" i="11" s="1"/>
  <c r="AP256" i="11" s="1"/>
  <c r="AT258" i="11"/>
  <c r="AT257" i="11" s="1"/>
  <c r="AT256" i="11" s="1"/>
  <c r="AT252" i="11" s="1"/>
  <c r="AU258" i="11"/>
  <c r="AV258" i="11"/>
  <c r="AV257" i="11" s="1"/>
  <c r="AV256" i="11" s="1"/>
  <c r="BD258" i="11"/>
  <c r="BG258" i="11"/>
  <c r="BG257" i="11" s="1"/>
  <c r="BG256" i="11" s="1"/>
  <c r="BG251" i="11" s="1"/>
  <c r="BI258" i="11"/>
  <c r="BI257" i="11" s="1"/>
  <c r="BI256" i="11" s="1"/>
  <c r="BI251" i="11" s="1"/>
  <c r="BJ258" i="11"/>
  <c r="BJ257" i="11" s="1"/>
  <c r="BJ256" i="11" s="1"/>
  <c r="AN259" i="11"/>
  <c r="AR259" i="11"/>
  <c r="AW259" i="11" s="1"/>
  <c r="BD259" i="11"/>
  <c r="BE259" i="11"/>
  <c r="BF259" i="11" s="1"/>
  <c r="AW260" i="11"/>
  <c r="BE260" i="11" s="1"/>
  <c r="BF260" i="11" s="1"/>
  <c r="BD260" i="11"/>
  <c r="BM260" i="11"/>
  <c r="V261" i="11"/>
  <c r="V258" i="11" s="1"/>
  <c r="V257" i="11" s="1"/>
  <c r="V256" i="11" s="1"/>
  <c r="AG261" i="11"/>
  <c r="AG258" i="11" s="1"/>
  <c r="AG257" i="11" s="1"/>
  <c r="AG256" i="11" s="1"/>
  <c r="AN261" i="11"/>
  <c r="AO261" i="11" s="1"/>
  <c r="AR261" i="11"/>
  <c r="AW261" i="11" s="1"/>
  <c r="BD261" i="11"/>
  <c r="AN262" i="11"/>
  <c r="AO262" i="11" s="1"/>
  <c r="AR262" i="11"/>
  <c r="AW262" i="11"/>
  <c r="BD262" i="11"/>
  <c r="AN263" i="11"/>
  <c r="AO263" i="11" s="1"/>
  <c r="AR263" i="11"/>
  <c r="AW263" i="11" s="1"/>
  <c r="BD263" i="11"/>
  <c r="BE263" i="11" s="1"/>
  <c r="BF263" i="11" s="1"/>
  <c r="BM263" i="11"/>
  <c r="AN264" i="11"/>
  <c r="AO264" i="11" s="1"/>
  <c r="AR264" i="11"/>
  <c r="AW264" i="11" s="1"/>
  <c r="BD264" i="11"/>
  <c r="BM264" i="11"/>
  <c r="AQ265" i="11"/>
  <c r="BD265" i="11"/>
  <c r="BD266" i="11"/>
  <c r="BM266" i="11"/>
  <c r="AO268" i="11"/>
  <c r="AR268" i="11"/>
  <c r="AW268" i="11" s="1"/>
  <c r="BD268" i="11"/>
  <c r="BM268" i="11"/>
  <c r="AV269" i="11"/>
  <c r="BD269" i="11"/>
  <c r="BD270" i="11"/>
  <c r="BI270" i="11"/>
  <c r="BI269" i="11" s="1"/>
  <c r="AT271" i="11"/>
  <c r="AT270" i="11" s="1"/>
  <c r="AT269" i="11" s="1"/>
  <c r="AU271" i="11"/>
  <c r="AV271" i="11"/>
  <c r="AV270" i="11" s="1"/>
  <c r="BD271" i="11"/>
  <c r="BG271" i="11"/>
  <c r="BG270" i="11" s="1"/>
  <c r="BG269" i="11" s="1"/>
  <c r="BI271" i="11"/>
  <c r="AW272" i="11"/>
  <c r="BD272" i="11"/>
  <c r="BE272" i="11" s="1"/>
  <c r="BF272" i="11"/>
  <c r="AQ273" i="11"/>
  <c r="AQ266" i="11" s="1"/>
  <c r="BD273" i="11"/>
  <c r="BK273" i="11"/>
  <c r="BK265" i="11" s="1"/>
  <c r="BL273" i="11"/>
  <c r="BL265" i="11" s="1"/>
  <c r="P274" i="11"/>
  <c r="P273" i="11" s="1"/>
  <c r="BD274" i="11"/>
  <c r="BJ274" i="11"/>
  <c r="BJ273" i="11" s="1"/>
  <c r="BJ265" i="11" s="1"/>
  <c r="K275" i="11"/>
  <c r="K274" i="11" s="1"/>
  <c r="K273" i="11" s="1"/>
  <c r="L275" i="11"/>
  <c r="L274" i="11" s="1"/>
  <c r="L273" i="11" s="1"/>
  <c r="M275" i="11"/>
  <c r="M274" i="11" s="1"/>
  <c r="M273" i="11" s="1"/>
  <c r="M266" i="11" s="1"/>
  <c r="N275" i="11"/>
  <c r="N274" i="11" s="1"/>
  <c r="N273" i="11" s="1"/>
  <c r="N265" i="11" s="1"/>
  <c r="O275" i="11"/>
  <c r="O274" i="11" s="1"/>
  <c r="O273" i="11" s="1"/>
  <c r="P275" i="11"/>
  <c r="Q275" i="11"/>
  <c r="Q274" i="11" s="1"/>
  <c r="Q273" i="11" s="1"/>
  <c r="Q266" i="11" s="1"/>
  <c r="R275" i="11"/>
  <c r="R274" i="11" s="1"/>
  <c r="R273" i="11" s="1"/>
  <c r="S275" i="11"/>
  <c r="S274" i="11" s="1"/>
  <c r="S273" i="11" s="1"/>
  <c r="T275" i="11"/>
  <c r="T274" i="11" s="1"/>
  <c r="T273" i="11" s="1"/>
  <c r="U275" i="11"/>
  <c r="U274" i="11" s="1"/>
  <c r="U273" i="11" s="1"/>
  <c r="W275" i="11"/>
  <c r="W274" i="11" s="1"/>
  <c r="W273" i="11" s="1"/>
  <c r="X275" i="11"/>
  <c r="X274" i="11" s="1"/>
  <c r="X273" i="11" s="1"/>
  <c r="Y275" i="11"/>
  <c r="Z275" i="11"/>
  <c r="Z274" i="11" s="1"/>
  <c r="Z273" i="11" s="1"/>
  <c r="AA275" i="11"/>
  <c r="AA274" i="11" s="1"/>
  <c r="AA273" i="11" s="1"/>
  <c r="AB275" i="11"/>
  <c r="AC275" i="11"/>
  <c r="AD275" i="11"/>
  <c r="AD274" i="11" s="1"/>
  <c r="AD273" i="11" s="1"/>
  <c r="AD265" i="11" s="1"/>
  <c r="AE275" i="11"/>
  <c r="AE274" i="11" s="1"/>
  <c r="AE273" i="11" s="1"/>
  <c r="AF275" i="11"/>
  <c r="AH275" i="11"/>
  <c r="AI275" i="11"/>
  <c r="AI274" i="11" s="1"/>
  <c r="AI273" i="11" s="1"/>
  <c r="AI266" i="11" s="1"/>
  <c r="AJ275" i="11"/>
  <c r="AK275" i="11"/>
  <c r="AL275" i="11"/>
  <c r="AL274" i="11" s="1"/>
  <c r="AL273" i="11" s="1"/>
  <c r="AM275" i="11"/>
  <c r="AM274" i="11" s="1"/>
  <c r="AM273" i="11" s="1"/>
  <c r="AP275" i="11"/>
  <c r="AT275" i="11"/>
  <c r="AT274" i="11" s="1"/>
  <c r="AT273" i="11" s="1"/>
  <c r="AU275" i="11"/>
  <c r="AU274" i="11" s="1"/>
  <c r="AU273" i="11" s="1"/>
  <c r="AV275" i="11"/>
  <c r="AV274" i="11" s="1"/>
  <c r="AV273" i="11" s="1"/>
  <c r="BD275" i="11"/>
  <c r="BG275" i="11"/>
  <c r="BG274" i="11" s="1"/>
  <c r="BG273" i="11" s="1"/>
  <c r="BI275" i="11"/>
  <c r="BI274" i="11" s="1"/>
  <c r="BI273" i="11" s="1"/>
  <c r="BJ275" i="11"/>
  <c r="V276" i="11"/>
  <c r="V275" i="11" s="1"/>
  <c r="V274" i="11" s="1"/>
  <c r="V273" i="11" s="1"/>
  <c r="AG276" i="11"/>
  <c r="AG275" i="11" s="1"/>
  <c r="AN276" i="11"/>
  <c r="AN275" i="11" s="1"/>
  <c r="AR276" i="11"/>
  <c r="AW276" i="11" s="1"/>
  <c r="BD276" i="11"/>
  <c r="Y277" i="11"/>
  <c r="Z277" i="11"/>
  <c r="AA277" i="11"/>
  <c r="AB277" i="11"/>
  <c r="AC277" i="11"/>
  <c r="AD277" i="11"/>
  <c r="AE277" i="11"/>
  <c r="AF277" i="11"/>
  <c r="AH277" i="11"/>
  <c r="AI277" i="11"/>
  <c r="AJ277" i="11"/>
  <c r="AK277" i="11"/>
  <c r="AN277" i="11" s="1"/>
  <c r="AO277" i="11" s="1"/>
  <c r="AR277" i="11"/>
  <c r="AW277" i="11" s="1"/>
  <c r="BD277" i="11"/>
  <c r="BI277" i="11"/>
  <c r="BJ277" i="11"/>
  <c r="BM277" i="11" s="1"/>
  <c r="AG278" i="11"/>
  <c r="AG277" i="11" s="1"/>
  <c r="AG274" i="11" s="1"/>
  <c r="AG273" i="11" s="1"/>
  <c r="AN278" i="11"/>
  <c r="AO278" i="11" s="1"/>
  <c r="AR278" i="11"/>
  <c r="AW278" i="11"/>
  <c r="BD278" i="11"/>
  <c r="BM278" i="11"/>
  <c r="BD279" i="11"/>
  <c r="BD280" i="11"/>
  <c r="T281" i="11"/>
  <c r="T280" i="11" s="1"/>
  <c r="BD281" i="11"/>
  <c r="BI281" i="11"/>
  <c r="AO282" i="11"/>
  <c r="AR282" i="11"/>
  <c r="AT282" i="11" s="1"/>
  <c r="AS282" i="11"/>
  <c r="AU282" i="11" s="1"/>
  <c r="BD282" i="11"/>
  <c r="BE282" i="11" s="1"/>
  <c r="BF282" i="11" s="1"/>
  <c r="BK282" i="11"/>
  <c r="BK281" i="11" s="1"/>
  <c r="BL282" i="11"/>
  <c r="BL281" i="11" s="1"/>
  <c r="AQ283" i="11"/>
  <c r="AQ281" i="11" s="1"/>
  <c r="AQ280" i="11" s="1"/>
  <c r="BD283" i="11"/>
  <c r="BK283" i="11"/>
  <c r="BK280" i="11" s="1"/>
  <c r="BL283" i="11"/>
  <c r="BL280" i="11" s="1"/>
  <c r="K284" i="11"/>
  <c r="K283" i="11" s="1"/>
  <c r="K281" i="11" s="1"/>
  <c r="K280" i="11" s="1"/>
  <c r="AA284" i="11"/>
  <c r="AA283" i="11" s="1"/>
  <c r="AA281" i="11" s="1"/>
  <c r="AA280" i="11" s="1"/>
  <c r="BD284" i="11"/>
  <c r="K285" i="11"/>
  <c r="L285" i="11"/>
  <c r="L284" i="11" s="1"/>
  <c r="L283" i="11" s="1"/>
  <c r="L281" i="11" s="1"/>
  <c r="L280" i="11" s="1"/>
  <c r="M285" i="11"/>
  <c r="M284" i="11" s="1"/>
  <c r="M283" i="11" s="1"/>
  <c r="M281" i="11" s="1"/>
  <c r="M280" i="11" s="1"/>
  <c r="N285" i="11"/>
  <c r="N284" i="11" s="1"/>
  <c r="N283" i="11" s="1"/>
  <c r="N281" i="11" s="1"/>
  <c r="N280" i="11" s="1"/>
  <c r="O285" i="11"/>
  <c r="O284" i="11" s="1"/>
  <c r="O283" i="11" s="1"/>
  <c r="O281" i="11" s="1"/>
  <c r="O280" i="11" s="1"/>
  <c r="P285" i="11"/>
  <c r="P284" i="11" s="1"/>
  <c r="P283" i="11" s="1"/>
  <c r="P281" i="11" s="1"/>
  <c r="P280" i="11" s="1"/>
  <c r="Q285" i="11"/>
  <c r="Q284" i="11" s="1"/>
  <c r="Q283" i="11" s="1"/>
  <c r="Q281" i="11" s="1"/>
  <c r="Q280" i="11" s="1"/>
  <c r="R285" i="11"/>
  <c r="R284" i="11" s="1"/>
  <c r="R283" i="11" s="1"/>
  <c r="R281" i="11" s="1"/>
  <c r="R280" i="11" s="1"/>
  <c r="S285" i="11"/>
  <c r="S284" i="11" s="1"/>
  <c r="S283" i="11" s="1"/>
  <c r="S281" i="11" s="1"/>
  <c r="S280" i="11" s="1"/>
  <c r="T285" i="11"/>
  <c r="T284" i="11" s="1"/>
  <c r="T283" i="11" s="1"/>
  <c r="U285" i="11"/>
  <c r="U284" i="11" s="1"/>
  <c r="U283" i="11" s="1"/>
  <c r="U281" i="11" s="1"/>
  <c r="U280" i="11" s="1"/>
  <c r="W285" i="11"/>
  <c r="W284" i="11" s="1"/>
  <c r="W283" i="11" s="1"/>
  <c r="W281" i="11" s="1"/>
  <c r="W280" i="11" s="1"/>
  <c r="X285" i="11"/>
  <c r="X284" i="11" s="1"/>
  <c r="X283" i="11" s="1"/>
  <c r="X281" i="11" s="1"/>
  <c r="X280" i="11" s="1"/>
  <c r="Y285" i="11"/>
  <c r="Y284" i="11" s="1"/>
  <c r="Y283" i="11" s="1"/>
  <c r="Y281" i="11" s="1"/>
  <c r="Y280" i="11" s="1"/>
  <c r="Z285" i="11"/>
  <c r="Z284" i="11" s="1"/>
  <c r="Z283" i="11" s="1"/>
  <c r="Z281" i="11" s="1"/>
  <c r="Z280" i="11" s="1"/>
  <c r="AA285" i="11"/>
  <c r="AB285" i="11"/>
  <c r="AB284" i="11" s="1"/>
  <c r="AB283" i="11" s="1"/>
  <c r="AB281" i="11" s="1"/>
  <c r="AB280" i="11" s="1"/>
  <c r="AC285" i="11"/>
  <c r="AC284" i="11" s="1"/>
  <c r="AC283" i="11" s="1"/>
  <c r="AC281" i="11" s="1"/>
  <c r="AC280" i="11" s="1"/>
  <c r="AD285" i="11"/>
  <c r="AD284" i="11" s="1"/>
  <c r="AD283" i="11" s="1"/>
  <c r="AD281" i="11" s="1"/>
  <c r="AD280" i="11" s="1"/>
  <c r="AE285" i="11"/>
  <c r="AE284" i="11" s="1"/>
  <c r="AE283" i="11" s="1"/>
  <c r="AE281" i="11" s="1"/>
  <c r="AE280" i="11" s="1"/>
  <c r="AF285" i="11"/>
  <c r="AF284" i="11" s="1"/>
  <c r="AF283" i="11" s="1"/>
  <c r="AF281" i="11" s="1"/>
  <c r="AF280" i="11" s="1"/>
  <c r="AH285" i="11"/>
  <c r="AH284" i="11" s="1"/>
  <c r="AH283" i="11" s="1"/>
  <c r="AH281" i="11" s="1"/>
  <c r="AH280" i="11" s="1"/>
  <c r="AI285" i="11"/>
  <c r="AI284" i="11" s="1"/>
  <c r="AI283" i="11" s="1"/>
  <c r="AI281" i="11" s="1"/>
  <c r="AI280" i="11" s="1"/>
  <c r="AJ285" i="11"/>
  <c r="AJ284" i="11" s="1"/>
  <c r="AJ283" i="11" s="1"/>
  <c r="AJ281" i="11" s="1"/>
  <c r="AJ280" i="11" s="1"/>
  <c r="AK285" i="11"/>
  <c r="AK284" i="11" s="1"/>
  <c r="AK283" i="11" s="1"/>
  <c r="AK281" i="11" s="1"/>
  <c r="AK280" i="11" s="1"/>
  <c r="AL285" i="11"/>
  <c r="AL284" i="11" s="1"/>
  <c r="AL283" i="11" s="1"/>
  <c r="AL281" i="11" s="1"/>
  <c r="AL280" i="11" s="1"/>
  <c r="AM285" i="11"/>
  <c r="AM284" i="11" s="1"/>
  <c r="AM283" i="11" s="1"/>
  <c r="AM281" i="11" s="1"/>
  <c r="AM280" i="11" s="1"/>
  <c r="AP285" i="11"/>
  <c r="AP284" i="11" s="1"/>
  <c r="AT285" i="11"/>
  <c r="AT284" i="11" s="1"/>
  <c r="AT283" i="11" s="1"/>
  <c r="AT281" i="11" s="1"/>
  <c r="AT280" i="11" s="1"/>
  <c r="AU285" i="11"/>
  <c r="AU284" i="11" s="1"/>
  <c r="AU283" i="11" s="1"/>
  <c r="AU281" i="11" s="1"/>
  <c r="AU280" i="11" s="1"/>
  <c r="AV285" i="11"/>
  <c r="AV284" i="11" s="1"/>
  <c r="AV283" i="11" s="1"/>
  <c r="AV281" i="11" s="1"/>
  <c r="AV280" i="11" s="1"/>
  <c r="BD285" i="11"/>
  <c r="BG285" i="11"/>
  <c r="BG284" i="11" s="1"/>
  <c r="BG283" i="11" s="1"/>
  <c r="BG280" i="11" s="1"/>
  <c r="BI285" i="11"/>
  <c r="BI284" i="11" s="1"/>
  <c r="BI283" i="11" s="1"/>
  <c r="BI280" i="11" s="1"/>
  <c r="BJ285" i="11"/>
  <c r="BJ284" i="11" s="1"/>
  <c r="V286" i="11"/>
  <c r="AG286" i="11"/>
  <c r="AN286" i="11"/>
  <c r="AO286" i="11" s="1"/>
  <c r="AR286" i="11"/>
  <c r="AW286" i="11" s="1"/>
  <c r="BE286" i="11" s="1"/>
  <c r="BF286" i="11" s="1"/>
  <c r="BD286" i="11"/>
  <c r="BM286" i="11"/>
  <c r="V287" i="11"/>
  <c r="AG287" i="11"/>
  <c r="AN287" i="11"/>
  <c r="AR287" i="11"/>
  <c r="AW287" i="11" s="1"/>
  <c r="BD287" i="11"/>
  <c r="BM287" i="11"/>
  <c r="AN288" i="11"/>
  <c r="AO288" i="11" s="1"/>
  <c r="AR288" i="11"/>
  <c r="AW288" i="11" s="1"/>
  <c r="BD288" i="11"/>
  <c r="BM288" i="11"/>
  <c r="AN289" i="11"/>
  <c r="AO289" i="11" s="1"/>
  <c r="AR289" i="11"/>
  <c r="AW289" i="11" s="1"/>
  <c r="BD289" i="11"/>
  <c r="BM289" i="11"/>
  <c r="AN290" i="11"/>
  <c r="AO290" i="11" s="1"/>
  <c r="AR290" i="11"/>
  <c r="AW290" i="11" s="1"/>
  <c r="BD290" i="11"/>
  <c r="BM290" i="11"/>
  <c r="K291" i="11"/>
  <c r="L291" i="11"/>
  <c r="M291" i="11"/>
  <c r="BD291" i="11"/>
  <c r="BK291" i="11"/>
  <c r="K292" i="11"/>
  <c r="L292" i="11"/>
  <c r="M292" i="11"/>
  <c r="BD292" i="11"/>
  <c r="AO293" i="11"/>
  <c r="AR293" i="11"/>
  <c r="AW293" i="11" s="1"/>
  <c r="BD293" i="11"/>
  <c r="BJ293" i="11"/>
  <c r="BJ292" i="11" s="1"/>
  <c r="BK293" i="11"/>
  <c r="BK292" i="11" s="1"/>
  <c r="BL293" i="11"/>
  <c r="BL292" i="11" s="1"/>
  <c r="AQ294" i="11"/>
  <c r="AQ292" i="11" s="1"/>
  <c r="AQ291" i="11" s="1"/>
  <c r="BD294" i="11"/>
  <c r="BK294" i="11"/>
  <c r="BL294" i="11"/>
  <c r="BL291" i="11" s="1"/>
  <c r="Q295" i="11"/>
  <c r="Q294" i="11" s="1"/>
  <c r="Q292" i="11" s="1"/>
  <c r="Q291" i="11" s="1"/>
  <c r="BD295" i="11"/>
  <c r="K296" i="11"/>
  <c r="K295" i="11" s="1"/>
  <c r="L296" i="11"/>
  <c r="L295" i="11" s="1"/>
  <c r="M296" i="11"/>
  <c r="M295" i="11" s="1"/>
  <c r="N296" i="11"/>
  <c r="N295" i="11" s="1"/>
  <c r="N294" i="11" s="1"/>
  <c r="N292" i="11" s="1"/>
  <c r="N291" i="11" s="1"/>
  <c r="O296" i="11"/>
  <c r="O295" i="11" s="1"/>
  <c r="O294" i="11" s="1"/>
  <c r="O292" i="11" s="1"/>
  <c r="O291" i="11" s="1"/>
  <c r="P296" i="11"/>
  <c r="P295" i="11" s="1"/>
  <c r="P294" i="11" s="1"/>
  <c r="P292" i="11" s="1"/>
  <c r="P291" i="11" s="1"/>
  <c r="Q296" i="11"/>
  <c r="R296" i="11"/>
  <c r="R295" i="11" s="1"/>
  <c r="S296" i="11"/>
  <c r="S295" i="11" s="1"/>
  <c r="S294" i="11" s="1"/>
  <c r="S292" i="11" s="1"/>
  <c r="S291" i="11" s="1"/>
  <c r="T296" i="11"/>
  <c r="T295" i="11" s="1"/>
  <c r="U296" i="11"/>
  <c r="U295" i="11" s="1"/>
  <c r="U294" i="11" s="1"/>
  <c r="U292" i="11" s="1"/>
  <c r="U291" i="11" s="1"/>
  <c r="W296" i="11"/>
  <c r="W295" i="11" s="1"/>
  <c r="W294" i="11" s="1"/>
  <c r="W292" i="11" s="1"/>
  <c r="W291" i="11" s="1"/>
  <c r="X296" i="11"/>
  <c r="X295" i="11" s="1"/>
  <c r="X294" i="11" s="1"/>
  <c r="X292" i="11" s="1"/>
  <c r="X291" i="11" s="1"/>
  <c r="Y296" i="11"/>
  <c r="Y295" i="11" s="1"/>
  <c r="Y294" i="11" s="1"/>
  <c r="Y292" i="11" s="1"/>
  <c r="Y291" i="11" s="1"/>
  <c r="Z296" i="11"/>
  <c r="Z295" i="11" s="1"/>
  <c r="Z294" i="11" s="1"/>
  <c r="Z292" i="11" s="1"/>
  <c r="Z291" i="11" s="1"/>
  <c r="AA296" i="11"/>
  <c r="AA295" i="11" s="1"/>
  <c r="AA294" i="11" s="1"/>
  <c r="AA292" i="11" s="1"/>
  <c r="AA291" i="11" s="1"/>
  <c r="AB296" i="11"/>
  <c r="AB295" i="11" s="1"/>
  <c r="AB294" i="11" s="1"/>
  <c r="AB292" i="11" s="1"/>
  <c r="AB291" i="11" s="1"/>
  <c r="AC296" i="11"/>
  <c r="AC295" i="11" s="1"/>
  <c r="AC294" i="11" s="1"/>
  <c r="AC292" i="11" s="1"/>
  <c r="AC291" i="11" s="1"/>
  <c r="AD296" i="11"/>
  <c r="AD295" i="11" s="1"/>
  <c r="AD294" i="11" s="1"/>
  <c r="AD292" i="11" s="1"/>
  <c r="AD291" i="11" s="1"/>
  <c r="AE296" i="11"/>
  <c r="AE295" i="11" s="1"/>
  <c r="AE294" i="11" s="1"/>
  <c r="AE292" i="11" s="1"/>
  <c r="AE291" i="11" s="1"/>
  <c r="AF296" i="11"/>
  <c r="AF295" i="11" s="1"/>
  <c r="AF294" i="11" s="1"/>
  <c r="AF292" i="11" s="1"/>
  <c r="AF291" i="11" s="1"/>
  <c r="AH296" i="11"/>
  <c r="AH295" i="11" s="1"/>
  <c r="AH294" i="11" s="1"/>
  <c r="AH292" i="11" s="1"/>
  <c r="AH291" i="11" s="1"/>
  <c r="AI296" i="11"/>
  <c r="AI295" i="11" s="1"/>
  <c r="AI294" i="11" s="1"/>
  <c r="AI292" i="11" s="1"/>
  <c r="AI291" i="11" s="1"/>
  <c r="AJ296" i="11"/>
  <c r="AJ295" i="11" s="1"/>
  <c r="AJ294" i="11" s="1"/>
  <c r="AJ292" i="11" s="1"/>
  <c r="AK296" i="11"/>
  <c r="AK295" i="11" s="1"/>
  <c r="AK294" i="11" s="1"/>
  <c r="AK292" i="11" s="1"/>
  <c r="AK291" i="11" s="1"/>
  <c r="AL296" i="11"/>
  <c r="AL295" i="11" s="1"/>
  <c r="AL294" i="11" s="1"/>
  <c r="AL292" i="11" s="1"/>
  <c r="AL291" i="11" s="1"/>
  <c r="AM296" i="11"/>
  <c r="AM295" i="11" s="1"/>
  <c r="AM294" i="11" s="1"/>
  <c r="AM292" i="11" s="1"/>
  <c r="AM291" i="11" s="1"/>
  <c r="AP296" i="11"/>
  <c r="AP295" i="11" s="1"/>
  <c r="AT296" i="11"/>
  <c r="AT295" i="11" s="1"/>
  <c r="AT294" i="11" s="1"/>
  <c r="AT292" i="11" s="1"/>
  <c r="AT291" i="11" s="1"/>
  <c r="AU296" i="11"/>
  <c r="AU295" i="11" s="1"/>
  <c r="AU294" i="11" s="1"/>
  <c r="AU292" i="11" s="1"/>
  <c r="AU291" i="11" s="1"/>
  <c r="AV296" i="11"/>
  <c r="AV295" i="11" s="1"/>
  <c r="AV294" i="11" s="1"/>
  <c r="AV292" i="11" s="1"/>
  <c r="AV291" i="11" s="1"/>
  <c r="BD296" i="11"/>
  <c r="BG296" i="11"/>
  <c r="BG295" i="11" s="1"/>
  <c r="BG294" i="11" s="1"/>
  <c r="BG291" i="11" s="1"/>
  <c r="BI296" i="11"/>
  <c r="BI295" i="11" s="1"/>
  <c r="BI294" i="11" s="1"/>
  <c r="BI291" i="11" s="1"/>
  <c r="BJ296" i="11"/>
  <c r="BK296" i="11"/>
  <c r="BL296" i="11"/>
  <c r="V297" i="11"/>
  <c r="V296" i="11" s="1"/>
  <c r="V295" i="11" s="1"/>
  <c r="AG297" i="11"/>
  <c r="AN297" i="11"/>
  <c r="AR297" i="11"/>
  <c r="AW297" i="11" s="1"/>
  <c r="BD297" i="11"/>
  <c r="BM297" i="11"/>
  <c r="AO298" i="11"/>
  <c r="AR298" i="11"/>
  <c r="AW298" i="11"/>
  <c r="BE298" i="11" s="1"/>
  <c r="BF298" i="11" s="1"/>
  <c r="BD298" i="11"/>
  <c r="BM298" i="11"/>
  <c r="V299" i="11"/>
  <c r="AG299" i="11"/>
  <c r="AN299" i="11"/>
  <c r="AO299" i="11" s="1"/>
  <c r="AR299" i="11"/>
  <c r="AW299" i="11" s="1"/>
  <c r="BD299" i="11"/>
  <c r="BM299" i="11"/>
  <c r="AG300" i="11"/>
  <c r="AN300" i="11"/>
  <c r="AO300" i="11"/>
  <c r="AR300" i="11"/>
  <c r="AW300" i="11" s="1"/>
  <c r="BE300" i="11" s="1"/>
  <c r="BF300" i="11" s="1"/>
  <c r="BD300" i="11"/>
  <c r="BM300" i="11"/>
  <c r="AG301" i="11"/>
  <c r="AN301" i="11"/>
  <c r="AO301" i="11" s="1"/>
  <c r="AR301" i="11"/>
  <c r="AW301" i="11" s="1"/>
  <c r="BD301" i="11"/>
  <c r="BM301" i="11"/>
  <c r="U302" i="11"/>
  <c r="U301" i="11" s="1"/>
  <c r="U300" i="11" s="1"/>
  <c r="AG302" i="11"/>
  <c r="AN302" i="11"/>
  <c r="AO302" i="11"/>
  <c r="AR302" i="11"/>
  <c r="AW302" i="11" s="1"/>
  <c r="BD302" i="11"/>
  <c r="BM302" i="11"/>
  <c r="P303" i="11"/>
  <c r="P302" i="11" s="1"/>
  <c r="P301" i="11" s="1"/>
  <c r="P300" i="11" s="1"/>
  <c r="Q303" i="11"/>
  <c r="Q302" i="11" s="1"/>
  <c r="Q301" i="11" s="1"/>
  <c r="Q300" i="11" s="1"/>
  <c r="R303" i="11"/>
  <c r="R302" i="11" s="1"/>
  <c r="R301" i="11" s="1"/>
  <c r="R300" i="11" s="1"/>
  <c r="S303" i="11"/>
  <c r="T303" i="11"/>
  <c r="T302" i="11" s="1"/>
  <c r="T301" i="11" s="1"/>
  <c r="T300" i="11" s="1"/>
  <c r="AG303" i="11"/>
  <c r="AN303" i="11"/>
  <c r="AO303" i="11" s="1"/>
  <c r="AR303" i="11"/>
  <c r="AW303" i="11" s="1"/>
  <c r="BD303" i="11"/>
  <c r="BM303" i="11"/>
  <c r="P304" i="11"/>
  <c r="Q304" i="11"/>
  <c r="R304" i="11"/>
  <c r="S304" i="11"/>
  <c r="T304" i="11"/>
  <c r="AG304" i="11"/>
  <c r="AN304" i="11"/>
  <c r="AO304" i="11" s="1"/>
  <c r="AR304" i="11"/>
  <c r="AW304" i="11" s="1"/>
  <c r="BD304" i="11"/>
  <c r="BM304" i="11"/>
  <c r="V305" i="11"/>
  <c r="AG305" i="11"/>
  <c r="AN305" i="11"/>
  <c r="AO305" i="11" s="1"/>
  <c r="AR305" i="11"/>
  <c r="AW305" i="11" s="1"/>
  <c r="BD305" i="11"/>
  <c r="BM305" i="11"/>
  <c r="BD306" i="11"/>
  <c r="AK307" i="11"/>
  <c r="AK306" i="11" s="1"/>
  <c r="AQ307" i="11"/>
  <c r="AQ306" i="11" s="1"/>
  <c r="BD307" i="11"/>
  <c r="BI307" i="11"/>
  <c r="BJ307" i="11"/>
  <c r="BK307" i="11"/>
  <c r="BL307" i="11"/>
  <c r="AO308" i="11"/>
  <c r="AR308" i="11"/>
  <c r="AW308" i="11" s="1"/>
  <c r="BD308" i="11"/>
  <c r="BM308" i="11"/>
  <c r="AF309" i="11"/>
  <c r="AF307" i="11" s="1"/>
  <c r="AF306" i="11" s="1"/>
  <c r="AQ309" i="11"/>
  <c r="BD309" i="11"/>
  <c r="BK309" i="11"/>
  <c r="BK306" i="11" s="1"/>
  <c r="BL309" i="11"/>
  <c r="BL306" i="11" s="1"/>
  <c r="K310" i="11"/>
  <c r="K309" i="11" s="1"/>
  <c r="K307" i="11" s="1"/>
  <c r="K306" i="11" s="1"/>
  <c r="L310" i="11"/>
  <c r="L309" i="11" s="1"/>
  <c r="L307" i="11" s="1"/>
  <c r="L306" i="11" s="1"/>
  <c r="M310" i="11"/>
  <c r="M309" i="11" s="1"/>
  <c r="M307" i="11" s="1"/>
  <c r="M306" i="11" s="1"/>
  <c r="N310" i="11"/>
  <c r="N309" i="11" s="1"/>
  <c r="N307" i="11" s="1"/>
  <c r="N306" i="11" s="1"/>
  <c r="O310" i="11"/>
  <c r="O309" i="11" s="1"/>
  <c r="O307" i="11" s="1"/>
  <c r="O306" i="11" s="1"/>
  <c r="P310" i="11"/>
  <c r="P309" i="11" s="1"/>
  <c r="P307" i="11" s="1"/>
  <c r="P306" i="11" s="1"/>
  <c r="Q310" i="11"/>
  <c r="Q309" i="11" s="1"/>
  <c r="Q307" i="11" s="1"/>
  <c r="Q306" i="11" s="1"/>
  <c r="R310" i="11"/>
  <c r="R309" i="11" s="1"/>
  <c r="R307" i="11" s="1"/>
  <c r="R306" i="11" s="1"/>
  <c r="S310" i="11"/>
  <c r="S309" i="11" s="1"/>
  <c r="S307" i="11" s="1"/>
  <c r="S306" i="11" s="1"/>
  <c r="T310" i="11"/>
  <c r="T309" i="11" s="1"/>
  <c r="T307" i="11" s="1"/>
  <c r="T306" i="11" s="1"/>
  <c r="U310" i="11"/>
  <c r="U309" i="11" s="1"/>
  <c r="U307" i="11" s="1"/>
  <c r="U306" i="11" s="1"/>
  <c r="W310" i="11"/>
  <c r="W309" i="11" s="1"/>
  <c r="W307" i="11" s="1"/>
  <c r="W306" i="11" s="1"/>
  <c r="X310" i="11"/>
  <c r="X309" i="11" s="1"/>
  <c r="X307" i="11" s="1"/>
  <c r="X306" i="11" s="1"/>
  <c r="Y310" i="11"/>
  <c r="Y309" i="11" s="1"/>
  <c r="Y307" i="11" s="1"/>
  <c r="Y306" i="11" s="1"/>
  <c r="Z310" i="11"/>
  <c r="Z309" i="11" s="1"/>
  <c r="Z307" i="11" s="1"/>
  <c r="Z306" i="11" s="1"/>
  <c r="AA310" i="11"/>
  <c r="AA309" i="11" s="1"/>
  <c r="AA307" i="11" s="1"/>
  <c r="AA306" i="11" s="1"/>
  <c r="AB310" i="11"/>
  <c r="AB309" i="11" s="1"/>
  <c r="AB307" i="11" s="1"/>
  <c r="AB306" i="11" s="1"/>
  <c r="AC310" i="11"/>
  <c r="AC309" i="11" s="1"/>
  <c r="AC307" i="11" s="1"/>
  <c r="AC306" i="11" s="1"/>
  <c r="AD310" i="11"/>
  <c r="AD309" i="11" s="1"/>
  <c r="AD307" i="11" s="1"/>
  <c r="AD306" i="11" s="1"/>
  <c r="AE310" i="11"/>
  <c r="AE309" i="11" s="1"/>
  <c r="AE307" i="11" s="1"/>
  <c r="AE306" i="11" s="1"/>
  <c r="AF310" i="11"/>
  <c r="AH310" i="11"/>
  <c r="AH309" i="11" s="1"/>
  <c r="AH307" i="11" s="1"/>
  <c r="AH306" i="11" s="1"/>
  <c r="AI310" i="11"/>
  <c r="AI309" i="11" s="1"/>
  <c r="AI307" i="11" s="1"/>
  <c r="AI306" i="11" s="1"/>
  <c r="AJ310" i="11"/>
  <c r="AJ309" i="11" s="1"/>
  <c r="AJ307" i="11" s="1"/>
  <c r="AJ306" i="11" s="1"/>
  <c r="AK310" i="11"/>
  <c r="AK309" i="11" s="1"/>
  <c r="AL310" i="11"/>
  <c r="AL309" i="11" s="1"/>
  <c r="AL307" i="11" s="1"/>
  <c r="AL306" i="11" s="1"/>
  <c r="AM310" i="11"/>
  <c r="AM309" i="11" s="1"/>
  <c r="AM307" i="11" s="1"/>
  <c r="AM306" i="11" s="1"/>
  <c r="AP310" i="11"/>
  <c r="AP309" i="11" s="1"/>
  <c r="AP307" i="11" s="1"/>
  <c r="AT310" i="11"/>
  <c r="AT309" i="11" s="1"/>
  <c r="AT307" i="11" s="1"/>
  <c r="AT306" i="11" s="1"/>
  <c r="AU310" i="11"/>
  <c r="AU309" i="11" s="1"/>
  <c r="AU307" i="11" s="1"/>
  <c r="AU306" i="11" s="1"/>
  <c r="AV310" i="11"/>
  <c r="AV309" i="11" s="1"/>
  <c r="AV307" i="11" s="1"/>
  <c r="AV306" i="11" s="1"/>
  <c r="BD310" i="11"/>
  <c r="K311" i="11"/>
  <c r="L311" i="11"/>
  <c r="M311" i="11"/>
  <c r="N311" i="11"/>
  <c r="O311" i="11"/>
  <c r="P311" i="11"/>
  <c r="Q311" i="11"/>
  <c r="R311" i="11"/>
  <c r="S311" i="11"/>
  <c r="T311" i="11"/>
  <c r="U311" i="11"/>
  <c r="W311" i="11"/>
  <c r="X311" i="11"/>
  <c r="Y311" i="11"/>
  <c r="Z311" i="11"/>
  <c r="AA311" i="11"/>
  <c r="AB311" i="11"/>
  <c r="AC311" i="11"/>
  <c r="AD311" i="11"/>
  <c r="AE311" i="11"/>
  <c r="AF311" i="11"/>
  <c r="AH311" i="11"/>
  <c r="AI311" i="11"/>
  <c r="AJ311" i="11"/>
  <c r="AK311" i="11"/>
  <c r="AL311" i="11"/>
  <c r="AM311" i="11"/>
  <c r="AP311" i="11"/>
  <c r="AR311" i="11" s="1"/>
  <c r="AT311" i="11"/>
  <c r="AU311" i="11"/>
  <c r="AV311" i="11"/>
  <c r="BD311" i="11"/>
  <c r="BG311" i="11"/>
  <c r="BG310" i="11" s="1"/>
  <c r="BG309" i="11" s="1"/>
  <c r="BG306" i="11" s="1"/>
  <c r="BI311" i="11"/>
  <c r="BI310" i="11" s="1"/>
  <c r="BI309" i="11" s="1"/>
  <c r="BI306" i="11" s="1"/>
  <c r="BJ311" i="11"/>
  <c r="V312" i="11"/>
  <c r="V310" i="11" s="1"/>
  <c r="V309" i="11" s="1"/>
  <c r="V307" i="11" s="1"/>
  <c r="V306" i="11" s="1"/>
  <c r="AG312" i="11"/>
  <c r="AN312" i="11"/>
  <c r="AR312" i="11"/>
  <c r="AW312" i="11" s="1"/>
  <c r="BD312" i="11"/>
  <c r="BM312" i="11"/>
  <c r="BD313" i="11"/>
  <c r="BD314" i="11"/>
  <c r="BD315" i="11"/>
  <c r="BI315" i="11"/>
  <c r="BJ315" i="11"/>
  <c r="BM315" i="11" s="1"/>
  <c r="BK315" i="11"/>
  <c r="BK433" i="11" s="1"/>
  <c r="BL315" i="11"/>
  <c r="BM316" i="11"/>
  <c r="AO317" i="11"/>
  <c r="AR317" i="11"/>
  <c r="AW317" i="11" s="1"/>
  <c r="BE317" i="11" s="1"/>
  <c r="BF317" i="11" s="1"/>
  <c r="BD317" i="11"/>
  <c r="BM317" i="11"/>
  <c r="AO318" i="11"/>
  <c r="AR318" i="11"/>
  <c r="AW318" i="11" s="1"/>
  <c r="BE318" i="11" s="1"/>
  <c r="BF318" i="11" s="1"/>
  <c r="BD318" i="11"/>
  <c r="AQ319" i="11"/>
  <c r="AQ315" i="11" s="1"/>
  <c r="AQ314" i="11" s="1"/>
  <c r="BD319" i="11"/>
  <c r="O320" i="11"/>
  <c r="O319" i="11" s="1"/>
  <c r="O315" i="11" s="1"/>
  <c r="O314" i="11" s="1"/>
  <c r="AA320" i="11"/>
  <c r="AA319" i="11" s="1"/>
  <c r="AA315" i="11" s="1"/>
  <c r="AA314" i="11" s="1"/>
  <c r="AP320" i="11"/>
  <c r="AV320" i="11"/>
  <c r="AV319" i="11" s="1"/>
  <c r="AV315" i="11" s="1"/>
  <c r="AV314" i="11" s="1"/>
  <c r="BD320" i="11"/>
  <c r="K321" i="11"/>
  <c r="K320" i="11" s="1"/>
  <c r="K319" i="11" s="1"/>
  <c r="K315" i="11" s="1"/>
  <c r="K314" i="11" s="1"/>
  <c r="L321" i="11"/>
  <c r="L320" i="11" s="1"/>
  <c r="L319" i="11" s="1"/>
  <c r="L315" i="11" s="1"/>
  <c r="L314" i="11" s="1"/>
  <c r="M321" i="11"/>
  <c r="M320" i="11" s="1"/>
  <c r="M319" i="11" s="1"/>
  <c r="M315" i="11" s="1"/>
  <c r="M314" i="11" s="1"/>
  <c r="N321" i="11"/>
  <c r="O321" i="11"/>
  <c r="P321" i="11"/>
  <c r="Q321" i="11"/>
  <c r="R321" i="11"/>
  <c r="S321" i="11"/>
  <c r="T321" i="11"/>
  <c r="U321" i="11"/>
  <c r="W321" i="11"/>
  <c r="X321" i="11"/>
  <c r="Y321" i="11"/>
  <c r="Z321" i="11"/>
  <c r="AA321" i="11"/>
  <c r="AB321" i="11"/>
  <c r="AC321" i="11"/>
  <c r="AD321" i="11"/>
  <c r="AE321" i="11"/>
  <c r="AF321" i="11"/>
  <c r="AH321" i="11"/>
  <c r="AI321" i="11"/>
  <c r="AJ321" i="11"/>
  <c r="AK321" i="11"/>
  <c r="AL321" i="11"/>
  <c r="AM321" i="11"/>
  <c r="AP321" i="11"/>
  <c r="AR321" i="11" s="1"/>
  <c r="AT321" i="11"/>
  <c r="AT320" i="11" s="1"/>
  <c r="AT319" i="11" s="1"/>
  <c r="AT315" i="11" s="1"/>
  <c r="AT314" i="11" s="1"/>
  <c r="AU321" i="11"/>
  <c r="AU320" i="11" s="1"/>
  <c r="AU319" i="11" s="1"/>
  <c r="AU315" i="11" s="1"/>
  <c r="AU314" i="11" s="1"/>
  <c r="AV321" i="11"/>
  <c r="BD321" i="11"/>
  <c r="BG321" i="11"/>
  <c r="BI321" i="11"/>
  <c r="BJ321" i="11"/>
  <c r="V322" i="11"/>
  <c r="V321" i="11" s="1"/>
  <c r="AG322" i="11"/>
  <c r="AN322" i="11"/>
  <c r="AR322" i="11"/>
  <c r="AW322" i="11" s="1"/>
  <c r="BD322" i="11"/>
  <c r="BM322" i="11"/>
  <c r="AG323" i="11"/>
  <c r="AN323" i="11"/>
  <c r="AO323" i="11" s="1"/>
  <c r="AR323" i="11"/>
  <c r="AW323" i="11" s="1"/>
  <c r="BD323" i="11"/>
  <c r="BM323" i="11"/>
  <c r="N324" i="11"/>
  <c r="O324" i="11"/>
  <c r="P324" i="11"/>
  <c r="Q324" i="11"/>
  <c r="R324" i="11"/>
  <c r="R320" i="11" s="1"/>
  <c r="R319" i="11" s="1"/>
  <c r="R315" i="11" s="1"/>
  <c r="R314" i="11" s="1"/>
  <c r="S324" i="11"/>
  <c r="T324" i="11"/>
  <c r="U324" i="11"/>
  <c r="W324" i="11"/>
  <c r="X324" i="11"/>
  <c r="Y324" i="11"/>
  <c r="Z324" i="11"/>
  <c r="AA324" i="11"/>
  <c r="AB324" i="11"/>
  <c r="AC324" i="11"/>
  <c r="AD324" i="11"/>
  <c r="AE324" i="11"/>
  <c r="AF324" i="11"/>
  <c r="AH324" i="11"/>
  <c r="AI324" i="11"/>
  <c r="AI320" i="11" s="1"/>
  <c r="AI319" i="11" s="1"/>
  <c r="AI315" i="11" s="1"/>
  <c r="AI314" i="11" s="1"/>
  <c r="AJ324" i="11"/>
  <c r="AK324" i="11"/>
  <c r="AL324" i="11"/>
  <c r="AM324" i="11"/>
  <c r="AP324" i="11"/>
  <c r="AR324" i="11" s="1"/>
  <c r="AW324" i="11" s="1"/>
  <c r="BD324" i="11"/>
  <c r="BG324" i="11"/>
  <c r="BG320" i="11" s="1"/>
  <c r="BG319" i="11" s="1"/>
  <c r="BG314" i="11" s="1"/>
  <c r="BI324" i="11"/>
  <c r="BJ324" i="11"/>
  <c r="BK324" i="11"/>
  <c r="BK320" i="11" s="1"/>
  <c r="BK319" i="11" s="1"/>
  <c r="BK314" i="11" s="1"/>
  <c r="BL324" i="11"/>
  <c r="BL320" i="11" s="1"/>
  <c r="BL319" i="11" s="1"/>
  <c r="BL314" i="11" s="1"/>
  <c r="BM324" i="11"/>
  <c r="V325" i="11"/>
  <c r="V324" i="11" s="1"/>
  <c r="AG325" i="11"/>
  <c r="AG324" i="11" s="1"/>
  <c r="AN325" i="11"/>
  <c r="AO325" i="11" s="1"/>
  <c r="AR325" i="11"/>
  <c r="AW325" i="11" s="1"/>
  <c r="BE325" i="11" s="1"/>
  <c r="BF325" i="11" s="1"/>
  <c r="BD325" i="11"/>
  <c r="BM325" i="11"/>
  <c r="AQ326" i="11"/>
  <c r="BD326" i="11"/>
  <c r="Q327" i="11"/>
  <c r="Q326" i="11" s="1"/>
  <c r="BD327" i="11"/>
  <c r="BK327" i="11"/>
  <c r="BL327" i="11"/>
  <c r="AO328" i="11"/>
  <c r="AR328" i="11"/>
  <c r="AW328" i="11" s="1"/>
  <c r="BD328" i="11"/>
  <c r="AQ329" i="11"/>
  <c r="AQ327" i="11" s="1"/>
  <c r="BD329" i="11"/>
  <c r="BK329" i="11"/>
  <c r="BK326" i="11" s="1"/>
  <c r="BL329" i="11"/>
  <c r="BL326" i="11" s="1"/>
  <c r="BD330" i="11"/>
  <c r="K331" i="11"/>
  <c r="K330" i="11" s="1"/>
  <c r="K329" i="11" s="1"/>
  <c r="K327" i="11" s="1"/>
  <c r="K326" i="11" s="1"/>
  <c r="L331" i="11"/>
  <c r="L330" i="11" s="1"/>
  <c r="L329" i="11" s="1"/>
  <c r="L327" i="11" s="1"/>
  <c r="L326" i="11" s="1"/>
  <c r="M331" i="11"/>
  <c r="M330" i="11" s="1"/>
  <c r="M329" i="11" s="1"/>
  <c r="M327" i="11" s="1"/>
  <c r="M326" i="11" s="1"/>
  <c r="N331" i="11"/>
  <c r="N330" i="11" s="1"/>
  <c r="N329" i="11" s="1"/>
  <c r="N327" i="11" s="1"/>
  <c r="N326" i="11" s="1"/>
  <c r="O331" i="11"/>
  <c r="O330" i="11" s="1"/>
  <c r="O329" i="11" s="1"/>
  <c r="O327" i="11" s="1"/>
  <c r="O326" i="11" s="1"/>
  <c r="P331" i="11"/>
  <c r="P330" i="11" s="1"/>
  <c r="P329" i="11" s="1"/>
  <c r="P327" i="11" s="1"/>
  <c r="P326" i="11" s="1"/>
  <c r="Q331" i="11"/>
  <c r="Q330" i="11" s="1"/>
  <c r="Q329" i="11" s="1"/>
  <c r="R331" i="11"/>
  <c r="R330" i="11" s="1"/>
  <c r="R329" i="11" s="1"/>
  <c r="R327" i="11" s="1"/>
  <c r="R326" i="11" s="1"/>
  <c r="S331" i="11"/>
  <c r="S330" i="11" s="1"/>
  <c r="S329" i="11" s="1"/>
  <c r="S327" i="11" s="1"/>
  <c r="S326" i="11" s="1"/>
  <c r="T331" i="11"/>
  <c r="T330" i="11" s="1"/>
  <c r="T329" i="11" s="1"/>
  <c r="T327" i="11" s="1"/>
  <c r="T326" i="11" s="1"/>
  <c r="U331" i="11"/>
  <c r="U330" i="11" s="1"/>
  <c r="U329" i="11" s="1"/>
  <c r="U327" i="11" s="1"/>
  <c r="U326" i="11" s="1"/>
  <c r="W331" i="11"/>
  <c r="W330" i="11" s="1"/>
  <c r="W329" i="11" s="1"/>
  <c r="W327" i="11" s="1"/>
  <c r="W326" i="11" s="1"/>
  <c r="X331" i="11"/>
  <c r="X330" i="11" s="1"/>
  <c r="X329" i="11" s="1"/>
  <c r="X327" i="11" s="1"/>
  <c r="X326" i="11" s="1"/>
  <c r="Y331" i="11"/>
  <c r="Y330" i="11" s="1"/>
  <c r="Y329" i="11" s="1"/>
  <c r="Y327" i="11" s="1"/>
  <c r="Y326" i="11" s="1"/>
  <c r="Z331" i="11"/>
  <c r="Z330" i="11" s="1"/>
  <c r="Z329" i="11" s="1"/>
  <c r="Z327" i="11" s="1"/>
  <c r="Z326" i="11" s="1"/>
  <c r="AA331" i="11"/>
  <c r="AA330" i="11" s="1"/>
  <c r="AA329" i="11" s="1"/>
  <c r="AA327" i="11" s="1"/>
  <c r="AA326" i="11" s="1"/>
  <c r="AB331" i="11"/>
  <c r="AB330" i="11" s="1"/>
  <c r="AB329" i="11" s="1"/>
  <c r="AB327" i="11" s="1"/>
  <c r="AB326" i="11" s="1"/>
  <c r="AC331" i="11"/>
  <c r="AC330" i="11" s="1"/>
  <c r="AC329" i="11" s="1"/>
  <c r="AC327" i="11" s="1"/>
  <c r="AC326" i="11" s="1"/>
  <c r="AD331" i="11"/>
  <c r="AD330" i="11" s="1"/>
  <c r="AD329" i="11" s="1"/>
  <c r="AD327" i="11" s="1"/>
  <c r="AD326" i="11" s="1"/>
  <c r="AE331" i="11"/>
  <c r="AE330" i="11" s="1"/>
  <c r="AE329" i="11" s="1"/>
  <c r="AE327" i="11" s="1"/>
  <c r="AE326" i="11" s="1"/>
  <c r="AF331" i="11"/>
  <c r="AF330" i="11" s="1"/>
  <c r="AF329" i="11" s="1"/>
  <c r="AF327" i="11" s="1"/>
  <c r="AF326" i="11" s="1"/>
  <c r="AH331" i="11"/>
  <c r="AH330" i="11" s="1"/>
  <c r="AH329" i="11" s="1"/>
  <c r="AH327" i="11" s="1"/>
  <c r="AH326" i="11" s="1"/>
  <c r="AI331" i="11"/>
  <c r="AI330" i="11" s="1"/>
  <c r="AI329" i="11" s="1"/>
  <c r="AI327" i="11" s="1"/>
  <c r="AI326" i="11" s="1"/>
  <c r="AJ331" i="11"/>
  <c r="AJ330" i="11" s="1"/>
  <c r="AJ329" i="11" s="1"/>
  <c r="AJ327" i="11" s="1"/>
  <c r="AJ326" i="11" s="1"/>
  <c r="AK331" i="11"/>
  <c r="AK330" i="11" s="1"/>
  <c r="AK329" i="11" s="1"/>
  <c r="AK327" i="11" s="1"/>
  <c r="AK326" i="11" s="1"/>
  <c r="AL331" i="11"/>
  <c r="AL330" i="11" s="1"/>
  <c r="AL329" i="11" s="1"/>
  <c r="AL327" i="11" s="1"/>
  <c r="AL326" i="11" s="1"/>
  <c r="AM331" i="11"/>
  <c r="AM330" i="11" s="1"/>
  <c r="AM329" i="11" s="1"/>
  <c r="AM327" i="11" s="1"/>
  <c r="AM326" i="11" s="1"/>
  <c r="AP331" i="11"/>
  <c r="AP330" i="11" s="1"/>
  <c r="AT331" i="11"/>
  <c r="AT330" i="11" s="1"/>
  <c r="AT329" i="11" s="1"/>
  <c r="AT327" i="11" s="1"/>
  <c r="AT326" i="11" s="1"/>
  <c r="AU331" i="11"/>
  <c r="AU330" i="11" s="1"/>
  <c r="AU329" i="11" s="1"/>
  <c r="AU327" i="11" s="1"/>
  <c r="AU326" i="11" s="1"/>
  <c r="AV331" i="11"/>
  <c r="AV330" i="11" s="1"/>
  <c r="AV329" i="11" s="1"/>
  <c r="AV327" i="11" s="1"/>
  <c r="AV326" i="11" s="1"/>
  <c r="BD331" i="11"/>
  <c r="BG331" i="11"/>
  <c r="BG330" i="11" s="1"/>
  <c r="BG329" i="11" s="1"/>
  <c r="BG326" i="11" s="1"/>
  <c r="BI331" i="11"/>
  <c r="BJ331" i="11"/>
  <c r="BJ330" i="11" s="1"/>
  <c r="BJ329" i="11" s="1"/>
  <c r="BJ326" i="11" s="1"/>
  <c r="V332" i="11"/>
  <c r="V331" i="11" s="1"/>
  <c r="V330" i="11" s="1"/>
  <c r="V329" i="11" s="1"/>
  <c r="V327" i="11" s="1"/>
  <c r="V326" i="11" s="1"/>
  <c r="AG332" i="11"/>
  <c r="AG331" i="11" s="1"/>
  <c r="AG330" i="11" s="1"/>
  <c r="AG329" i="11" s="1"/>
  <c r="AG327" i="11" s="1"/>
  <c r="AG326" i="11" s="1"/>
  <c r="AN332" i="11"/>
  <c r="AR332" i="11"/>
  <c r="AW332" i="11"/>
  <c r="BD332" i="11"/>
  <c r="BM332" i="11"/>
  <c r="BD333" i="11"/>
  <c r="AM334" i="11"/>
  <c r="AM333" i="11" s="1"/>
  <c r="BD334" i="11"/>
  <c r="BK334" i="11"/>
  <c r="BL334" i="11"/>
  <c r="AO335" i="11"/>
  <c r="AR335" i="11"/>
  <c r="AW335" i="11"/>
  <c r="BD335" i="11"/>
  <c r="AQ336" i="11"/>
  <c r="AQ334" i="11" s="1"/>
  <c r="AQ333" i="11" s="1"/>
  <c r="BD336" i="11"/>
  <c r="BK336" i="11"/>
  <c r="BK333" i="11" s="1"/>
  <c r="BL336" i="11"/>
  <c r="BL333" i="11" s="1"/>
  <c r="AC337" i="11"/>
  <c r="AC336" i="11" s="1"/>
  <c r="AC334" i="11" s="1"/>
  <c r="AC333" i="11" s="1"/>
  <c r="BD337" i="11"/>
  <c r="K338" i="11"/>
  <c r="K337" i="11" s="1"/>
  <c r="K336" i="11" s="1"/>
  <c r="K334" i="11" s="1"/>
  <c r="K333" i="11" s="1"/>
  <c r="L338" i="11"/>
  <c r="L337" i="11" s="1"/>
  <c r="L336" i="11" s="1"/>
  <c r="L334" i="11" s="1"/>
  <c r="L333" i="11" s="1"/>
  <c r="M338" i="11"/>
  <c r="M337" i="11" s="1"/>
  <c r="M336" i="11" s="1"/>
  <c r="M334" i="11" s="1"/>
  <c r="M333" i="11" s="1"/>
  <c r="N338" i="11"/>
  <c r="N337" i="11" s="1"/>
  <c r="N336" i="11" s="1"/>
  <c r="N334" i="11" s="1"/>
  <c r="N333" i="11" s="1"/>
  <c r="O338" i="11"/>
  <c r="O337" i="11" s="1"/>
  <c r="O336" i="11" s="1"/>
  <c r="O334" i="11" s="1"/>
  <c r="O333" i="11" s="1"/>
  <c r="P338" i="11"/>
  <c r="P337" i="11" s="1"/>
  <c r="P336" i="11" s="1"/>
  <c r="P334" i="11" s="1"/>
  <c r="P333" i="11" s="1"/>
  <c r="Q338" i="11"/>
  <c r="Q337" i="11" s="1"/>
  <c r="Q336" i="11" s="1"/>
  <c r="Q334" i="11" s="1"/>
  <c r="Q333" i="11" s="1"/>
  <c r="R338" i="11"/>
  <c r="R337" i="11" s="1"/>
  <c r="R336" i="11" s="1"/>
  <c r="R334" i="11" s="1"/>
  <c r="R333" i="11" s="1"/>
  <c r="S338" i="11"/>
  <c r="S337" i="11" s="1"/>
  <c r="S336" i="11" s="1"/>
  <c r="S334" i="11" s="1"/>
  <c r="S333" i="11" s="1"/>
  <c r="T338" i="11"/>
  <c r="T337" i="11" s="1"/>
  <c r="T336" i="11" s="1"/>
  <c r="T334" i="11" s="1"/>
  <c r="T333" i="11" s="1"/>
  <c r="U338" i="11"/>
  <c r="U337" i="11" s="1"/>
  <c r="U336" i="11" s="1"/>
  <c r="U334" i="11" s="1"/>
  <c r="U333" i="11" s="1"/>
  <c r="W338" i="11"/>
  <c r="W337" i="11" s="1"/>
  <c r="W336" i="11" s="1"/>
  <c r="W334" i="11" s="1"/>
  <c r="W333" i="11" s="1"/>
  <c r="X338" i="11"/>
  <c r="X337" i="11" s="1"/>
  <c r="X336" i="11" s="1"/>
  <c r="X334" i="11" s="1"/>
  <c r="X333" i="11" s="1"/>
  <c r="Y338" i="11"/>
  <c r="Y337" i="11" s="1"/>
  <c r="Y336" i="11" s="1"/>
  <c r="Y334" i="11" s="1"/>
  <c r="Y333" i="11" s="1"/>
  <c r="Z338" i="11"/>
  <c r="Z337" i="11" s="1"/>
  <c r="Z336" i="11" s="1"/>
  <c r="Z334" i="11" s="1"/>
  <c r="Z333" i="11" s="1"/>
  <c r="AA338" i="11"/>
  <c r="AA337" i="11" s="1"/>
  <c r="AA336" i="11" s="1"/>
  <c r="AA334" i="11" s="1"/>
  <c r="AA333" i="11" s="1"/>
  <c r="AB338" i="11"/>
  <c r="AB337" i="11" s="1"/>
  <c r="AB336" i="11" s="1"/>
  <c r="AB334" i="11" s="1"/>
  <c r="AB333" i="11" s="1"/>
  <c r="AC338" i="11"/>
  <c r="AD338" i="11"/>
  <c r="AD337" i="11" s="1"/>
  <c r="AD336" i="11" s="1"/>
  <c r="AD334" i="11" s="1"/>
  <c r="AD333" i="11" s="1"/>
  <c r="AE338" i="11"/>
  <c r="AE337" i="11" s="1"/>
  <c r="AE336" i="11" s="1"/>
  <c r="AE334" i="11" s="1"/>
  <c r="AE333" i="11" s="1"/>
  <c r="AF338" i="11"/>
  <c r="AF337" i="11" s="1"/>
  <c r="AF336" i="11" s="1"/>
  <c r="AF334" i="11" s="1"/>
  <c r="AF333" i="11" s="1"/>
  <c r="AH338" i="11"/>
  <c r="AH337" i="11" s="1"/>
  <c r="AH336" i="11" s="1"/>
  <c r="AH334" i="11" s="1"/>
  <c r="AH333" i="11" s="1"/>
  <c r="AI338" i="11"/>
  <c r="AI337" i="11" s="1"/>
  <c r="AI336" i="11" s="1"/>
  <c r="AI334" i="11" s="1"/>
  <c r="AI333" i="11" s="1"/>
  <c r="AJ338" i="11"/>
  <c r="AJ337" i="11" s="1"/>
  <c r="AJ336" i="11" s="1"/>
  <c r="AJ334" i="11" s="1"/>
  <c r="AJ333" i="11" s="1"/>
  <c r="AK338" i="11"/>
  <c r="AK337" i="11" s="1"/>
  <c r="AK336" i="11" s="1"/>
  <c r="AK334" i="11" s="1"/>
  <c r="AK333" i="11" s="1"/>
  <c r="AL338" i="11"/>
  <c r="AL337" i="11" s="1"/>
  <c r="AL336" i="11" s="1"/>
  <c r="AL334" i="11" s="1"/>
  <c r="AL333" i="11" s="1"/>
  <c r="AM338" i="11"/>
  <c r="AM337" i="11" s="1"/>
  <c r="AM336" i="11" s="1"/>
  <c r="AP338" i="11"/>
  <c r="AP337" i="11" s="1"/>
  <c r="AT338" i="11"/>
  <c r="AT337" i="11" s="1"/>
  <c r="AT336" i="11" s="1"/>
  <c r="AT334" i="11" s="1"/>
  <c r="AT333" i="11" s="1"/>
  <c r="AU338" i="11"/>
  <c r="AV338" i="11"/>
  <c r="AV337" i="11" s="1"/>
  <c r="AV336" i="11" s="1"/>
  <c r="AV334" i="11" s="1"/>
  <c r="AV333" i="11" s="1"/>
  <c r="BD338" i="11"/>
  <c r="BG338" i="11"/>
  <c r="BG337" i="11" s="1"/>
  <c r="BG336" i="11" s="1"/>
  <c r="BG333" i="11" s="1"/>
  <c r="BI338" i="11"/>
  <c r="BI337" i="11" s="1"/>
  <c r="BI336" i="11" s="1"/>
  <c r="BI333" i="11" s="1"/>
  <c r="BJ338" i="11"/>
  <c r="V339" i="11"/>
  <c r="V338" i="11" s="1"/>
  <c r="V337" i="11" s="1"/>
  <c r="V336" i="11" s="1"/>
  <c r="V334" i="11" s="1"/>
  <c r="V333" i="11" s="1"/>
  <c r="AG339" i="11"/>
  <c r="AG338" i="11" s="1"/>
  <c r="AG337" i="11" s="1"/>
  <c r="AG336" i="11" s="1"/>
  <c r="AG334" i="11" s="1"/>
  <c r="AG333" i="11" s="1"/>
  <c r="AN339" i="11"/>
  <c r="AR339" i="11"/>
  <c r="AW339" i="11" s="1"/>
  <c r="BD339" i="11"/>
  <c r="BM339" i="11"/>
  <c r="BD340" i="11"/>
  <c r="BD341" i="11"/>
  <c r="BI341" i="11"/>
  <c r="BK341" i="11"/>
  <c r="BL341" i="11"/>
  <c r="AO342" i="11"/>
  <c r="AR342" i="11"/>
  <c r="AW342" i="11" s="1"/>
  <c r="BE342" i="11" s="1"/>
  <c r="BF342" i="11" s="1"/>
  <c r="BD342" i="11"/>
  <c r="Z343" i="11"/>
  <c r="Z341" i="11" s="1"/>
  <c r="Z340" i="11" s="1"/>
  <c r="AQ343" i="11"/>
  <c r="AQ341" i="11" s="1"/>
  <c r="AQ340" i="11" s="1"/>
  <c r="BD343" i="11"/>
  <c r="BK343" i="11"/>
  <c r="BK340" i="11" s="1"/>
  <c r="BL343" i="11"/>
  <c r="BL340" i="11" s="1"/>
  <c r="BD344" i="11"/>
  <c r="K345" i="11"/>
  <c r="K344" i="11" s="1"/>
  <c r="K343" i="11" s="1"/>
  <c r="K341" i="11" s="1"/>
  <c r="K340" i="11" s="1"/>
  <c r="L345" i="11"/>
  <c r="L344" i="11" s="1"/>
  <c r="L343" i="11" s="1"/>
  <c r="L341" i="11" s="1"/>
  <c r="L340" i="11" s="1"/>
  <c r="M345" i="11"/>
  <c r="M344" i="11" s="1"/>
  <c r="M343" i="11" s="1"/>
  <c r="M341" i="11" s="1"/>
  <c r="M340" i="11" s="1"/>
  <c r="N345" i="11"/>
  <c r="N344" i="11" s="1"/>
  <c r="N343" i="11" s="1"/>
  <c r="N341" i="11" s="1"/>
  <c r="N340" i="11" s="1"/>
  <c r="O345" i="11"/>
  <c r="O344" i="11" s="1"/>
  <c r="O343" i="11" s="1"/>
  <c r="O341" i="11" s="1"/>
  <c r="O340" i="11" s="1"/>
  <c r="P345" i="11"/>
  <c r="P344" i="11" s="1"/>
  <c r="P343" i="11" s="1"/>
  <c r="P341" i="11" s="1"/>
  <c r="P340" i="11" s="1"/>
  <c r="Q345" i="11"/>
  <c r="Q344" i="11" s="1"/>
  <c r="Q343" i="11" s="1"/>
  <c r="Q341" i="11" s="1"/>
  <c r="Q340" i="11" s="1"/>
  <c r="R345" i="11"/>
  <c r="R344" i="11" s="1"/>
  <c r="R343" i="11" s="1"/>
  <c r="R341" i="11" s="1"/>
  <c r="R340" i="11" s="1"/>
  <c r="S345" i="11"/>
  <c r="S344" i="11" s="1"/>
  <c r="S343" i="11" s="1"/>
  <c r="S341" i="11" s="1"/>
  <c r="S340" i="11" s="1"/>
  <c r="T345" i="11"/>
  <c r="T344" i="11" s="1"/>
  <c r="T343" i="11" s="1"/>
  <c r="T341" i="11" s="1"/>
  <c r="T340" i="11" s="1"/>
  <c r="U345" i="11"/>
  <c r="U344" i="11" s="1"/>
  <c r="U343" i="11" s="1"/>
  <c r="U341" i="11" s="1"/>
  <c r="U340" i="11" s="1"/>
  <c r="W345" i="11"/>
  <c r="W344" i="11" s="1"/>
  <c r="W343" i="11" s="1"/>
  <c r="W341" i="11" s="1"/>
  <c r="W340" i="11" s="1"/>
  <c r="X345" i="11"/>
  <c r="X344" i="11" s="1"/>
  <c r="X343" i="11" s="1"/>
  <c r="X341" i="11" s="1"/>
  <c r="X340" i="11" s="1"/>
  <c r="Y345" i="11"/>
  <c r="Y344" i="11" s="1"/>
  <c r="Y343" i="11" s="1"/>
  <c r="Y341" i="11" s="1"/>
  <c r="Y340" i="11" s="1"/>
  <c r="Z345" i="11"/>
  <c r="Z344" i="11" s="1"/>
  <c r="AA345" i="11"/>
  <c r="AA344" i="11" s="1"/>
  <c r="AA343" i="11" s="1"/>
  <c r="AA341" i="11" s="1"/>
  <c r="AA340" i="11" s="1"/>
  <c r="AB345" i="11"/>
  <c r="AB344" i="11" s="1"/>
  <c r="AB343" i="11" s="1"/>
  <c r="AB341" i="11" s="1"/>
  <c r="AB340" i="11" s="1"/>
  <c r="AC345" i="11"/>
  <c r="AC344" i="11" s="1"/>
  <c r="AC343" i="11" s="1"/>
  <c r="AC341" i="11" s="1"/>
  <c r="AC340" i="11" s="1"/>
  <c r="AD345" i="11"/>
  <c r="AD344" i="11" s="1"/>
  <c r="AD343" i="11" s="1"/>
  <c r="AD341" i="11" s="1"/>
  <c r="AD340" i="11" s="1"/>
  <c r="AE345" i="11"/>
  <c r="AE344" i="11" s="1"/>
  <c r="AE343" i="11" s="1"/>
  <c r="AE341" i="11" s="1"/>
  <c r="AE340" i="11" s="1"/>
  <c r="AF345" i="11"/>
  <c r="AF344" i="11" s="1"/>
  <c r="AF343" i="11" s="1"/>
  <c r="AF341" i="11" s="1"/>
  <c r="AF340" i="11" s="1"/>
  <c r="AH345" i="11"/>
  <c r="AH344" i="11" s="1"/>
  <c r="AH343" i="11" s="1"/>
  <c r="AH341" i="11" s="1"/>
  <c r="AH340" i="11" s="1"/>
  <c r="AI345" i="11"/>
  <c r="AI344" i="11" s="1"/>
  <c r="AI343" i="11" s="1"/>
  <c r="AI341" i="11" s="1"/>
  <c r="AI340" i="11" s="1"/>
  <c r="AJ345" i="11"/>
  <c r="AJ344" i="11" s="1"/>
  <c r="AJ343" i="11" s="1"/>
  <c r="AJ341" i="11" s="1"/>
  <c r="AJ340" i="11" s="1"/>
  <c r="AK345" i="11"/>
  <c r="AK344" i="11" s="1"/>
  <c r="AK343" i="11" s="1"/>
  <c r="AK341" i="11" s="1"/>
  <c r="AK340" i="11" s="1"/>
  <c r="AL345" i="11"/>
  <c r="AL344" i="11" s="1"/>
  <c r="AL343" i="11" s="1"/>
  <c r="AL341" i="11" s="1"/>
  <c r="AL340" i="11" s="1"/>
  <c r="AM345" i="11"/>
  <c r="AM344" i="11" s="1"/>
  <c r="AM343" i="11" s="1"/>
  <c r="AM341" i="11" s="1"/>
  <c r="AM340" i="11" s="1"/>
  <c r="AP345" i="11"/>
  <c r="AT345" i="11"/>
  <c r="AT344" i="11" s="1"/>
  <c r="AT343" i="11" s="1"/>
  <c r="AT341" i="11" s="1"/>
  <c r="AT340" i="11" s="1"/>
  <c r="AU345" i="11"/>
  <c r="AU344" i="11" s="1"/>
  <c r="AU343" i="11" s="1"/>
  <c r="AU341" i="11" s="1"/>
  <c r="AU340" i="11" s="1"/>
  <c r="AV345" i="11"/>
  <c r="AV344" i="11" s="1"/>
  <c r="AV343" i="11" s="1"/>
  <c r="AV341" i="11" s="1"/>
  <c r="AV340" i="11" s="1"/>
  <c r="BD345" i="11"/>
  <c r="BG345" i="11"/>
  <c r="BG344" i="11" s="1"/>
  <c r="BG343" i="11" s="1"/>
  <c r="BG340" i="11" s="1"/>
  <c r="BI345" i="11"/>
  <c r="BI344" i="11" s="1"/>
  <c r="BI343" i="11" s="1"/>
  <c r="BI340" i="11" s="1"/>
  <c r="BJ345" i="11"/>
  <c r="BJ344" i="11" s="1"/>
  <c r="V346" i="11"/>
  <c r="V345" i="11" s="1"/>
  <c r="V344" i="11" s="1"/>
  <c r="V343" i="11" s="1"/>
  <c r="V341" i="11" s="1"/>
  <c r="V340" i="11" s="1"/>
  <c r="AG346" i="11"/>
  <c r="AG345" i="11" s="1"/>
  <c r="AG344" i="11" s="1"/>
  <c r="AG343" i="11" s="1"/>
  <c r="AG341" i="11" s="1"/>
  <c r="AG340" i="11" s="1"/>
  <c r="AN346" i="11"/>
  <c r="AN345" i="11" s="1"/>
  <c r="AR346" i="11"/>
  <c r="AW346" i="11" s="1"/>
  <c r="BD346" i="11"/>
  <c r="BM346" i="11"/>
  <c r="BD347" i="11"/>
  <c r="BD348" i="11"/>
  <c r="BI348" i="11"/>
  <c r="BK348" i="11"/>
  <c r="BL348" i="11"/>
  <c r="AO349" i="11"/>
  <c r="AR349" i="11"/>
  <c r="AW349" i="11" s="1"/>
  <c r="BE349" i="11" s="1"/>
  <c r="BF349" i="11" s="1"/>
  <c r="BD349" i="11"/>
  <c r="AQ350" i="11"/>
  <c r="AQ348" i="11" s="1"/>
  <c r="AQ347" i="11" s="1"/>
  <c r="BD350" i="11"/>
  <c r="BK350" i="11"/>
  <c r="BK347" i="11" s="1"/>
  <c r="BL350" i="11"/>
  <c r="BL347" i="11" s="1"/>
  <c r="AC351" i="11"/>
  <c r="AD351" i="11"/>
  <c r="AE351" i="11"/>
  <c r="AF351" i="11"/>
  <c r="AI351" i="11"/>
  <c r="AI350" i="11" s="1"/>
  <c r="AI348" i="11" s="1"/>
  <c r="AI347" i="11" s="1"/>
  <c r="BD351" i="11"/>
  <c r="AH352" i="11"/>
  <c r="AI352" i="11"/>
  <c r="AJ352" i="11"/>
  <c r="AK352" i="11"/>
  <c r="AL352" i="11"/>
  <c r="AM352" i="11"/>
  <c r="AP352" i="11"/>
  <c r="AT352" i="11"/>
  <c r="AU352" i="11"/>
  <c r="AV352" i="11"/>
  <c r="BD352" i="11"/>
  <c r="BG352" i="11"/>
  <c r="BG351" i="11" s="1"/>
  <c r="BI352" i="11"/>
  <c r="BI351" i="11" s="1"/>
  <c r="BJ352" i="11"/>
  <c r="BJ351" i="11" s="1"/>
  <c r="AG353" i="11"/>
  <c r="AG352" i="11" s="1"/>
  <c r="AN353" i="11"/>
  <c r="AN352" i="11" s="1"/>
  <c r="AO353" i="11"/>
  <c r="AR353" i="11"/>
  <c r="AW353" i="11"/>
  <c r="BD353" i="11"/>
  <c r="AH354" i="11"/>
  <c r="AI354" i="11"/>
  <c r="AJ354" i="11"/>
  <c r="AK354" i="11"/>
  <c r="AK351" i="11" s="1"/>
  <c r="AL354" i="11"/>
  <c r="AM354" i="11"/>
  <c r="AP354" i="11"/>
  <c r="AR354" i="11" s="1"/>
  <c r="AT354" i="11"/>
  <c r="AU354" i="11"/>
  <c r="AV354" i="11"/>
  <c r="BD354" i="11"/>
  <c r="AG355" i="11"/>
  <c r="AG354" i="11" s="1"/>
  <c r="AN355" i="11"/>
  <c r="AR355" i="11"/>
  <c r="AW355" i="11"/>
  <c r="BD355" i="11"/>
  <c r="BD356" i="11"/>
  <c r="K357" i="11"/>
  <c r="K356" i="11" s="1"/>
  <c r="K350" i="11" s="1"/>
  <c r="K348" i="11" s="1"/>
  <c r="K347" i="11" s="1"/>
  <c r="L357" i="11"/>
  <c r="L356" i="11" s="1"/>
  <c r="L350" i="11" s="1"/>
  <c r="L348" i="11" s="1"/>
  <c r="L347" i="11" s="1"/>
  <c r="M357" i="11"/>
  <c r="M356" i="11" s="1"/>
  <c r="M350" i="11" s="1"/>
  <c r="M348" i="11" s="1"/>
  <c r="M347" i="11" s="1"/>
  <c r="N357" i="11"/>
  <c r="N356" i="11" s="1"/>
  <c r="N350" i="11" s="1"/>
  <c r="N348" i="11" s="1"/>
  <c r="N347" i="11" s="1"/>
  <c r="O357" i="11"/>
  <c r="O356" i="11" s="1"/>
  <c r="O350" i="11" s="1"/>
  <c r="O348" i="11" s="1"/>
  <c r="O347" i="11" s="1"/>
  <c r="P357" i="11"/>
  <c r="P356" i="11" s="1"/>
  <c r="P350" i="11" s="1"/>
  <c r="P348" i="11" s="1"/>
  <c r="P347" i="11" s="1"/>
  <c r="Q357" i="11"/>
  <c r="Q356" i="11" s="1"/>
  <c r="Q350" i="11" s="1"/>
  <c r="Q348" i="11" s="1"/>
  <c r="Q347" i="11" s="1"/>
  <c r="R357" i="11"/>
  <c r="R356" i="11" s="1"/>
  <c r="R350" i="11" s="1"/>
  <c r="R348" i="11" s="1"/>
  <c r="R347" i="11" s="1"/>
  <c r="S357" i="11"/>
  <c r="S356" i="11" s="1"/>
  <c r="S350" i="11" s="1"/>
  <c r="S348" i="11" s="1"/>
  <c r="S347" i="11" s="1"/>
  <c r="T357" i="11"/>
  <c r="T356" i="11" s="1"/>
  <c r="T350" i="11" s="1"/>
  <c r="T348" i="11" s="1"/>
  <c r="T347" i="11" s="1"/>
  <c r="U357" i="11"/>
  <c r="U356" i="11" s="1"/>
  <c r="U350" i="11" s="1"/>
  <c r="U348" i="11" s="1"/>
  <c r="U347" i="11" s="1"/>
  <c r="W357" i="11"/>
  <c r="W356" i="11" s="1"/>
  <c r="W350" i="11" s="1"/>
  <c r="W348" i="11" s="1"/>
  <c r="W347" i="11" s="1"/>
  <c r="X357" i="11"/>
  <c r="X356" i="11" s="1"/>
  <c r="X350" i="11" s="1"/>
  <c r="X348" i="11" s="1"/>
  <c r="X347" i="11" s="1"/>
  <c r="Y357" i="11"/>
  <c r="Y356" i="11" s="1"/>
  <c r="Y350" i="11" s="1"/>
  <c r="Y348" i="11" s="1"/>
  <c r="Y347" i="11" s="1"/>
  <c r="Z357" i="11"/>
  <c r="Z356" i="11" s="1"/>
  <c r="Z350" i="11" s="1"/>
  <c r="Z348" i="11" s="1"/>
  <c r="Z347" i="11" s="1"/>
  <c r="AA357" i="11"/>
  <c r="AA356" i="11" s="1"/>
  <c r="AA350" i="11" s="1"/>
  <c r="AA348" i="11" s="1"/>
  <c r="AA347" i="11" s="1"/>
  <c r="AB357" i="11"/>
  <c r="AB356" i="11" s="1"/>
  <c r="AB350" i="11" s="1"/>
  <c r="AB348" i="11" s="1"/>
  <c r="AB347" i="11" s="1"/>
  <c r="AC357" i="11"/>
  <c r="AC356" i="11" s="1"/>
  <c r="AD357" i="11"/>
  <c r="AD356" i="11" s="1"/>
  <c r="AE357" i="11"/>
  <c r="AE356" i="11" s="1"/>
  <c r="AF357" i="11"/>
  <c r="AF356" i="11" s="1"/>
  <c r="AF350" i="11" s="1"/>
  <c r="AF348" i="11" s="1"/>
  <c r="AF347" i="11" s="1"/>
  <c r="AH357" i="11"/>
  <c r="AH356" i="11" s="1"/>
  <c r="AI357" i="11"/>
  <c r="AI356" i="11" s="1"/>
  <c r="AJ357" i="11"/>
  <c r="AJ356" i="11" s="1"/>
  <c r="AK357" i="11"/>
  <c r="AK356" i="11" s="1"/>
  <c r="AL357" i="11"/>
  <c r="AL356" i="11" s="1"/>
  <c r="AM357" i="11"/>
  <c r="AM356" i="11" s="1"/>
  <c r="AP357" i="11"/>
  <c r="AT357" i="11"/>
  <c r="AT356" i="11" s="1"/>
  <c r="AU357" i="11"/>
  <c r="AV357" i="11"/>
  <c r="AV356" i="11" s="1"/>
  <c r="BD357" i="11"/>
  <c r="BG357" i="11"/>
  <c r="BG356" i="11" s="1"/>
  <c r="BI357" i="11"/>
  <c r="BI356" i="11" s="1"/>
  <c r="BJ357" i="11"/>
  <c r="V358" i="11"/>
  <c r="V357" i="11" s="1"/>
  <c r="V356" i="11" s="1"/>
  <c r="V350" i="11" s="1"/>
  <c r="V348" i="11" s="1"/>
  <c r="V347" i="11" s="1"/>
  <c r="AG358" i="11"/>
  <c r="AN358" i="11"/>
  <c r="AR358" i="11"/>
  <c r="AW358" i="11" s="1"/>
  <c r="BD358" i="11"/>
  <c r="BM358" i="11"/>
  <c r="AG359" i="11"/>
  <c r="AN359" i="11"/>
  <c r="AO359" i="11" s="1"/>
  <c r="AR359" i="11"/>
  <c r="AW359" i="11" s="1"/>
  <c r="BD359" i="11"/>
  <c r="BM359" i="11"/>
  <c r="AG360" i="11"/>
  <c r="AN360" i="11"/>
  <c r="AO360" i="11" s="1"/>
  <c r="AR360" i="11"/>
  <c r="AW360" i="11" s="1"/>
  <c r="BD360" i="11"/>
  <c r="BM360" i="11"/>
  <c r="AG361" i="11"/>
  <c r="AN361" i="11"/>
  <c r="AO361" i="11"/>
  <c r="AR361" i="11"/>
  <c r="AW361" i="11" s="1"/>
  <c r="BE361" i="11" s="1"/>
  <c r="BF361" i="11" s="1"/>
  <c r="BD361" i="11"/>
  <c r="BM361" i="11"/>
  <c r="AG362" i="11"/>
  <c r="AN362" i="11"/>
  <c r="AO362" i="11" s="1"/>
  <c r="AR362" i="11"/>
  <c r="AW362" i="11" s="1"/>
  <c r="BD362" i="11"/>
  <c r="BM362" i="11"/>
  <c r="AG363" i="11"/>
  <c r="AN363" i="11"/>
  <c r="AO363" i="11"/>
  <c r="AR363" i="11"/>
  <c r="AW363" i="11" s="1"/>
  <c r="BE363" i="11" s="1"/>
  <c r="BF363" i="11" s="1"/>
  <c r="BD363" i="11"/>
  <c r="BM363" i="11"/>
  <c r="AG364" i="11"/>
  <c r="AN364" i="11"/>
  <c r="AO364" i="11" s="1"/>
  <c r="AR364" i="11"/>
  <c r="AW364" i="11" s="1"/>
  <c r="BE364" i="11" s="1"/>
  <c r="BF364" i="11" s="1"/>
  <c r="BD364" i="11"/>
  <c r="AG365" i="11"/>
  <c r="AN365" i="11"/>
  <c r="AO365" i="11" s="1"/>
  <c r="AR365" i="11"/>
  <c r="AW365" i="11" s="1"/>
  <c r="BE365" i="11" s="1"/>
  <c r="BF365" i="11" s="1"/>
  <c r="BD365" i="11"/>
  <c r="BM365" i="11"/>
  <c r="V366" i="11"/>
  <c r="AG366" i="11"/>
  <c r="AN366" i="11"/>
  <c r="AO366" i="11" s="1"/>
  <c r="AR366" i="11"/>
  <c r="AW366" i="11" s="1"/>
  <c r="BD366" i="11"/>
  <c r="BM366" i="11"/>
  <c r="V367" i="11"/>
  <c r="AG367" i="11"/>
  <c r="AN367" i="11"/>
  <c r="AO367" i="11" s="1"/>
  <c r="AR367" i="11"/>
  <c r="AW367" i="11" s="1"/>
  <c r="BE367" i="11" s="1"/>
  <c r="BF367" i="11" s="1"/>
  <c r="BD367" i="11"/>
  <c r="BM367" i="11"/>
  <c r="BD368" i="11"/>
  <c r="BD369" i="11"/>
  <c r="AV370" i="11"/>
  <c r="AV369" i="11" s="1"/>
  <c r="AV368" i="11" s="1"/>
  <c r="BD370" i="11"/>
  <c r="BD431" i="11" s="1"/>
  <c r="BI370" i="11"/>
  <c r="AO371" i="11"/>
  <c r="AR371" i="11"/>
  <c r="AW371" i="11" s="1"/>
  <c r="BD371" i="11"/>
  <c r="AE372" i="11"/>
  <c r="AE370" i="11" s="1"/>
  <c r="AE369" i="11" s="1"/>
  <c r="AE368" i="11" s="1"/>
  <c r="AQ372" i="11"/>
  <c r="AQ370" i="11" s="1"/>
  <c r="AQ369" i="11" s="1"/>
  <c r="AQ368" i="11" s="1"/>
  <c r="BD372" i="11"/>
  <c r="BK372" i="11"/>
  <c r="BK369" i="11" s="1"/>
  <c r="BK368" i="11" s="1"/>
  <c r="BL372" i="11"/>
  <c r="BL369" i="11" s="1"/>
  <c r="BL368" i="11" s="1"/>
  <c r="K373" i="11"/>
  <c r="K372" i="11" s="1"/>
  <c r="K370" i="11" s="1"/>
  <c r="K369" i="11" s="1"/>
  <c r="K368" i="11" s="1"/>
  <c r="L373" i="11"/>
  <c r="L372" i="11" s="1"/>
  <c r="L370" i="11" s="1"/>
  <c r="L369" i="11" s="1"/>
  <c r="L368" i="11" s="1"/>
  <c r="M373" i="11"/>
  <c r="M372" i="11" s="1"/>
  <c r="M370" i="11" s="1"/>
  <c r="M369" i="11" s="1"/>
  <c r="M368" i="11" s="1"/>
  <c r="N373" i="11"/>
  <c r="N372" i="11" s="1"/>
  <c r="N370" i="11" s="1"/>
  <c r="N369" i="11" s="1"/>
  <c r="N368" i="11" s="1"/>
  <c r="O373" i="11"/>
  <c r="O372" i="11" s="1"/>
  <c r="O370" i="11" s="1"/>
  <c r="O369" i="11" s="1"/>
  <c r="O368" i="11" s="1"/>
  <c r="P373" i="11"/>
  <c r="P372" i="11" s="1"/>
  <c r="P370" i="11" s="1"/>
  <c r="P369" i="11" s="1"/>
  <c r="P368" i="11" s="1"/>
  <c r="Q373" i="11"/>
  <c r="Q372" i="11" s="1"/>
  <c r="Q370" i="11" s="1"/>
  <c r="Q369" i="11" s="1"/>
  <c r="Q368" i="11" s="1"/>
  <c r="R373" i="11"/>
  <c r="R372" i="11" s="1"/>
  <c r="R370" i="11" s="1"/>
  <c r="R369" i="11" s="1"/>
  <c r="R368" i="11" s="1"/>
  <c r="S373" i="11"/>
  <c r="S372" i="11" s="1"/>
  <c r="S370" i="11" s="1"/>
  <c r="S369" i="11" s="1"/>
  <c r="S368" i="11" s="1"/>
  <c r="T373" i="11"/>
  <c r="T372" i="11" s="1"/>
  <c r="T370" i="11" s="1"/>
  <c r="T369" i="11" s="1"/>
  <c r="T368" i="11" s="1"/>
  <c r="U373" i="11"/>
  <c r="U372" i="11" s="1"/>
  <c r="U370" i="11" s="1"/>
  <c r="U369" i="11" s="1"/>
  <c r="U368" i="11" s="1"/>
  <c r="AJ373" i="11"/>
  <c r="AJ372" i="11" s="1"/>
  <c r="AJ370" i="11" s="1"/>
  <c r="AJ369" i="11" s="1"/>
  <c r="AJ368" i="11" s="1"/>
  <c r="BD373" i="11"/>
  <c r="K374" i="11"/>
  <c r="L374" i="11"/>
  <c r="M374" i="11"/>
  <c r="N374" i="11"/>
  <c r="O374" i="11"/>
  <c r="P374" i="11"/>
  <c r="Q374" i="11"/>
  <c r="R374" i="11"/>
  <c r="S374" i="11"/>
  <c r="T374" i="11"/>
  <c r="U374" i="11"/>
  <c r="W374" i="11"/>
  <c r="W373" i="11" s="1"/>
  <c r="W372" i="11" s="1"/>
  <c r="W370" i="11" s="1"/>
  <c r="W369" i="11" s="1"/>
  <c r="W368" i="11" s="1"/>
  <c r="X374" i="11"/>
  <c r="X373" i="11" s="1"/>
  <c r="X372" i="11" s="1"/>
  <c r="X370" i="11" s="1"/>
  <c r="X369" i="11" s="1"/>
  <c r="X368" i="11" s="1"/>
  <c r="Y374" i="11"/>
  <c r="Y373" i="11" s="1"/>
  <c r="Y372" i="11" s="1"/>
  <c r="Y370" i="11" s="1"/>
  <c r="Y369" i="11" s="1"/>
  <c r="Y368" i="11" s="1"/>
  <c r="Z374" i="11"/>
  <c r="Z373" i="11" s="1"/>
  <c r="Z372" i="11" s="1"/>
  <c r="Z370" i="11" s="1"/>
  <c r="Z369" i="11" s="1"/>
  <c r="Z368" i="11" s="1"/>
  <c r="AA374" i="11"/>
  <c r="AA373" i="11" s="1"/>
  <c r="AA372" i="11" s="1"/>
  <c r="AA370" i="11" s="1"/>
  <c r="AA369" i="11" s="1"/>
  <c r="AA368" i="11" s="1"/>
  <c r="AB374" i="11"/>
  <c r="AB373" i="11" s="1"/>
  <c r="AB372" i="11" s="1"/>
  <c r="AB370" i="11" s="1"/>
  <c r="AB369" i="11" s="1"/>
  <c r="AB368" i="11" s="1"/>
  <c r="AC374" i="11"/>
  <c r="AC373" i="11" s="1"/>
  <c r="AC372" i="11" s="1"/>
  <c r="AC370" i="11" s="1"/>
  <c r="AC369" i="11" s="1"/>
  <c r="AC368" i="11" s="1"/>
  <c r="AD374" i="11"/>
  <c r="AD373" i="11" s="1"/>
  <c r="AD372" i="11" s="1"/>
  <c r="AD370" i="11" s="1"/>
  <c r="AD369" i="11" s="1"/>
  <c r="AD368" i="11" s="1"/>
  <c r="AE374" i="11"/>
  <c r="AE373" i="11" s="1"/>
  <c r="AF374" i="11"/>
  <c r="AF373" i="11" s="1"/>
  <c r="AF372" i="11" s="1"/>
  <c r="AF370" i="11" s="1"/>
  <c r="AF369" i="11" s="1"/>
  <c r="AF368" i="11" s="1"/>
  <c r="AH374" i="11"/>
  <c r="AH373" i="11" s="1"/>
  <c r="AH372" i="11" s="1"/>
  <c r="AH370" i="11" s="1"/>
  <c r="AH369" i="11" s="1"/>
  <c r="AH368" i="11" s="1"/>
  <c r="AI374" i="11"/>
  <c r="AI373" i="11" s="1"/>
  <c r="AI372" i="11" s="1"/>
  <c r="AI370" i="11" s="1"/>
  <c r="AI369" i="11" s="1"/>
  <c r="AI368" i="11" s="1"/>
  <c r="AJ374" i="11"/>
  <c r="AK374" i="11"/>
  <c r="AK373" i="11" s="1"/>
  <c r="AK372" i="11" s="1"/>
  <c r="AK370" i="11" s="1"/>
  <c r="AK369" i="11" s="1"/>
  <c r="AK368" i="11" s="1"/>
  <c r="AL374" i="11"/>
  <c r="AL373" i="11" s="1"/>
  <c r="AL372" i="11" s="1"/>
  <c r="AL370" i="11" s="1"/>
  <c r="AL431" i="11" s="1"/>
  <c r="AM374" i="11"/>
  <c r="AM373" i="11" s="1"/>
  <c r="AM372" i="11" s="1"/>
  <c r="AM370" i="11" s="1"/>
  <c r="AM369" i="11" s="1"/>
  <c r="AM368" i="11" s="1"/>
  <c r="AP374" i="11"/>
  <c r="AT374" i="11"/>
  <c r="AT373" i="11" s="1"/>
  <c r="AT372" i="11" s="1"/>
  <c r="AT370" i="11" s="1"/>
  <c r="AT369" i="11" s="1"/>
  <c r="AT368" i="11" s="1"/>
  <c r="AU374" i="11"/>
  <c r="AU373" i="11" s="1"/>
  <c r="AU372" i="11" s="1"/>
  <c r="AU370" i="11" s="1"/>
  <c r="AV374" i="11"/>
  <c r="AV373" i="11" s="1"/>
  <c r="AV372" i="11" s="1"/>
  <c r="BD374" i="11"/>
  <c r="BG374" i="11"/>
  <c r="BG373" i="11" s="1"/>
  <c r="BG372" i="11" s="1"/>
  <c r="BG369" i="11" s="1"/>
  <c r="BG368" i="11" s="1"/>
  <c r="BI374" i="11"/>
  <c r="BI373" i="11" s="1"/>
  <c r="BI372" i="11" s="1"/>
  <c r="BI369" i="11" s="1"/>
  <c r="BI368" i="11" s="1"/>
  <c r="BJ374" i="11"/>
  <c r="V375" i="11"/>
  <c r="V373" i="11" s="1"/>
  <c r="V372" i="11" s="1"/>
  <c r="V370" i="11" s="1"/>
  <c r="V369" i="11" s="1"/>
  <c r="V368" i="11" s="1"/>
  <c r="AG375" i="11"/>
  <c r="AN375" i="11"/>
  <c r="AO375" i="11" s="1"/>
  <c r="AR375" i="11"/>
  <c r="AW375" i="11" s="1"/>
  <c r="BD375" i="11"/>
  <c r="BM375" i="11"/>
  <c r="AG376" i="11"/>
  <c r="AN376" i="11"/>
  <c r="AO376" i="11" s="1"/>
  <c r="AR376" i="11"/>
  <c r="AW376" i="11" s="1"/>
  <c r="BD376" i="11"/>
  <c r="BM376" i="11"/>
  <c r="AG377" i="11"/>
  <c r="AN377" i="11"/>
  <c r="AO377" i="11"/>
  <c r="AR377" i="11"/>
  <c r="AW377" i="11" s="1"/>
  <c r="BD377" i="11"/>
  <c r="BM377" i="11"/>
  <c r="BD378" i="11"/>
  <c r="BD379" i="11"/>
  <c r="BD380" i="11"/>
  <c r="BD428" i="11" s="1"/>
  <c r="BI380" i="11"/>
  <c r="BK380" i="11"/>
  <c r="BK428" i="11" s="1"/>
  <c r="BL380" i="11"/>
  <c r="BL428" i="11" s="1"/>
  <c r="AO381" i="11"/>
  <c r="AR381" i="11"/>
  <c r="AW381" i="11" s="1"/>
  <c r="BD381" i="11"/>
  <c r="AQ382" i="11"/>
  <c r="AQ380" i="11" s="1"/>
  <c r="AQ379" i="11" s="1"/>
  <c r="AQ378" i="11" s="1"/>
  <c r="BD382" i="11"/>
  <c r="BK382" i="11"/>
  <c r="BK379" i="11" s="1"/>
  <c r="BK378" i="11" s="1"/>
  <c r="BL382" i="11"/>
  <c r="BL379" i="11" s="1"/>
  <c r="BL378" i="11" s="1"/>
  <c r="BD383" i="11"/>
  <c r="K384" i="11"/>
  <c r="K383" i="11" s="1"/>
  <c r="K382" i="11" s="1"/>
  <c r="K380" i="11" s="1"/>
  <c r="K379" i="11" s="1"/>
  <c r="K378" i="11" s="1"/>
  <c r="L384" i="11"/>
  <c r="L383" i="11" s="1"/>
  <c r="L382" i="11" s="1"/>
  <c r="L380" i="11" s="1"/>
  <c r="L379" i="11" s="1"/>
  <c r="L378" i="11" s="1"/>
  <c r="M384" i="11"/>
  <c r="M383" i="11" s="1"/>
  <c r="M382" i="11" s="1"/>
  <c r="M380" i="11" s="1"/>
  <c r="M379" i="11" s="1"/>
  <c r="M378" i="11" s="1"/>
  <c r="N384" i="11"/>
  <c r="N383" i="11" s="1"/>
  <c r="N382" i="11" s="1"/>
  <c r="N380" i="11" s="1"/>
  <c r="N379" i="11" s="1"/>
  <c r="N378" i="11" s="1"/>
  <c r="O384" i="11"/>
  <c r="O383" i="11" s="1"/>
  <c r="O382" i="11" s="1"/>
  <c r="O380" i="11" s="1"/>
  <c r="O379" i="11" s="1"/>
  <c r="O378" i="11" s="1"/>
  <c r="P384" i="11"/>
  <c r="P383" i="11" s="1"/>
  <c r="P382" i="11" s="1"/>
  <c r="P380" i="11" s="1"/>
  <c r="P379" i="11" s="1"/>
  <c r="P378" i="11" s="1"/>
  <c r="Q384" i="11"/>
  <c r="Q383" i="11" s="1"/>
  <c r="Q382" i="11" s="1"/>
  <c r="Q380" i="11" s="1"/>
  <c r="Q379" i="11" s="1"/>
  <c r="Q378" i="11" s="1"/>
  <c r="R384" i="11"/>
  <c r="R383" i="11" s="1"/>
  <c r="R382" i="11" s="1"/>
  <c r="R380" i="11" s="1"/>
  <c r="R379" i="11" s="1"/>
  <c r="R378" i="11" s="1"/>
  <c r="S384" i="11"/>
  <c r="S383" i="11" s="1"/>
  <c r="S382" i="11" s="1"/>
  <c r="S380" i="11" s="1"/>
  <c r="S379" i="11" s="1"/>
  <c r="S378" i="11" s="1"/>
  <c r="T384" i="11"/>
  <c r="T383" i="11" s="1"/>
  <c r="T382" i="11" s="1"/>
  <c r="T380" i="11" s="1"/>
  <c r="T379" i="11" s="1"/>
  <c r="T378" i="11" s="1"/>
  <c r="U384" i="11"/>
  <c r="U383" i="11" s="1"/>
  <c r="U382" i="11" s="1"/>
  <c r="U380" i="11" s="1"/>
  <c r="U379" i="11" s="1"/>
  <c r="U378" i="11" s="1"/>
  <c r="W384" i="11"/>
  <c r="W383" i="11" s="1"/>
  <c r="W382" i="11" s="1"/>
  <c r="W380" i="11" s="1"/>
  <c r="W379" i="11" s="1"/>
  <c r="W378" i="11" s="1"/>
  <c r="X384" i="11"/>
  <c r="X383" i="11" s="1"/>
  <c r="X382" i="11" s="1"/>
  <c r="X380" i="11" s="1"/>
  <c r="X379" i="11" s="1"/>
  <c r="X378" i="11" s="1"/>
  <c r="Y384" i="11"/>
  <c r="Y383" i="11" s="1"/>
  <c r="Y382" i="11" s="1"/>
  <c r="Y380" i="11" s="1"/>
  <c r="Y379" i="11" s="1"/>
  <c r="Y378" i="11" s="1"/>
  <c r="Z384" i="11"/>
  <c r="Z383" i="11" s="1"/>
  <c r="Z382" i="11" s="1"/>
  <c r="Z380" i="11" s="1"/>
  <c r="Z379" i="11" s="1"/>
  <c r="Z378" i="11" s="1"/>
  <c r="AA384" i="11"/>
  <c r="AA383" i="11" s="1"/>
  <c r="AA382" i="11" s="1"/>
  <c r="AA380" i="11" s="1"/>
  <c r="AA379" i="11" s="1"/>
  <c r="AA378" i="11" s="1"/>
  <c r="AB384" i="11"/>
  <c r="AB383" i="11" s="1"/>
  <c r="AB382" i="11" s="1"/>
  <c r="AB380" i="11" s="1"/>
  <c r="AB379" i="11" s="1"/>
  <c r="AB378" i="11" s="1"/>
  <c r="AC384" i="11"/>
  <c r="AC383" i="11" s="1"/>
  <c r="AC382" i="11" s="1"/>
  <c r="AC380" i="11" s="1"/>
  <c r="AC379" i="11" s="1"/>
  <c r="AC378" i="11" s="1"/>
  <c r="AD384" i="11"/>
  <c r="AD383" i="11" s="1"/>
  <c r="AD382" i="11" s="1"/>
  <c r="AD380" i="11" s="1"/>
  <c r="AD379" i="11" s="1"/>
  <c r="AD378" i="11" s="1"/>
  <c r="AE384" i="11"/>
  <c r="AE383" i="11" s="1"/>
  <c r="AE382" i="11" s="1"/>
  <c r="AE380" i="11" s="1"/>
  <c r="AE379" i="11" s="1"/>
  <c r="AE378" i="11" s="1"/>
  <c r="AF384" i="11"/>
  <c r="AF383" i="11" s="1"/>
  <c r="AF382" i="11" s="1"/>
  <c r="AF380" i="11" s="1"/>
  <c r="AF379" i="11" s="1"/>
  <c r="AF378" i="11" s="1"/>
  <c r="AH384" i="11"/>
  <c r="AH383" i="11" s="1"/>
  <c r="AH382" i="11" s="1"/>
  <c r="AH380" i="11" s="1"/>
  <c r="AI384" i="11"/>
  <c r="AI383" i="11" s="1"/>
  <c r="AI382" i="11" s="1"/>
  <c r="AI380" i="11" s="1"/>
  <c r="AI379" i="11" s="1"/>
  <c r="AI378" i="11" s="1"/>
  <c r="AJ384" i="11"/>
  <c r="AJ383" i="11" s="1"/>
  <c r="AJ382" i="11" s="1"/>
  <c r="AJ380" i="11" s="1"/>
  <c r="AJ379" i="11" s="1"/>
  <c r="AJ378" i="11" s="1"/>
  <c r="AK384" i="11"/>
  <c r="AK383" i="11" s="1"/>
  <c r="AL384" i="11"/>
  <c r="AL383" i="11" s="1"/>
  <c r="AM384" i="11"/>
  <c r="AM383" i="11" s="1"/>
  <c r="AP384" i="11"/>
  <c r="AP383" i="11" s="1"/>
  <c r="AT384" i="11"/>
  <c r="AT383" i="11" s="1"/>
  <c r="AU384" i="11"/>
  <c r="AU383" i="11" s="1"/>
  <c r="AV384" i="11"/>
  <c r="AV383" i="11" s="1"/>
  <c r="BD384" i="11"/>
  <c r="BG384" i="11"/>
  <c r="BG383" i="11" s="1"/>
  <c r="BI384" i="11"/>
  <c r="BI383" i="11" s="1"/>
  <c r="BJ384" i="11"/>
  <c r="V385" i="11"/>
  <c r="V384" i="11" s="1"/>
  <c r="V383" i="11" s="1"/>
  <c r="V382" i="11" s="1"/>
  <c r="V380" i="11" s="1"/>
  <c r="V379" i="11" s="1"/>
  <c r="V378" i="11" s="1"/>
  <c r="AG385" i="11"/>
  <c r="AN385" i="11"/>
  <c r="AO385" i="11" s="1"/>
  <c r="AR385" i="11"/>
  <c r="AW385" i="11" s="1"/>
  <c r="BD385" i="11"/>
  <c r="BM385" i="11"/>
  <c r="AG386" i="11"/>
  <c r="AN386" i="11"/>
  <c r="AO386" i="11" s="1"/>
  <c r="AR386" i="11"/>
  <c r="AW386" i="11" s="1"/>
  <c r="BD386" i="11"/>
  <c r="BM386" i="11"/>
  <c r="AG387" i="11"/>
  <c r="AN387" i="11"/>
  <c r="AO387" i="11" s="1"/>
  <c r="AR387" i="11"/>
  <c r="AW387" i="11" s="1"/>
  <c r="BE387" i="11" s="1"/>
  <c r="BF387" i="11" s="1"/>
  <c r="BD387" i="11"/>
  <c r="BM387" i="11"/>
  <c r="BD388" i="11"/>
  <c r="AK389" i="11"/>
  <c r="AK388" i="11" s="1"/>
  <c r="AL389" i="11"/>
  <c r="AL388" i="11" s="1"/>
  <c r="AM389" i="11"/>
  <c r="AM388" i="11" s="1"/>
  <c r="AP389" i="11"/>
  <c r="AR389" i="11" s="1"/>
  <c r="AT389" i="11"/>
  <c r="AT388" i="11" s="1"/>
  <c r="AU389" i="11"/>
  <c r="AU388" i="11" s="1"/>
  <c r="AV389" i="11"/>
  <c r="AV388" i="11" s="1"/>
  <c r="BD389" i="11"/>
  <c r="BG389" i="11"/>
  <c r="BG388" i="11" s="1"/>
  <c r="BI389" i="11"/>
  <c r="BI388" i="11" s="1"/>
  <c r="BJ389" i="11"/>
  <c r="AG390" i="11"/>
  <c r="AN390" i="11"/>
  <c r="AR390" i="11"/>
  <c r="AW390" i="11" s="1"/>
  <c r="BD390" i="11"/>
  <c r="BM390" i="11"/>
  <c r="Q391" i="11"/>
  <c r="BD391" i="11"/>
  <c r="K392" i="11"/>
  <c r="K391" i="11" s="1"/>
  <c r="L392" i="11"/>
  <c r="L391" i="11" s="1"/>
  <c r="M392" i="11"/>
  <c r="M391" i="11" s="1"/>
  <c r="N392" i="11"/>
  <c r="N391" i="11" s="1"/>
  <c r="O392" i="11"/>
  <c r="O391" i="11" s="1"/>
  <c r="P392" i="11"/>
  <c r="P391" i="11" s="1"/>
  <c r="BD392" i="11"/>
  <c r="R393" i="11"/>
  <c r="R392" i="11" s="1"/>
  <c r="R391" i="11" s="1"/>
  <c r="BD393" i="11"/>
  <c r="BK393" i="11"/>
  <c r="BL393" i="11"/>
  <c r="AO394" i="11"/>
  <c r="AR394" i="11"/>
  <c r="BD394" i="11"/>
  <c r="BE394" i="11" s="1"/>
  <c r="BF394" i="11" s="1"/>
  <c r="AQ395" i="11"/>
  <c r="AQ393" i="11" s="1"/>
  <c r="AQ392" i="11" s="1"/>
  <c r="AQ391" i="11" s="1"/>
  <c r="BD395" i="11"/>
  <c r="BK395" i="11"/>
  <c r="BK392" i="11" s="1"/>
  <c r="BK391" i="11" s="1"/>
  <c r="BL395" i="11"/>
  <c r="BL392" i="11" s="1"/>
  <c r="BL391" i="11" s="1"/>
  <c r="BD396" i="11"/>
  <c r="S397" i="11"/>
  <c r="T397" i="11"/>
  <c r="U397" i="11"/>
  <c r="V397" i="11"/>
  <c r="Y397" i="11"/>
  <c r="Z397" i="11"/>
  <c r="Z396" i="11" s="1"/>
  <c r="AA397" i="11"/>
  <c r="AB397" i="11"/>
  <c r="AC397" i="11"/>
  <c r="AD397" i="11"/>
  <c r="AD396" i="11" s="1"/>
  <c r="AE397" i="11"/>
  <c r="AF397" i="11"/>
  <c r="AG397" i="11"/>
  <c r="AH397" i="11"/>
  <c r="AH396" i="11" s="1"/>
  <c r="AI397" i="11"/>
  <c r="AJ397" i="11"/>
  <c r="AK397" i="11"/>
  <c r="AL397" i="11"/>
  <c r="AL396" i="11" s="1"/>
  <c r="AM397" i="11"/>
  <c r="AP397" i="11"/>
  <c r="AR397" i="11" s="1"/>
  <c r="AT397" i="11"/>
  <c r="AU397" i="11"/>
  <c r="AV397" i="11"/>
  <c r="BD397" i="11"/>
  <c r="BG397" i="11"/>
  <c r="BI397" i="11"/>
  <c r="BI396" i="11" s="1"/>
  <c r="BJ397" i="11"/>
  <c r="AG398" i="11"/>
  <c r="AN398" i="11"/>
  <c r="AO398" i="11" s="1"/>
  <c r="AR398" i="11"/>
  <c r="AW398" i="11" s="1"/>
  <c r="BE398" i="11" s="1"/>
  <c r="BF398" i="11" s="1"/>
  <c r="BD398" i="11"/>
  <c r="BM398" i="11"/>
  <c r="AC399" i="11"/>
  <c r="AD399" i="11"/>
  <c r="AE399" i="11"/>
  <c r="AF399" i="11"/>
  <c r="AH399" i="11"/>
  <c r="AI399" i="11"/>
  <c r="AJ399" i="11"/>
  <c r="AK399" i="11"/>
  <c r="AL399" i="11"/>
  <c r="AM399" i="11"/>
  <c r="AP399" i="11"/>
  <c r="AR399" i="11" s="1"/>
  <c r="AT399" i="11"/>
  <c r="AU399" i="11"/>
  <c r="AV399" i="11"/>
  <c r="BD399" i="11"/>
  <c r="BJ399" i="11"/>
  <c r="AG400" i="11"/>
  <c r="AG399" i="11" s="1"/>
  <c r="AN400" i="11"/>
  <c r="AO400" i="11" s="1"/>
  <c r="AR400" i="11"/>
  <c r="AW400" i="11" s="1"/>
  <c r="BD400" i="11"/>
  <c r="S401" i="11"/>
  <c r="T401" i="11"/>
  <c r="U401" i="11"/>
  <c r="V401" i="11"/>
  <c r="W401" i="11"/>
  <c r="W396" i="11" s="1"/>
  <c r="W395" i="11" s="1"/>
  <c r="W393" i="11" s="1"/>
  <c r="W392" i="11" s="1"/>
  <c r="W391" i="11" s="1"/>
  <c r="X401" i="11"/>
  <c r="X396" i="11" s="1"/>
  <c r="Y401" i="11"/>
  <c r="Z401" i="11"/>
  <c r="AA401" i="11"/>
  <c r="AB401" i="11"/>
  <c r="AC401" i="11"/>
  <c r="AD401" i="11"/>
  <c r="AE401" i="11"/>
  <c r="AF401" i="11"/>
  <c r="AH401" i="11"/>
  <c r="AI401" i="11"/>
  <c r="AJ401" i="11"/>
  <c r="AK401" i="11"/>
  <c r="AL401" i="11"/>
  <c r="AM401" i="11"/>
  <c r="AP401" i="11"/>
  <c r="AR401" i="11" s="1"/>
  <c r="AT401" i="11"/>
  <c r="AU401" i="11"/>
  <c r="AV401" i="11"/>
  <c r="BD401" i="11"/>
  <c r="BG401" i="11"/>
  <c r="BI401" i="11"/>
  <c r="BJ401" i="11"/>
  <c r="AG402" i="11"/>
  <c r="AG401" i="11" s="1"/>
  <c r="AN402" i="11"/>
  <c r="AO402" i="11" s="1"/>
  <c r="AR402" i="11"/>
  <c r="AW402" i="11" s="1"/>
  <c r="BD402" i="11"/>
  <c r="BM402" i="11"/>
  <c r="V403" i="11"/>
  <c r="AR403" i="11"/>
  <c r="BD403" i="11"/>
  <c r="K404" i="11"/>
  <c r="K403" i="11" s="1"/>
  <c r="X404" i="11"/>
  <c r="Y404" i="11"/>
  <c r="Z404" i="11"/>
  <c r="AA404" i="11"/>
  <c r="AB404" i="11"/>
  <c r="AC404" i="11"/>
  <c r="AD404" i="11"/>
  <c r="AE404" i="11"/>
  <c r="AF404" i="11"/>
  <c r="AF403" i="11" s="1"/>
  <c r="AH404" i="11"/>
  <c r="AI404" i="11"/>
  <c r="AJ404" i="11"/>
  <c r="AK404" i="11"/>
  <c r="AL404" i="11"/>
  <c r="AM404" i="11"/>
  <c r="AP404" i="11"/>
  <c r="AT404" i="11"/>
  <c r="AU404" i="11"/>
  <c r="AV404" i="11"/>
  <c r="AW404" i="11"/>
  <c r="BE404" i="11" s="1"/>
  <c r="BF404" i="11" s="1"/>
  <c r="BD404" i="11"/>
  <c r="BG404" i="11"/>
  <c r="BI404" i="11"/>
  <c r="BJ404" i="11"/>
  <c r="BM404" i="11" s="1"/>
  <c r="AG405" i="11"/>
  <c r="AN405" i="11"/>
  <c r="AW405" i="11"/>
  <c r="BD405" i="11"/>
  <c r="BE405" i="11" s="1"/>
  <c r="BF405" i="11" s="1"/>
  <c r="AG406" i="11"/>
  <c r="AN406" i="11"/>
  <c r="AO406" i="11" s="1"/>
  <c r="AW406" i="11"/>
  <c r="BD406" i="11"/>
  <c r="AG407" i="11"/>
  <c r="AN407" i="11"/>
  <c r="AO407" i="11"/>
  <c r="AW407" i="11"/>
  <c r="BE407" i="11" s="1"/>
  <c r="BF407" i="11" s="1"/>
  <c r="BD407" i="11"/>
  <c r="AG408" i="11"/>
  <c r="AN408" i="11"/>
  <c r="AO408" i="11" s="1"/>
  <c r="AW408" i="11"/>
  <c r="BE408" i="11" s="1"/>
  <c r="BF408" i="11" s="1"/>
  <c r="BD408" i="11"/>
  <c r="S409" i="11"/>
  <c r="S404" i="11" s="1"/>
  <c r="T409" i="11"/>
  <c r="T404" i="11" s="1"/>
  <c r="W409" i="11"/>
  <c r="W404" i="11" s="1"/>
  <c r="W403" i="11" s="1"/>
  <c r="X409" i="11"/>
  <c r="Y409" i="11"/>
  <c r="Z409" i="11"/>
  <c r="AA409" i="11"/>
  <c r="AB409" i="11"/>
  <c r="AC409" i="11"/>
  <c r="AD409" i="11"/>
  <c r="AE409" i="11"/>
  <c r="AF409" i="11"/>
  <c r="AH409" i="11"/>
  <c r="AI409" i="11"/>
  <c r="AJ409" i="11"/>
  <c r="AK409" i="11"/>
  <c r="AL409" i="11"/>
  <c r="AM409" i="11"/>
  <c r="AP409" i="11"/>
  <c r="AS409" i="11"/>
  <c r="AT409" i="11"/>
  <c r="AU409" i="11"/>
  <c r="AV409" i="11"/>
  <c r="BD409" i="11"/>
  <c r="BG409" i="11"/>
  <c r="BI409" i="11"/>
  <c r="BJ409" i="11"/>
  <c r="AG410" i="11"/>
  <c r="AN410" i="11"/>
  <c r="AO410" i="11" s="1"/>
  <c r="AW410" i="11"/>
  <c r="BD410" i="11"/>
  <c r="BM410" i="11"/>
  <c r="AG411" i="11"/>
  <c r="AN411" i="11"/>
  <c r="AO411" i="11"/>
  <c r="AW411" i="11"/>
  <c r="BD411" i="11"/>
  <c r="BM411" i="11"/>
  <c r="K412" i="11"/>
  <c r="K409" i="11" s="1"/>
  <c r="L412" i="11"/>
  <c r="L409" i="11" s="1"/>
  <c r="L404" i="11" s="1"/>
  <c r="L403" i="11" s="1"/>
  <c r="M412" i="11"/>
  <c r="M409" i="11" s="1"/>
  <c r="M404" i="11" s="1"/>
  <c r="M403" i="11" s="1"/>
  <c r="N412" i="11"/>
  <c r="N409" i="11" s="1"/>
  <c r="N404" i="11" s="1"/>
  <c r="N403" i="11" s="1"/>
  <c r="O412" i="11"/>
  <c r="O409" i="11" s="1"/>
  <c r="O404" i="11" s="1"/>
  <c r="O403" i="11" s="1"/>
  <c r="P412" i="11"/>
  <c r="P409" i="11" s="1"/>
  <c r="P404" i="11" s="1"/>
  <c r="P403" i="11" s="1"/>
  <c r="Q412" i="11"/>
  <c r="Q409" i="11" s="1"/>
  <c r="Q404" i="11" s="1"/>
  <c r="Q403" i="11" s="1"/>
  <c r="S412" i="11"/>
  <c r="T412" i="11"/>
  <c r="W412" i="11"/>
  <c r="X412" i="11"/>
  <c r="Y412" i="11"/>
  <c r="AA412" i="11"/>
  <c r="AB412" i="11"/>
  <c r="AC412" i="11"/>
  <c r="AD412" i="11"/>
  <c r="AE412" i="11"/>
  <c r="AF412" i="11"/>
  <c r="AH412" i="11"/>
  <c r="AI412" i="11"/>
  <c r="AJ412" i="11"/>
  <c r="AK412" i="11"/>
  <c r="AL412" i="11"/>
  <c r="AM412" i="11"/>
  <c r="AP412" i="11"/>
  <c r="AT412" i="11"/>
  <c r="AU412" i="11"/>
  <c r="AV412" i="11"/>
  <c r="AW412" i="11" s="1"/>
  <c r="BD412" i="11"/>
  <c r="BG412" i="11"/>
  <c r="BI412" i="11"/>
  <c r="BJ412" i="11"/>
  <c r="BM412" i="11" s="1"/>
  <c r="AG413" i="11"/>
  <c r="AG412" i="11" s="1"/>
  <c r="AN413" i="11"/>
  <c r="AW413" i="11"/>
  <c r="BD413" i="11"/>
  <c r="BM413" i="11"/>
  <c r="AG414" i="11"/>
  <c r="AN414" i="11"/>
  <c r="AO414" i="11" s="1"/>
  <c r="AW414" i="11"/>
  <c r="BD414" i="11"/>
  <c r="S415" i="11"/>
  <c r="T415" i="11"/>
  <c r="U415" i="11"/>
  <c r="U409" i="11" s="1"/>
  <c r="U404" i="11" s="1"/>
  <c r="U403" i="11" s="1"/>
  <c r="V415" i="11"/>
  <c r="W415" i="11"/>
  <c r="X415" i="11"/>
  <c r="Y415" i="11"/>
  <c r="Z415" i="11"/>
  <c r="AA415" i="11"/>
  <c r="AB415" i="11"/>
  <c r="AC415" i="11"/>
  <c r="AD415" i="11"/>
  <c r="AE415" i="11"/>
  <c r="AF415" i="11"/>
  <c r="AH415" i="11"/>
  <c r="AI415" i="11"/>
  <c r="AN415" i="11"/>
  <c r="AO415" i="11" s="1"/>
  <c r="AT415" i="11"/>
  <c r="AU415" i="11"/>
  <c r="AV415" i="11"/>
  <c r="BD415" i="11"/>
  <c r="BG415" i="11"/>
  <c r="BI415" i="11"/>
  <c r="BJ415" i="11"/>
  <c r="AG416" i="11"/>
  <c r="AN416" i="11"/>
  <c r="AO416" i="11" s="1"/>
  <c r="AW416" i="11"/>
  <c r="BD416" i="11"/>
  <c r="BM416" i="11"/>
  <c r="AG417" i="11"/>
  <c r="AN417" i="11"/>
  <c r="AO417" i="11"/>
  <c r="AW417" i="11"/>
  <c r="BD417" i="11"/>
  <c r="BM417" i="11"/>
  <c r="BG437" i="11"/>
  <c r="BC437" i="11"/>
  <c r="BB437" i="11"/>
  <c r="BA437" i="11"/>
  <c r="AZ437" i="11"/>
  <c r="AY437" i="11"/>
  <c r="AX437" i="11"/>
  <c r="AS437" i="11"/>
  <c r="BI436" i="11"/>
  <c r="BG436" i="11"/>
  <c r="BC436" i="11"/>
  <c r="BB436" i="11"/>
  <c r="BA436" i="11"/>
  <c r="AZ436" i="11"/>
  <c r="AY436" i="11"/>
  <c r="AX436" i="11"/>
  <c r="AS436" i="11"/>
  <c r="BL435" i="11"/>
  <c r="BK435" i="11"/>
  <c r="BG435" i="11"/>
  <c r="BC435" i="11"/>
  <c r="BB435" i="11"/>
  <c r="BA435" i="11"/>
  <c r="AZ435" i="11"/>
  <c r="AY435" i="11"/>
  <c r="AX435" i="11"/>
  <c r="AS435" i="11"/>
  <c r="BG434" i="11"/>
  <c r="BC434" i="11"/>
  <c r="BB434" i="11"/>
  <c r="BA434" i="11"/>
  <c r="AZ434" i="11"/>
  <c r="AY434" i="11"/>
  <c r="AX434" i="11"/>
  <c r="AS434" i="11"/>
  <c r="BI433" i="11"/>
  <c r="BG433" i="11"/>
  <c r="BC433" i="11"/>
  <c r="BB433" i="11"/>
  <c r="BA433" i="11"/>
  <c r="AZ433" i="11"/>
  <c r="AY433" i="11"/>
  <c r="AX433" i="11"/>
  <c r="AS433" i="11"/>
  <c r="BG432" i="11"/>
  <c r="BC432" i="11"/>
  <c r="BB432" i="11"/>
  <c r="BA432" i="11"/>
  <c r="AZ432" i="11"/>
  <c r="AY432" i="11"/>
  <c r="AX432" i="11"/>
  <c r="AS432" i="11"/>
  <c r="BL431" i="11"/>
  <c r="BK431" i="11"/>
  <c r="BI431" i="11"/>
  <c r="BG431" i="11"/>
  <c r="BC431" i="11"/>
  <c r="BB431" i="11"/>
  <c r="BA431" i="11"/>
  <c r="AZ431" i="11"/>
  <c r="AY431" i="11"/>
  <c r="AX431" i="11"/>
  <c r="AS431" i="11"/>
  <c r="BG430" i="11"/>
  <c r="BC430" i="11"/>
  <c r="BB430" i="11"/>
  <c r="BA430" i="11"/>
  <c r="AZ430" i="11"/>
  <c r="AY430" i="11"/>
  <c r="AX430" i="11"/>
  <c r="AS430" i="11"/>
  <c r="BG429" i="11"/>
  <c r="BC429" i="11"/>
  <c r="BB429" i="11"/>
  <c r="BA429" i="11"/>
  <c r="AZ429" i="11"/>
  <c r="AY429" i="11"/>
  <c r="AX429" i="11"/>
  <c r="AS429" i="11"/>
  <c r="BG428" i="11"/>
  <c r="BC428" i="11"/>
  <c r="BB428" i="11"/>
  <c r="BA428" i="11"/>
  <c r="AZ428" i="11"/>
  <c r="AY428" i="11"/>
  <c r="AX428" i="11"/>
  <c r="AS428" i="11"/>
  <c r="BG427" i="11"/>
  <c r="BC427" i="11"/>
  <c r="BB427" i="11"/>
  <c r="BA427" i="11"/>
  <c r="AZ427" i="11"/>
  <c r="AY427" i="11"/>
  <c r="AX427" i="11"/>
  <c r="AS427" i="11"/>
  <c r="AQ427" i="11"/>
  <c r="BG426" i="11"/>
  <c r="BC426" i="11"/>
  <c r="BB426" i="11"/>
  <c r="BA426" i="11"/>
  <c r="AZ426" i="11"/>
  <c r="AY426" i="11"/>
  <c r="AX426" i="11"/>
  <c r="AS426" i="11"/>
  <c r="BG425" i="11"/>
  <c r="BC425" i="11"/>
  <c r="BB425" i="11"/>
  <c r="BA425" i="11"/>
  <c r="AZ425" i="11"/>
  <c r="AY425" i="11"/>
  <c r="AX425" i="11"/>
  <c r="AS425" i="11"/>
  <c r="BD424" i="11"/>
  <c r="BC424" i="11"/>
  <c r="BB424" i="11"/>
  <c r="BA424" i="11"/>
  <c r="AZ424" i="11"/>
  <c r="AY424" i="11"/>
  <c r="AX424" i="11"/>
  <c r="AK431" i="11"/>
  <c r="BK432" i="11"/>
  <c r="AT433" i="11"/>
  <c r="BL433" i="11"/>
  <c r="BD433" i="11"/>
  <c r="BL429" i="11"/>
  <c r="BI429" i="11"/>
  <c r="BD429" i="11"/>
  <c r="BD436" i="11"/>
  <c r="AL436" i="11"/>
  <c r="AI434" i="11"/>
  <c r="BL434" i="11"/>
  <c r="BI434" i="11"/>
  <c r="BD434" i="11"/>
  <c r="AK434" i="11"/>
  <c r="AF434" i="11"/>
  <c r="AJ427" i="11"/>
  <c r="BK427" i="11"/>
  <c r="AI427" i="11"/>
  <c r="BD427" i="11"/>
  <c r="AV427" i="11"/>
  <c r="AA427" i="11"/>
  <c r="BL426" i="11"/>
  <c r="BK426" i="11"/>
  <c r="BD426" i="11"/>
  <c r="AT426" i="11"/>
  <c r="AL426" i="11"/>
  <c r="BN438" i="11" l="1"/>
  <c r="V36" i="9"/>
  <c r="AJ403" i="11"/>
  <c r="AU369" i="11"/>
  <c r="AU368" i="11" s="1"/>
  <c r="AU431" i="11"/>
  <c r="Y137" i="11"/>
  <c r="Y133" i="11" s="1"/>
  <c r="Y127" i="11" s="1"/>
  <c r="Y126" i="11" s="1"/>
  <c r="BH395" i="11"/>
  <c r="AQ434" i="11"/>
  <c r="T403" i="11"/>
  <c r="BE371" i="11"/>
  <c r="BF371" i="11" s="1"/>
  <c r="BE355" i="11"/>
  <c r="BF355" i="11" s="1"/>
  <c r="BE308" i="11"/>
  <c r="BF308" i="11" s="1"/>
  <c r="AW24" i="11"/>
  <c r="BE24" i="11" s="1"/>
  <c r="BF24" i="11" s="1"/>
  <c r="BH279" i="11"/>
  <c r="AC437" i="11"/>
  <c r="AM351" i="11"/>
  <c r="AM350" i="11" s="1"/>
  <c r="AM348" i="11" s="1"/>
  <c r="AM347" i="11" s="1"/>
  <c r="AR338" i="11"/>
  <c r="AW338" i="11" s="1"/>
  <c r="BE338" i="11" s="1"/>
  <c r="BF338" i="11" s="1"/>
  <c r="S302" i="11"/>
  <c r="V303" i="11"/>
  <c r="AC274" i="11"/>
  <c r="AC273" i="11" s="1"/>
  <c r="AC266" i="11" s="1"/>
  <c r="AC430" i="11" s="1"/>
  <c r="AN248" i="11"/>
  <c r="AO248" i="11" s="1"/>
  <c r="AO249" i="11"/>
  <c r="AN202" i="11"/>
  <c r="AO203" i="11"/>
  <c r="BH313" i="11"/>
  <c r="AP403" i="11"/>
  <c r="T396" i="11"/>
  <c r="T395" i="11" s="1"/>
  <c r="T393" i="11" s="1"/>
  <c r="T392" i="11" s="1"/>
  <c r="T391" i="11" s="1"/>
  <c r="AO322" i="11"/>
  <c r="AN321" i="11"/>
  <c r="AO321" i="11" s="1"/>
  <c r="AF186" i="11"/>
  <c r="AF436" i="11"/>
  <c r="AW415" i="11"/>
  <c r="BE414" i="11"/>
  <c r="BF414" i="11" s="1"/>
  <c r="BE412" i="11"/>
  <c r="BF412" i="11" s="1"/>
  <c r="AH320" i="11"/>
  <c r="AH319" i="11" s="1"/>
  <c r="AH315" i="11" s="1"/>
  <c r="AH314" i="11" s="1"/>
  <c r="BJ245" i="11"/>
  <c r="BJ244" i="11" s="1"/>
  <c r="BE228" i="11"/>
  <c r="BF228" i="11" s="1"/>
  <c r="AV396" i="11"/>
  <c r="AI396" i="11"/>
  <c r="U396" i="11"/>
  <c r="U395" i="11" s="1"/>
  <c r="U393" i="11" s="1"/>
  <c r="U392" i="11" s="1"/>
  <c r="U391" i="11" s="1"/>
  <c r="AP396" i="11"/>
  <c r="AR396" i="11" s="1"/>
  <c r="AN389" i="11"/>
  <c r="AO390" i="11"/>
  <c r="BJ373" i="11"/>
  <c r="BM373" i="11" s="1"/>
  <c r="BM374" i="11"/>
  <c r="AN354" i="11"/>
  <c r="AO354" i="11" s="1"/>
  <c r="AO355" i="11"/>
  <c r="AP344" i="11"/>
  <c r="AP343" i="11" s="1"/>
  <c r="AP341" i="11" s="1"/>
  <c r="AR345" i="11"/>
  <c r="AW345" i="11" s="1"/>
  <c r="BE345" i="11" s="1"/>
  <c r="BF345" i="11" s="1"/>
  <c r="AM320" i="11"/>
  <c r="AM319" i="11" s="1"/>
  <c r="AM315" i="11" s="1"/>
  <c r="AM314" i="11" s="1"/>
  <c r="AD320" i="11"/>
  <c r="AD319" i="11" s="1"/>
  <c r="AD315" i="11" s="1"/>
  <c r="AD314" i="11" s="1"/>
  <c r="Z320" i="11"/>
  <c r="Z319" i="11" s="1"/>
  <c r="Z315" i="11" s="1"/>
  <c r="Z314" i="11" s="1"/>
  <c r="BK437" i="11"/>
  <c r="AK274" i="11"/>
  <c r="AK273" i="11" s="1"/>
  <c r="S266" i="11"/>
  <c r="S265" i="11"/>
  <c r="V202" i="11"/>
  <c r="V201" i="11" s="1"/>
  <c r="V200" i="11" s="1"/>
  <c r="V195" i="11" s="1"/>
  <c r="V194" i="11" s="1"/>
  <c r="V169" i="11" s="1"/>
  <c r="T169" i="11"/>
  <c r="AV170" i="11"/>
  <c r="AV434" i="11"/>
  <c r="AA8" i="11"/>
  <c r="AA7" i="11" s="1"/>
  <c r="BH8" i="11"/>
  <c r="BH7" i="11" s="1"/>
  <c r="BH11" i="11"/>
  <c r="BH10" i="11" s="1"/>
  <c r="BH153" i="11"/>
  <c r="AB403" i="11"/>
  <c r="BE413" i="11"/>
  <c r="BF413" i="11" s="1"/>
  <c r="AC403" i="11"/>
  <c r="S403" i="11"/>
  <c r="BE406" i="11"/>
  <c r="BF406" i="11" s="1"/>
  <c r="BI403" i="11"/>
  <c r="AD403" i="11"/>
  <c r="AD395" i="11" s="1"/>
  <c r="AD393" i="11" s="1"/>
  <c r="AD392" i="11" s="1"/>
  <c r="AD391" i="11" s="1"/>
  <c r="Z403" i="11"/>
  <c r="Z395" i="11" s="1"/>
  <c r="Z393" i="11" s="1"/>
  <c r="Z392" i="11" s="1"/>
  <c r="Z391" i="11" s="1"/>
  <c r="AA396" i="11"/>
  <c r="BG396" i="11"/>
  <c r="AC396" i="11"/>
  <c r="AC395" i="11" s="1"/>
  <c r="AC393" i="11" s="1"/>
  <c r="AC392" i="11" s="1"/>
  <c r="AC391" i="11" s="1"/>
  <c r="BD425" i="11"/>
  <c r="BD438" i="11" s="1"/>
  <c r="BE390" i="11"/>
  <c r="BF390" i="11" s="1"/>
  <c r="BE386" i="11"/>
  <c r="BF386" i="11" s="1"/>
  <c r="BE375" i="11"/>
  <c r="BF375" i="11" s="1"/>
  <c r="BE366" i="11"/>
  <c r="BF366" i="11" s="1"/>
  <c r="BE358" i="11"/>
  <c r="BF358" i="11" s="1"/>
  <c r="AD350" i="11"/>
  <c r="AD348" i="11" s="1"/>
  <c r="AD347" i="11" s="1"/>
  <c r="AL351" i="11"/>
  <c r="AL350" i="11" s="1"/>
  <c r="AL348" i="11" s="1"/>
  <c r="AL347" i="11" s="1"/>
  <c r="AH351" i="11"/>
  <c r="AH350" i="11" s="1"/>
  <c r="AH348" i="11" s="1"/>
  <c r="AH347" i="11" s="1"/>
  <c r="AH313" i="11" s="1"/>
  <c r="AK320" i="11"/>
  <c r="AK319" i="11" s="1"/>
  <c r="AK315" i="11" s="1"/>
  <c r="S320" i="11"/>
  <c r="S319" i="11" s="1"/>
  <c r="S315" i="11" s="1"/>
  <c r="S314" i="11" s="1"/>
  <c r="S313" i="11" s="1"/>
  <c r="BE304" i="11"/>
  <c r="BF304" i="11" s="1"/>
  <c r="V304" i="11"/>
  <c r="BE264" i="11"/>
  <c r="BF264" i="11" s="1"/>
  <c r="BE262" i="11"/>
  <c r="BF262" i="11" s="1"/>
  <c r="BE261" i="11"/>
  <c r="BF261" i="11" s="1"/>
  <c r="BE249" i="11"/>
  <c r="BF249" i="11" s="1"/>
  <c r="AB245" i="11"/>
  <c r="AB244" i="11" s="1"/>
  <c r="AB240" i="11" s="1"/>
  <c r="AG235" i="11"/>
  <c r="AG234" i="11" s="1"/>
  <c r="AG233" i="11" s="1"/>
  <c r="AG230" i="11" s="1"/>
  <c r="AG229" i="11" s="1"/>
  <c r="BE227" i="11"/>
  <c r="BF227" i="11" s="1"/>
  <c r="AI200" i="11"/>
  <c r="AI195" i="11" s="1"/>
  <c r="AP166" i="11"/>
  <c r="AP165" i="11" s="1"/>
  <c r="AR167" i="11"/>
  <c r="BE150" i="11"/>
  <c r="BF150" i="11" s="1"/>
  <c r="BE149" i="11"/>
  <c r="BF149" i="11" s="1"/>
  <c r="BE141" i="11"/>
  <c r="BF141" i="11" s="1"/>
  <c r="BE76" i="11"/>
  <c r="BF76" i="11" s="1"/>
  <c r="AQ11" i="11"/>
  <c r="AQ10" i="11"/>
  <c r="AQ9" i="11" s="1"/>
  <c r="AT403" i="11"/>
  <c r="Y403" i="11"/>
  <c r="Y396" i="11"/>
  <c r="Y395" i="11" s="1"/>
  <c r="Y393" i="11" s="1"/>
  <c r="Y392" i="11" s="1"/>
  <c r="Y391" i="11" s="1"/>
  <c r="BE417" i="11"/>
  <c r="BF417" i="11" s="1"/>
  <c r="AG415" i="11"/>
  <c r="BE411" i="11"/>
  <c r="BF411" i="11" s="1"/>
  <c r="AG409" i="11"/>
  <c r="AK403" i="11"/>
  <c r="BM401" i="11"/>
  <c r="BM384" i="11"/>
  <c r="AV382" i="11"/>
  <c r="AV380" i="11" s="1"/>
  <c r="AV379" i="11" s="1"/>
  <c r="AV378" i="11" s="1"/>
  <c r="AM382" i="11"/>
  <c r="AM380" i="11" s="1"/>
  <c r="AM379" i="11" s="1"/>
  <c r="AM378" i="11" s="1"/>
  <c r="BE377" i="11"/>
  <c r="BF377" i="11" s="1"/>
  <c r="BE360" i="11"/>
  <c r="BF360" i="11" s="1"/>
  <c r="AT351" i="11"/>
  <c r="AT350" i="11" s="1"/>
  <c r="AT348" i="11" s="1"/>
  <c r="AT347" i="11" s="1"/>
  <c r="AT313" i="11" s="1"/>
  <c r="BE346" i="11"/>
  <c r="BF346" i="11" s="1"/>
  <c r="BI335" i="11"/>
  <c r="BI334" i="11" s="1"/>
  <c r="BE322" i="11"/>
  <c r="BF322" i="11" s="1"/>
  <c r="BM321" i="11"/>
  <c r="AJ320" i="11"/>
  <c r="AJ319" i="11" s="1"/>
  <c r="AJ315" i="11" s="1"/>
  <c r="AJ314" i="11" s="1"/>
  <c r="AE320" i="11"/>
  <c r="AE319" i="11" s="1"/>
  <c r="AE315" i="11" s="1"/>
  <c r="AE314" i="11" s="1"/>
  <c r="W320" i="11"/>
  <c r="W319" i="11" s="1"/>
  <c r="W315" i="11" s="1"/>
  <c r="W314" i="11" s="1"/>
  <c r="W313" i="11" s="1"/>
  <c r="N320" i="11"/>
  <c r="N319" i="11" s="1"/>
  <c r="N315" i="11" s="1"/>
  <c r="N314" i="11" s="1"/>
  <c r="N313" i="11" s="1"/>
  <c r="BE305" i="11"/>
  <c r="BF305" i="11" s="1"/>
  <c r="Y274" i="11"/>
  <c r="Y273" i="11" s="1"/>
  <c r="Y265" i="11" s="1"/>
  <c r="AW271" i="11"/>
  <c r="BE271" i="11" s="1"/>
  <c r="BF271" i="11" s="1"/>
  <c r="BE268" i="11"/>
  <c r="BF268" i="11" s="1"/>
  <c r="M265" i="11"/>
  <c r="Z245" i="11"/>
  <c r="Z244" i="11" s="1"/>
  <c r="Z240" i="11" s="1"/>
  <c r="Z239" i="11" s="1"/>
  <c r="AP234" i="11"/>
  <c r="AR234" i="11" s="1"/>
  <c r="AW234" i="11" s="1"/>
  <c r="BE234" i="11" s="1"/>
  <c r="BF234" i="11" s="1"/>
  <c r="BE185" i="11"/>
  <c r="BF185" i="11" s="1"/>
  <c r="BM179" i="11"/>
  <c r="N169" i="11"/>
  <c r="BE60" i="11"/>
  <c r="BF60" i="11" s="1"/>
  <c r="BE57" i="11"/>
  <c r="BF57" i="11" s="1"/>
  <c r="BE51" i="11"/>
  <c r="BF51" i="11" s="1"/>
  <c r="BH250" i="11"/>
  <c r="X153" i="11"/>
  <c r="BK153" i="11"/>
  <c r="AE133" i="11"/>
  <c r="AE127" i="11" s="1"/>
  <c r="AE126" i="11" s="1"/>
  <c r="AA133" i="11"/>
  <c r="AA127" i="11" s="1"/>
  <c r="AA126" i="11" s="1"/>
  <c r="BE143" i="11"/>
  <c r="BF143" i="11" s="1"/>
  <c r="AJ133" i="11"/>
  <c r="AJ127" i="11" s="1"/>
  <c r="AJ126" i="11" s="1"/>
  <c r="W133" i="11"/>
  <c r="W127" i="11" s="1"/>
  <c r="W126" i="11" s="1"/>
  <c r="BE113" i="11"/>
  <c r="BF113" i="11" s="1"/>
  <c r="BE111" i="11"/>
  <c r="BF111" i="11" s="1"/>
  <c r="V109" i="11"/>
  <c r="BE107" i="11"/>
  <c r="BF107" i="11" s="1"/>
  <c r="BE104" i="11"/>
  <c r="BF104" i="11" s="1"/>
  <c r="BE81" i="11"/>
  <c r="BF81" i="11" s="1"/>
  <c r="BE79" i="11"/>
  <c r="BF79" i="11" s="1"/>
  <c r="BE78" i="11"/>
  <c r="BF78" i="11" s="1"/>
  <c r="BE64" i="11"/>
  <c r="BF64" i="11" s="1"/>
  <c r="BE62" i="11"/>
  <c r="BF62" i="11" s="1"/>
  <c r="AP49" i="11"/>
  <c r="AR49" i="11" s="1"/>
  <c r="N49" i="11"/>
  <c r="AG46" i="11"/>
  <c r="BE44" i="11"/>
  <c r="BF44" i="11" s="1"/>
  <c r="AG41" i="11"/>
  <c r="AG37" i="11" s="1"/>
  <c r="BM29" i="11"/>
  <c r="V23" i="11"/>
  <c r="V22" i="11" s="1"/>
  <c r="V20" i="11" s="1"/>
  <c r="V19" i="11" s="1"/>
  <c r="BE21" i="11"/>
  <c r="BF21" i="11" s="1"/>
  <c r="BE17" i="11"/>
  <c r="BF17" i="11" s="1"/>
  <c r="AG14" i="11"/>
  <c r="AG13" i="11" s="1"/>
  <c r="AG12" i="11" s="1"/>
  <c r="AG10" i="11" s="1"/>
  <c r="AG9" i="11" s="1"/>
  <c r="BE15" i="11"/>
  <c r="BF15" i="11" s="1"/>
  <c r="AC8" i="11"/>
  <c r="AC7" i="11" s="1"/>
  <c r="AU213" i="11"/>
  <c r="BE210" i="11"/>
  <c r="BF210" i="11" s="1"/>
  <c r="BE209" i="11"/>
  <c r="BF209" i="11" s="1"/>
  <c r="BI200" i="11"/>
  <c r="BI194" i="11" s="1"/>
  <c r="AU200" i="11"/>
  <c r="AU195" i="11" s="1"/>
  <c r="AU194" i="11" s="1"/>
  <c r="AU169" i="11" s="1"/>
  <c r="AH200" i="11"/>
  <c r="AH195" i="11" s="1"/>
  <c r="AH194" i="11" s="1"/>
  <c r="AC200" i="11"/>
  <c r="AC195" i="11" s="1"/>
  <c r="AC194" i="11" s="1"/>
  <c r="Y200" i="11"/>
  <c r="Y195" i="11" s="1"/>
  <c r="Y194" i="11" s="1"/>
  <c r="BE189" i="11"/>
  <c r="BF189" i="11" s="1"/>
  <c r="BM176" i="11"/>
  <c r="BE173" i="11"/>
  <c r="BF173" i="11" s="1"/>
  <c r="BE160" i="11"/>
  <c r="BF160" i="11" s="1"/>
  <c r="AD137" i="11"/>
  <c r="AD133" i="11" s="1"/>
  <c r="AD127" i="11" s="1"/>
  <c r="AD126" i="11" s="1"/>
  <c r="Z137" i="11"/>
  <c r="Z133" i="11" s="1"/>
  <c r="Z127" i="11" s="1"/>
  <c r="Z126" i="11" s="1"/>
  <c r="BM109" i="11"/>
  <c r="BE67" i="11"/>
  <c r="BF67" i="11" s="1"/>
  <c r="BE47" i="11"/>
  <c r="BF47" i="11" s="1"/>
  <c r="AW46" i="11"/>
  <c r="BE46" i="11" s="1"/>
  <c r="BF46" i="11" s="1"/>
  <c r="AJ291" i="11"/>
  <c r="AJ437" i="11"/>
  <c r="AB239" i="11"/>
  <c r="AB213" i="11" s="1"/>
  <c r="AB429" i="11"/>
  <c r="AE161" i="11"/>
  <c r="AE427" i="11"/>
  <c r="V251" i="11"/>
  <c r="V250" i="11" s="1"/>
  <c r="V252" i="11"/>
  <c r="AC239" i="11"/>
  <c r="AC213" i="11" s="1"/>
  <c r="AC429" i="11"/>
  <c r="AG357" i="11"/>
  <c r="AG356" i="11" s="1"/>
  <c r="M252" i="11"/>
  <c r="M251" i="11"/>
  <c r="M250" i="11" s="1"/>
  <c r="AO168" i="11"/>
  <c r="AN167" i="11"/>
  <c r="AJ426" i="11"/>
  <c r="AN412" i="11"/>
  <c r="AO412" i="11" s="1"/>
  <c r="BE410" i="11"/>
  <c r="BF410" i="11" s="1"/>
  <c r="BJ403" i="11"/>
  <c r="BM403" i="11" s="1"/>
  <c r="AV403" i="11"/>
  <c r="AV395" i="11" s="1"/>
  <c r="AV393" i="11" s="1"/>
  <c r="AV392" i="11" s="1"/>
  <c r="AV391" i="11" s="1"/>
  <c r="AM403" i="11"/>
  <c r="AI403" i="11"/>
  <c r="AI395" i="11" s="1"/>
  <c r="AI393" i="11" s="1"/>
  <c r="AI392" i="11" s="1"/>
  <c r="AI391" i="11" s="1"/>
  <c r="BE402" i="11"/>
  <c r="BF402" i="11" s="1"/>
  <c r="AT396" i="11"/>
  <c r="AT395" i="11" s="1"/>
  <c r="AT393" i="11" s="1"/>
  <c r="AT392" i="11" s="1"/>
  <c r="AT391" i="11" s="1"/>
  <c r="AK396" i="11"/>
  <c r="AK395" i="11" s="1"/>
  <c r="AK393" i="11" s="1"/>
  <c r="AK392" i="11" s="1"/>
  <c r="AK391" i="11" s="1"/>
  <c r="AG396" i="11"/>
  <c r="S396" i="11"/>
  <c r="S395" i="11" s="1"/>
  <c r="S393" i="11" s="1"/>
  <c r="S392" i="11" s="1"/>
  <c r="S391" i="11" s="1"/>
  <c r="BE385" i="11"/>
  <c r="BF385" i="11" s="1"/>
  <c r="BE376" i="11"/>
  <c r="BF376" i="11" s="1"/>
  <c r="BE359" i="11"/>
  <c r="BF359" i="11" s="1"/>
  <c r="BG350" i="11"/>
  <c r="BG347" i="11" s="1"/>
  <c r="BE332" i="11"/>
  <c r="BF332" i="11" s="1"/>
  <c r="BJ328" i="11"/>
  <c r="BJ327" i="11" s="1"/>
  <c r="AL320" i="11"/>
  <c r="AL319" i="11" s="1"/>
  <c r="AL315" i="11" s="1"/>
  <c r="AL314" i="11" s="1"/>
  <c r="BE301" i="11"/>
  <c r="BF301" i="11" s="1"/>
  <c r="BE276" i="11"/>
  <c r="BF276" i="11" s="1"/>
  <c r="AU270" i="11"/>
  <c r="BE112" i="11"/>
  <c r="BF112" i="11" s="1"/>
  <c r="V37" i="11"/>
  <c r="AT434" i="11"/>
  <c r="AT429" i="11"/>
  <c r="BE416" i="11"/>
  <c r="BF416" i="11" s="1"/>
  <c r="BM415" i="11"/>
  <c r="X403" i="11"/>
  <c r="X395" i="11" s="1"/>
  <c r="X393" i="11" s="1"/>
  <c r="X392" i="11" s="1"/>
  <c r="X391" i="11" s="1"/>
  <c r="AU403" i="11"/>
  <c r="AN404" i="11"/>
  <c r="BG403" i="11"/>
  <c r="BG395" i="11" s="1"/>
  <c r="BG392" i="11" s="1"/>
  <c r="BG391" i="11" s="1"/>
  <c r="AL403" i="11"/>
  <c r="AL395" i="11" s="1"/>
  <c r="AL393" i="11" s="1"/>
  <c r="AL392" i="11" s="1"/>
  <c r="AL391" i="11" s="1"/>
  <c r="AH403" i="11"/>
  <c r="AH395" i="11" s="1"/>
  <c r="AH393" i="11" s="1"/>
  <c r="AH392" i="11" s="1"/>
  <c r="AH391" i="11" s="1"/>
  <c r="BE400" i="11"/>
  <c r="BF400" i="11" s="1"/>
  <c r="AW399" i="11"/>
  <c r="BE399" i="11" s="1"/>
  <c r="BF399" i="11" s="1"/>
  <c r="AW397" i="11"/>
  <c r="BE397" i="11" s="1"/>
  <c r="BF397" i="11" s="1"/>
  <c r="AJ396" i="11"/>
  <c r="AJ395" i="11" s="1"/>
  <c r="AJ393" i="11" s="1"/>
  <c r="AJ392" i="11" s="1"/>
  <c r="AJ391" i="11" s="1"/>
  <c r="AF396" i="11"/>
  <c r="AF395" i="11" s="1"/>
  <c r="AF393" i="11" s="1"/>
  <c r="AF392" i="11" s="1"/>
  <c r="AF391" i="11" s="1"/>
  <c r="AG384" i="11"/>
  <c r="AG383" i="11" s="1"/>
  <c r="AG382" i="11" s="1"/>
  <c r="AG380" i="11" s="1"/>
  <c r="AG379" i="11" s="1"/>
  <c r="AG378" i="11" s="1"/>
  <c r="BI382" i="11"/>
  <c r="BI379" i="11" s="1"/>
  <c r="BI378" i="11" s="1"/>
  <c r="AN374" i="11"/>
  <c r="AO374" i="11" s="1"/>
  <c r="V374" i="11"/>
  <c r="BE362" i="11"/>
  <c r="BF362" i="11" s="1"/>
  <c r="AP356" i="11"/>
  <c r="AR356" i="11" s="1"/>
  <c r="AR357" i="11"/>
  <c r="AW357" i="11" s="1"/>
  <c r="BE357" i="11" s="1"/>
  <c r="BF357" i="11" s="1"/>
  <c r="BE353" i="11"/>
  <c r="BF353" i="11" s="1"/>
  <c r="AG351" i="11"/>
  <c r="BK313" i="11"/>
  <c r="AW321" i="11"/>
  <c r="BE321" i="11" s="1"/>
  <c r="BF321" i="11" s="1"/>
  <c r="BE302" i="11"/>
  <c r="BF302" i="11" s="1"/>
  <c r="AG296" i="11"/>
  <c r="AG295" i="11" s="1"/>
  <c r="AG294" i="11" s="1"/>
  <c r="AG292" i="11" s="1"/>
  <c r="AG291" i="11" s="1"/>
  <c r="BM296" i="11"/>
  <c r="R294" i="11"/>
  <c r="R292" i="11" s="1"/>
  <c r="R291" i="11" s="1"/>
  <c r="R279" i="11" s="1"/>
  <c r="BJ295" i="11"/>
  <c r="BM295" i="11" s="1"/>
  <c r="AR285" i="11"/>
  <c r="AW285" i="11" s="1"/>
  <c r="BE285" i="11" s="1"/>
  <c r="BF285" i="11" s="1"/>
  <c r="T265" i="11"/>
  <c r="T266" i="11"/>
  <c r="AR258" i="11"/>
  <c r="AW258" i="11" s="1"/>
  <c r="BE258" i="11" s="1"/>
  <c r="BF258" i="11" s="1"/>
  <c r="BG158" i="11"/>
  <c r="BG157" i="11" s="1"/>
  <c r="BG154" i="11" s="1"/>
  <c r="BG153" i="11" s="1"/>
  <c r="BG245" i="11"/>
  <c r="BG244" i="11" s="1"/>
  <c r="BG239" i="11" s="1"/>
  <c r="BG213" i="11" s="1"/>
  <c r="BM245" i="11"/>
  <c r="AL239" i="11"/>
  <c r="AJ213" i="11"/>
  <c r="AM200" i="11"/>
  <c r="AM195" i="11" s="1"/>
  <c r="AM194" i="11" s="1"/>
  <c r="AM169" i="11" s="1"/>
  <c r="O169" i="11"/>
  <c r="BI120" i="11"/>
  <c r="BI116" i="11" s="1"/>
  <c r="BM121" i="11"/>
  <c r="BE43" i="11"/>
  <c r="BF43" i="11" s="1"/>
  <c r="BE39" i="11"/>
  <c r="BF39" i="11" s="1"/>
  <c r="AN24" i="11"/>
  <c r="AO24" i="11" s="1"/>
  <c r="AE403" i="11"/>
  <c r="AA403" i="11"/>
  <c r="AA395" i="11" s="1"/>
  <c r="AA393" i="11" s="1"/>
  <c r="AA392" i="11" s="1"/>
  <c r="AA391" i="11" s="1"/>
  <c r="BI395" i="11"/>
  <c r="BI393" i="11" s="1"/>
  <c r="AU396" i="11"/>
  <c r="AG222" i="11"/>
  <c r="AG221" i="11" s="1"/>
  <c r="AG220" i="11" s="1"/>
  <c r="AG215" i="11" s="1"/>
  <c r="AG214" i="11" s="1"/>
  <c r="AV213" i="11"/>
  <c r="AO158" i="11"/>
  <c r="AN157" i="11"/>
  <c r="AE437" i="11"/>
  <c r="BL186" i="11"/>
  <c r="BL169" i="11" s="1"/>
  <c r="BL188" i="11"/>
  <c r="BL187" i="11" s="1"/>
  <c r="BL436" i="11" s="1"/>
  <c r="BE114" i="11"/>
  <c r="BF114" i="11" s="1"/>
  <c r="AC426" i="11"/>
  <c r="AA434" i="11"/>
  <c r="AQ437" i="11"/>
  <c r="AS438" i="11"/>
  <c r="AK436" i="11"/>
  <c r="BE415" i="11"/>
  <c r="BF415" i="11" s="1"/>
  <c r="AN409" i="11"/>
  <c r="AO409" i="11" s="1"/>
  <c r="AG404" i="11"/>
  <c r="AW401" i="11"/>
  <c r="BE401" i="11" s="1"/>
  <c r="BF401" i="11" s="1"/>
  <c r="BM397" i="11"/>
  <c r="AM396" i="11"/>
  <c r="AE396" i="11"/>
  <c r="AE395" i="11" s="1"/>
  <c r="AE393" i="11" s="1"/>
  <c r="AE392" i="11" s="1"/>
  <c r="AE391" i="11" s="1"/>
  <c r="BM389" i="11"/>
  <c r="BM357" i="11"/>
  <c r="AN331" i="11"/>
  <c r="AO331" i="11" s="1"/>
  <c r="AO332" i="11"/>
  <c r="AG310" i="11"/>
  <c r="AG309" i="11" s="1"/>
  <c r="AG307" i="11" s="1"/>
  <c r="AG306" i="11" s="1"/>
  <c r="AG311" i="11"/>
  <c r="BM307" i="11"/>
  <c r="AP283" i="11"/>
  <c r="AR284" i="11"/>
  <c r="AW284" i="11" s="1"/>
  <c r="BE284" i="11" s="1"/>
  <c r="BF284" i="11" s="1"/>
  <c r="W279" i="11"/>
  <c r="AD266" i="11"/>
  <c r="Z213" i="11"/>
  <c r="V213" i="11"/>
  <c r="N213" i="11"/>
  <c r="BM221" i="11"/>
  <c r="BM158" i="11"/>
  <c r="AR159" i="11"/>
  <c r="AW159" i="11" s="1"/>
  <c r="BE159" i="11" s="1"/>
  <c r="BF159" i="11" s="1"/>
  <c r="BE335" i="11"/>
  <c r="BF335" i="11" s="1"/>
  <c r="BE328" i="11"/>
  <c r="BF328" i="11" s="1"/>
  <c r="BI320" i="11"/>
  <c r="BI319" i="11" s="1"/>
  <c r="BI314" i="11" s="1"/>
  <c r="BE303" i="11"/>
  <c r="BF303" i="11" s="1"/>
  <c r="BE299" i="11"/>
  <c r="BF299" i="11" s="1"/>
  <c r="BE297" i="11"/>
  <c r="BF297" i="11" s="1"/>
  <c r="T294" i="11"/>
  <c r="T292" i="11" s="1"/>
  <c r="T291" i="11" s="1"/>
  <c r="T279" i="11" s="1"/>
  <c r="BJ282" i="11"/>
  <c r="AG285" i="11"/>
  <c r="AG284" i="11" s="1"/>
  <c r="AG283" i="11" s="1"/>
  <c r="AG281" i="11" s="1"/>
  <c r="AG280" i="11" s="1"/>
  <c r="BE278" i="11"/>
  <c r="BF278" i="11" s="1"/>
  <c r="BE277" i="11"/>
  <c r="BF277" i="11" s="1"/>
  <c r="AH274" i="11"/>
  <c r="AH273" i="11" s="1"/>
  <c r="BE247" i="11"/>
  <c r="BF247" i="11" s="1"/>
  <c r="BE246" i="11"/>
  <c r="BF246" i="11" s="1"/>
  <c r="BE243" i="11"/>
  <c r="BF243" i="11" s="1"/>
  <c r="AG208" i="11"/>
  <c r="AG207" i="11" s="1"/>
  <c r="AG200" i="11" s="1"/>
  <c r="AG195" i="11" s="1"/>
  <c r="AG194" i="11" s="1"/>
  <c r="BE206" i="11"/>
  <c r="BF206" i="11" s="1"/>
  <c r="BG200" i="11"/>
  <c r="BG194" i="11" s="1"/>
  <c r="AK200" i="11"/>
  <c r="AK195" i="11" s="1"/>
  <c r="AB200" i="11"/>
  <c r="AB195" i="11" s="1"/>
  <c r="AB194" i="11" s="1"/>
  <c r="AB169" i="11" s="1"/>
  <c r="X200" i="11"/>
  <c r="X195" i="11" s="1"/>
  <c r="X194" i="11" s="1"/>
  <c r="AV200" i="11"/>
  <c r="AV195" i="11" s="1"/>
  <c r="AG149" i="11"/>
  <c r="BE142" i="11"/>
  <c r="BF142" i="11" s="1"/>
  <c r="BE140" i="11"/>
  <c r="BF140" i="11" s="1"/>
  <c r="BE139" i="11"/>
  <c r="BF139" i="11" s="1"/>
  <c r="AG109" i="11"/>
  <c r="BE85" i="11"/>
  <c r="BF85" i="11" s="1"/>
  <c r="V56" i="11"/>
  <c r="AQ8" i="11"/>
  <c r="AQ7" i="11" s="1"/>
  <c r="AB396" i="11"/>
  <c r="AB395" i="11" s="1"/>
  <c r="AB393" i="11" s="1"/>
  <c r="AB392" i="11" s="1"/>
  <c r="AB391" i="11" s="1"/>
  <c r="V396" i="11"/>
  <c r="V395" i="11" s="1"/>
  <c r="V393" i="11" s="1"/>
  <c r="V392" i="11" s="1"/>
  <c r="V391" i="11" s="1"/>
  <c r="AW389" i="11"/>
  <c r="BE389" i="11" s="1"/>
  <c r="BF389" i="11" s="1"/>
  <c r="BG382" i="11"/>
  <c r="BG379" i="11" s="1"/>
  <c r="BG378" i="11" s="1"/>
  <c r="AT382" i="11"/>
  <c r="AT380" i="11" s="1"/>
  <c r="AT379" i="11" s="1"/>
  <c r="AT378" i="11" s="1"/>
  <c r="AK382" i="11"/>
  <c r="AK380" i="11" s="1"/>
  <c r="AK379" i="11" s="1"/>
  <c r="AK378" i="11" s="1"/>
  <c r="BE381" i="11"/>
  <c r="BF381" i="11" s="1"/>
  <c r="AV351" i="11"/>
  <c r="AJ351" i="11"/>
  <c r="AJ350" i="11" s="1"/>
  <c r="AJ348" i="11" s="1"/>
  <c r="BE339" i="11"/>
  <c r="BF339" i="11" s="1"/>
  <c r="BM338" i="11"/>
  <c r="K313" i="11"/>
  <c r="V320" i="11"/>
  <c r="V319" i="11" s="1"/>
  <c r="V315" i="11" s="1"/>
  <c r="V314" i="11" s="1"/>
  <c r="V313" i="11" s="1"/>
  <c r="BE324" i="11"/>
  <c r="BF324" i="11" s="1"/>
  <c r="BE323" i="11"/>
  <c r="BF323" i="11" s="1"/>
  <c r="AG321" i="11"/>
  <c r="AG320" i="11" s="1"/>
  <c r="AG319" i="11" s="1"/>
  <c r="AG315" i="11" s="1"/>
  <c r="AG314" i="11" s="1"/>
  <c r="AC320" i="11"/>
  <c r="AC319" i="11" s="1"/>
  <c r="AC315" i="11" s="1"/>
  <c r="Y320" i="11"/>
  <c r="Y319" i="11" s="1"/>
  <c r="Y315" i="11" s="1"/>
  <c r="Y314" i="11" s="1"/>
  <c r="Y313" i="11" s="1"/>
  <c r="U320" i="11"/>
  <c r="U319" i="11" s="1"/>
  <c r="U315" i="11" s="1"/>
  <c r="U314" i="11" s="1"/>
  <c r="U313" i="11" s="1"/>
  <c r="Q320" i="11"/>
  <c r="Q319" i="11" s="1"/>
  <c r="Q315" i="11" s="1"/>
  <c r="Q314" i="11" s="1"/>
  <c r="BM311" i="11"/>
  <c r="AW311" i="11"/>
  <c r="BE311" i="11" s="1"/>
  <c r="BF311" i="11" s="1"/>
  <c r="AN296" i="11"/>
  <c r="BE293" i="11"/>
  <c r="BF293" i="11" s="1"/>
  <c r="V285" i="11"/>
  <c r="V284" i="11" s="1"/>
  <c r="V283" i="11" s="1"/>
  <c r="V281" i="11" s="1"/>
  <c r="V280" i="11" s="1"/>
  <c r="AF274" i="11"/>
  <c r="AF273" i="11" s="1"/>
  <c r="AF266" i="11" s="1"/>
  <c r="AF430" i="11" s="1"/>
  <c r="AB274" i="11"/>
  <c r="AB273" i="11" s="1"/>
  <c r="AB265" i="11" s="1"/>
  <c r="BK250" i="11"/>
  <c r="AG245" i="11"/>
  <c r="AG244" i="11" s="1"/>
  <c r="AG240" i="11" s="1"/>
  <c r="Y245" i="11"/>
  <c r="Y244" i="11" s="1"/>
  <c r="Y240" i="11" s="1"/>
  <c r="Y239" i="11" s="1"/>
  <c r="Y213" i="11" s="1"/>
  <c r="BE226" i="11"/>
  <c r="BF226" i="11" s="1"/>
  <c r="BE223" i="11"/>
  <c r="BF223" i="11" s="1"/>
  <c r="AW222" i="11"/>
  <c r="BE222" i="11" s="1"/>
  <c r="BF222" i="11" s="1"/>
  <c r="S213" i="11"/>
  <c r="AP221" i="11"/>
  <c r="BE204" i="11"/>
  <c r="BF204" i="11" s="1"/>
  <c r="AP201" i="11"/>
  <c r="BE182" i="11"/>
  <c r="BF182" i="11" s="1"/>
  <c r="AF169" i="11"/>
  <c r="BE168" i="11"/>
  <c r="BF168" i="11" s="1"/>
  <c r="AU153" i="11"/>
  <c r="M153" i="11"/>
  <c r="AQ153" i="11"/>
  <c r="AW109" i="11"/>
  <c r="BE109" i="11" s="1"/>
  <c r="BF109" i="11" s="1"/>
  <c r="BE100" i="11"/>
  <c r="BF100" i="11" s="1"/>
  <c r="AG50" i="11"/>
  <c r="BG37" i="11"/>
  <c r="BE16" i="11"/>
  <c r="BF16" i="11" s="1"/>
  <c r="K8" i="11"/>
  <c r="K7" i="11" s="1"/>
  <c r="AN222" i="11"/>
  <c r="AN221" i="11" s="1"/>
  <c r="AO221" i="11" s="1"/>
  <c r="L213" i="11"/>
  <c r="BM207" i="11"/>
  <c r="BE205" i="11"/>
  <c r="BF205" i="11" s="1"/>
  <c r="BE203" i="11"/>
  <c r="BF203" i="11" s="1"/>
  <c r="AJ200" i="11"/>
  <c r="AJ195" i="11" s="1"/>
  <c r="AJ194" i="11" s="1"/>
  <c r="AJ169" i="11" s="1"/>
  <c r="AE200" i="11"/>
  <c r="AE195" i="11" s="1"/>
  <c r="AE194" i="11" s="1"/>
  <c r="BM192" i="11"/>
  <c r="AG180" i="11"/>
  <c r="AG179" i="11" s="1"/>
  <c r="AG174" i="11" s="1"/>
  <c r="AG171" i="11" s="1"/>
  <c r="AG170" i="11" s="1"/>
  <c r="BM171" i="11"/>
  <c r="AM153" i="11"/>
  <c r="BE146" i="11"/>
  <c r="BF146" i="11" s="1"/>
  <c r="BE134" i="11"/>
  <c r="BF134" i="11" s="1"/>
  <c r="AW122" i="11"/>
  <c r="BE122" i="11" s="1"/>
  <c r="BF122" i="11" s="1"/>
  <c r="R49" i="11"/>
  <c r="BE102" i="11"/>
  <c r="BF102" i="11" s="1"/>
  <c r="BE94" i="11"/>
  <c r="BF94" i="11" s="1"/>
  <c r="BM68" i="11"/>
  <c r="BE66" i="11"/>
  <c r="BF66" i="11" s="1"/>
  <c r="BE61" i="11"/>
  <c r="BF61" i="11" s="1"/>
  <c r="AW50" i="11"/>
  <c r="BE50" i="11" s="1"/>
  <c r="BF50" i="11" s="1"/>
  <c r="AE49" i="11"/>
  <c r="AA49" i="11"/>
  <c r="W49" i="11"/>
  <c r="AU37" i="11"/>
  <c r="AL37" i="11"/>
  <c r="AH37" i="11"/>
  <c r="AG23" i="11"/>
  <c r="AG22" i="11" s="1"/>
  <c r="AG20" i="11" s="1"/>
  <c r="AG19" i="11" s="1"/>
  <c r="AG8" i="11" s="1"/>
  <c r="AG7" i="11" s="1"/>
  <c r="AG24" i="11"/>
  <c r="S8" i="11"/>
  <c r="S7" i="11" s="1"/>
  <c r="N153" i="11"/>
  <c r="BE152" i="11"/>
  <c r="BF152" i="11" s="1"/>
  <c r="AI137" i="11"/>
  <c r="AI133" i="11" s="1"/>
  <c r="AI127" i="11" s="1"/>
  <c r="AI126" i="11" s="1"/>
  <c r="BE147" i="11"/>
  <c r="BF147" i="11" s="1"/>
  <c r="V138" i="11"/>
  <c r="V137" i="11" s="1"/>
  <c r="V133" i="11" s="1"/>
  <c r="V127" i="11" s="1"/>
  <c r="V126" i="11" s="1"/>
  <c r="AL133" i="11"/>
  <c r="AL127" i="11" s="1"/>
  <c r="AL126" i="11" s="1"/>
  <c r="BE125" i="11"/>
  <c r="BF125" i="11" s="1"/>
  <c r="AH49" i="11"/>
  <c r="AH36" i="11" s="1"/>
  <c r="AH29" i="11" s="1"/>
  <c r="AH28" i="11" s="1"/>
  <c r="BE92" i="11"/>
  <c r="BF92" i="11" s="1"/>
  <c r="BE89" i="11"/>
  <c r="BF89" i="11" s="1"/>
  <c r="BE83" i="11"/>
  <c r="BF83" i="11" s="1"/>
  <c r="BE82" i="11"/>
  <c r="BF82" i="11" s="1"/>
  <c r="BE69" i="11"/>
  <c r="BF69" i="11" s="1"/>
  <c r="AV49" i="11"/>
  <c r="BE53" i="11"/>
  <c r="BF53" i="11" s="1"/>
  <c r="BE45" i="11"/>
  <c r="BF45" i="11" s="1"/>
  <c r="AW41" i="11"/>
  <c r="BE41" i="11" s="1"/>
  <c r="BF41" i="11" s="1"/>
  <c r="AW38" i="11"/>
  <c r="BE38" i="11" s="1"/>
  <c r="BF38" i="11" s="1"/>
  <c r="AJ37" i="11"/>
  <c r="AJ36" i="11" s="1"/>
  <c r="AJ29" i="11" s="1"/>
  <c r="AJ28" i="11" s="1"/>
  <c r="AJ27" i="11" s="1"/>
  <c r="AE37" i="11"/>
  <c r="AE36" i="11" s="1"/>
  <c r="AE29" i="11" s="1"/>
  <c r="AA37" i="11"/>
  <c r="AA36" i="11" s="1"/>
  <c r="AA29" i="11" s="1"/>
  <c r="AA28" i="11" s="1"/>
  <c r="AA27" i="11" s="1"/>
  <c r="W37" i="11"/>
  <c r="W36" i="11" s="1"/>
  <c r="W29" i="11" s="1"/>
  <c r="W28" i="11" s="1"/>
  <c r="W27" i="11" s="1"/>
  <c r="R37" i="11"/>
  <c r="N37" i="11"/>
  <c r="BE18" i="11"/>
  <c r="BF18" i="11" s="1"/>
  <c r="AH153" i="11"/>
  <c r="Q153" i="11"/>
  <c r="AF137" i="11"/>
  <c r="AF133" i="11" s="1"/>
  <c r="AF127" i="11" s="1"/>
  <c r="AF126" i="11" s="1"/>
  <c r="AB137" i="11"/>
  <c r="AB133" i="11" s="1"/>
  <c r="AB127" i="11" s="1"/>
  <c r="AB126" i="11" s="1"/>
  <c r="X137" i="11"/>
  <c r="X133" i="11" s="1"/>
  <c r="X127" i="11" s="1"/>
  <c r="X126" i="11" s="1"/>
  <c r="BE124" i="11"/>
  <c r="BF124" i="11" s="1"/>
  <c r="BE123" i="11"/>
  <c r="BF123" i="11" s="1"/>
  <c r="V68" i="11"/>
  <c r="AW68" i="11"/>
  <c r="BE68" i="11" s="1"/>
  <c r="BF68" i="11" s="1"/>
  <c r="BM50" i="11"/>
  <c r="S49" i="11"/>
  <c r="O49" i="11"/>
  <c r="K49" i="11"/>
  <c r="AV37" i="11"/>
  <c r="AM37" i="11"/>
  <c r="AM36" i="11" s="1"/>
  <c r="AM29" i="11" s="1"/>
  <c r="AM28" i="11" s="1"/>
  <c r="AM27" i="11" s="1"/>
  <c r="AI37" i="11"/>
  <c r="AD37" i="11"/>
  <c r="Z37" i="11"/>
  <c r="Z36" i="11" s="1"/>
  <c r="Z29" i="11" s="1"/>
  <c r="Z28" i="11" s="1"/>
  <c r="Z27" i="11" s="1"/>
  <c r="BE25" i="11"/>
  <c r="BF25" i="11" s="1"/>
  <c r="BK11" i="11"/>
  <c r="BK10" i="11" s="1"/>
  <c r="BK425" i="11" s="1"/>
  <c r="AO404" i="11"/>
  <c r="AG403" i="11"/>
  <c r="AG395" i="11" s="1"/>
  <c r="AG393" i="11" s="1"/>
  <c r="AG392" i="11" s="1"/>
  <c r="AG391" i="11" s="1"/>
  <c r="AR383" i="11"/>
  <c r="AW383" i="11" s="1"/>
  <c r="BE383" i="11" s="1"/>
  <c r="BF383" i="11" s="1"/>
  <c r="AK314" i="11"/>
  <c r="AK433" i="11"/>
  <c r="Z279" i="11"/>
  <c r="BI392" i="11"/>
  <c r="BI391" i="11" s="1"/>
  <c r="AR343" i="11"/>
  <c r="AW343" i="11" s="1"/>
  <c r="BE343" i="11" s="1"/>
  <c r="BF343" i="11" s="1"/>
  <c r="AQ313" i="11"/>
  <c r="AP395" i="11"/>
  <c r="AN388" i="11"/>
  <c r="AO388" i="11" s="1"/>
  <c r="AO389" i="11"/>
  <c r="AG428" i="11"/>
  <c r="AU382" i="11"/>
  <c r="AU380" i="11" s="1"/>
  <c r="AL382" i="11"/>
  <c r="AL380" i="11" s="1"/>
  <c r="AH379" i="11"/>
  <c r="AH378" i="11" s="1"/>
  <c r="AH428" i="11"/>
  <c r="AA313" i="11"/>
  <c r="BJ383" i="11"/>
  <c r="P279" i="11"/>
  <c r="AP281" i="11"/>
  <c r="AR283" i="11"/>
  <c r="AW283" i="11" s="1"/>
  <c r="BE283" i="11" s="1"/>
  <c r="BF283" i="11" s="1"/>
  <c r="AM279" i="11"/>
  <c r="Q252" i="11"/>
  <c r="Q251" i="11"/>
  <c r="Q250" i="11" s="1"/>
  <c r="AD213" i="11"/>
  <c r="AO140" i="11"/>
  <c r="AN138" i="11"/>
  <c r="BM138" i="11"/>
  <c r="BI137" i="11"/>
  <c r="AE431" i="11"/>
  <c r="AO413" i="11"/>
  <c r="AN399" i="11"/>
  <c r="AO399" i="11" s="1"/>
  <c r="BJ396" i="11"/>
  <c r="AP388" i="11"/>
  <c r="AR388" i="11" s="1"/>
  <c r="AW388" i="11" s="1"/>
  <c r="BE388" i="11" s="1"/>
  <c r="BF388" i="11" s="1"/>
  <c r="AN384" i="11"/>
  <c r="AP373" i="11"/>
  <c r="AR374" i="11"/>
  <c r="AW374" i="11" s="1"/>
  <c r="BE374" i="11" s="1"/>
  <c r="BF374" i="11" s="1"/>
  <c r="BJ356" i="11"/>
  <c r="BM356" i="11" s="1"/>
  <c r="AR352" i="11"/>
  <c r="AW352" i="11" s="1"/>
  <c r="BE352" i="11" s="1"/>
  <c r="BF352" i="11" s="1"/>
  <c r="AP351" i="11"/>
  <c r="AE350" i="11"/>
  <c r="AE348" i="11" s="1"/>
  <c r="AE347" i="11" s="1"/>
  <c r="AE313" i="11" s="1"/>
  <c r="BJ337" i="11"/>
  <c r="BI330" i="11"/>
  <c r="BM331" i="11"/>
  <c r="BL313" i="11"/>
  <c r="AI313" i="11"/>
  <c r="BM284" i="11"/>
  <c r="BJ283" i="11"/>
  <c r="AF279" i="11"/>
  <c r="AB279" i="11"/>
  <c r="X279" i="11"/>
  <c r="S279" i="11"/>
  <c r="O279" i="11"/>
  <c r="AA279" i="11"/>
  <c r="AJ279" i="11"/>
  <c r="Z265" i="11"/>
  <c r="Z266" i="11"/>
  <c r="U266" i="11"/>
  <c r="U265" i="11"/>
  <c r="BG265" i="11"/>
  <c r="BG250" i="11" s="1"/>
  <c r="AG252" i="11"/>
  <c r="AG430" i="11" s="1"/>
  <c r="AG251" i="11"/>
  <c r="AL251" i="11"/>
  <c r="AL252" i="11"/>
  <c r="AH252" i="11"/>
  <c r="AH430" i="11" s="1"/>
  <c r="AH251" i="11"/>
  <c r="AC252" i="11"/>
  <c r="AC251" i="11"/>
  <c r="AI251" i="11"/>
  <c r="AI252" i="11"/>
  <c r="AI430" i="11" s="1"/>
  <c r="AL369" i="11"/>
  <c r="AL368" i="11" s="1"/>
  <c r="AG350" i="11"/>
  <c r="AG348" i="11" s="1"/>
  <c r="AG347" i="11" s="1"/>
  <c r="AG313" i="11" s="1"/>
  <c r="AN344" i="11"/>
  <c r="AO345" i="11"/>
  <c r="AU337" i="11"/>
  <c r="AU336" i="11" s="1"/>
  <c r="AU334" i="11" s="1"/>
  <c r="AU333" i="11" s="1"/>
  <c r="AU313" i="11" s="1"/>
  <c r="AN330" i="11"/>
  <c r="N279" i="11"/>
  <c r="AG266" i="11"/>
  <c r="AG265" i="11"/>
  <c r="U252" i="11"/>
  <c r="U251" i="11"/>
  <c r="U250" i="11" s="1"/>
  <c r="R213" i="11"/>
  <c r="AW409" i="11"/>
  <c r="BE409" i="11" s="1"/>
  <c r="BF409" i="11" s="1"/>
  <c r="AO405" i="11"/>
  <c r="BJ388" i="11"/>
  <c r="BM388" i="11" s="1"/>
  <c r="AR384" i="11"/>
  <c r="AW384" i="11" s="1"/>
  <c r="BE384" i="11" s="1"/>
  <c r="BF384" i="11" s="1"/>
  <c r="AG374" i="11"/>
  <c r="AG373" i="11" s="1"/>
  <c r="AG372" i="11" s="1"/>
  <c r="AG370" i="11" s="1"/>
  <c r="AG369" i="11" s="1"/>
  <c r="AG368" i="11" s="1"/>
  <c r="AK350" i="11"/>
  <c r="AK348" i="11" s="1"/>
  <c r="AK347" i="11" s="1"/>
  <c r="BI350" i="11"/>
  <c r="BI347" i="11" s="1"/>
  <c r="AV350" i="11"/>
  <c r="AV348" i="11" s="1"/>
  <c r="AV347" i="11" s="1"/>
  <c r="AV313" i="11" s="1"/>
  <c r="AN351" i="11"/>
  <c r="O313" i="11"/>
  <c r="BG313" i="11"/>
  <c r="K279" i="11"/>
  <c r="L266" i="11"/>
  <c r="L265" i="11"/>
  <c r="O251" i="11"/>
  <c r="O250" i="11" s="1"/>
  <c r="O252" i="11"/>
  <c r="X252" i="11"/>
  <c r="X251" i="11"/>
  <c r="X250" i="11" s="1"/>
  <c r="AN401" i="11"/>
  <c r="AO401" i="11" s="1"/>
  <c r="AN397" i="11"/>
  <c r="AU356" i="11"/>
  <c r="Z251" i="11"/>
  <c r="Z252" i="11"/>
  <c r="AI213" i="11"/>
  <c r="AV431" i="11"/>
  <c r="AZ438" i="11"/>
  <c r="BG438" i="11"/>
  <c r="BM409" i="11"/>
  <c r="AO358" i="11"/>
  <c r="AN357" i="11"/>
  <c r="AU351" i="11"/>
  <c r="AU350" i="11" s="1"/>
  <c r="AU348" i="11" s="1"/>
  <c r="AU347" i="11" s="1"/>
  <c r="AW354" i="11"/>
  <c r="BE354" i="11" s="1"/>
  <c r="BF354" i="11" s="1"/>
  <c r="AC350" i="11"/>
  <c r="AC348" i="11" s="1"/>
  <c r="AC347" i="11" s="1"/>
  <c r="BM344" i="11"/>
  <c r="BJ343" i="11"/>
  <c r="AO339" i="11"/>
  <c r="AN338" i="11"/>
  <c r="AP336" i="11"/>
  <c r="AR337" i="11"/>
  <c r="AP329" i="11"/>
  <c r="AR330" i="11"/>
  <c r="AW330" i="11" s="1"/>
  <c r="BE330" i="11" s="1"/>
  <c r="BF330" i="11" s="1"/>
  <c r="Q313" i="11"/>
  <c r="M313" i="11"/>
  <c r="AM313" i="11"/>
  <c r="AO312" i="11"/>
  <c r="AN310" i="11"/>
  <c r="AN311" i="11"/>
  <c r="AO311" i="11" s="1"/>
  <c r="BJ294" i="11"/>
  <c r="BG279" i="11"/>
  <c r="AI279" i="11"/>
  <c r="AD279" i="11"/>
  <c r="AQ279" i="11"/>
  <c r="V265" i="11"/>
  <c r="V266" i="11"/>
  <c r="X266" i="11"/>
  <c r="X265" i="11"/>
  <c r="AK266" i="11"/>
  <c r="AK265" i="11"/>
  <c r="AE251" i="11"/>
  <c r="AE252" i="11"/>
  <c r="AO352" i="11"/>
  <c r="AO346" i="11"/>
  <c r="BM345" i="11"/>
  <c r="AR331" i="11"/>
  <c r="AW331" i="11" s="1"/>
  <c r="BE331" i="11" s="1"/>
  <c r="BF331" i="11" s="1"/>
  <c r="AF320" i="11"/>
  <c r="AF319" i="11" s="1"/>
  <c r="AF315" i="11" s="1"/>
  <c r="AB320" i="11"/>
  <c r="AB319" i="11" s="1"/>
  <c r="AB315" i="11" s="1"/>
  <c r="AB314" i="11" s="1"/>
  <c r="AB313" i="11" s="1"/>
  <c r="X320" i="11"/>
  <c r="X319" i="11" s="1"/>
  <c r="X315" i="11" s="1"/>
  <c r="X314" i="11" s="1"/>
  <c r="X313" i="11" s="1"/>
  <c r="T320" i="11"/>
  <c r="T319" i="11" s="1"/>
  <c r="T315" i="11" s="1"/>
  <c r="T314" i="11" s="1"/>
  <c r="T313" i="11" s="1"/>
  <c r="P320" i="11"/>
  <c r="P319" i="11" s="1"/>
  <c r="P315" i="11" s="1"/>
  <c r="P314" i="11" s="1"/>
  <c r="P313" i="11" s="1"/>
  <c r="AL313" i="11"/>
  <c r="AD313" i="11"/>
  <c r="BJ310" i="11"/>
  <c r="V302" i="11"/>
  <c r="V301" i="11" s="1"/>
  <c r="V300" i="11" s="1"/>
  <c r="S301" i="11"/>
  <c r="S300" i="11" s="1"/>
  <c r="BI293" i="11"/>
  <c r="BI292" i="11" s="1"/>
  <c r="BE290" i="11"/>
  <c r="BF290" i="11" s="1"/>
  <c r="BE289" i="11"/>
  <c r="BF289" i="11" s="1"/>
  <c r="BE288" i="11"/>
  <c r="BF288" i="11" s="1"/>
  <c r="BE287" i="11"/>
  <c r="BF287" i="11" s="1"/>
  <c r="BI279" i="11"/>
  <c r="BL279" i="11"/>
  <c r="AP274" i="11"/>
  <c r="AR275" i="11"/>
  <c r="AW275" i="11" s="1"/>
  <c r="BE275" i="11" s="1"/>
  <c r="BF275" i="11" s="1"/>
  <c r="AJ274" i="11"/>
  <c r="AJ273" i="11" s="1"/>
  <c r="AE266" i="11"/>
  <c r="AE430" i="11" s="1"/>
  <c r="AE265" i="11"/>
  <c r="AA266" i="11"/>
  <c r="AA265" i="11"/>
  <c r="W266" i="11"/>
  <c r="W265" i="11"/>
  <c r="K266" i="11"/>
  <c r="K265" i="11"/>
  <c r="O266" i="11"/>
  <c r="O265" i="11"/>
  <c r="AT266" i="11"/>
  <c r="AT265" i="11" s="1"/>
  <c r="AT250" i="11" s="1"/>
  <c r="Y266" i="11"/>
  <c r="AV251" i="11"/>
  <c r="AV250" i="11" s="1"/>
  <c r="AV252" i="11"/>
  <c r="AP252" i="11"/>
  <c r="AR252" i="11" s="1"/>
  <c r="AP251" i="11"/>
  <c r="AR256" i="11"/>
  <c r="Y252" i="11"/>
  <c r="Y251" i="11"/>
  <c r="Y250" i="11" s="1"/>
  <c r="T252" i="11"/>
  <c r="T251" i="11"/>
  <c r="T250" i="11" s="1"/>
  <c r="P252" i="11"/>
  <c r="P251" i="11"/>
  <c r="P250" i="11" s="1"/>
  <c r="L252" i="11"/>
  <c r="L251" i="11"/>
  <c r="L250" i="11" s="1"/>
  <c r="AJ252" i="11"/>
  <c r="AJ251" i="11"/>
  <c r="N252" i="11"/>
  <c r="AK251" i="11"/>
  <c r="BM175" i="11"/>
  <c r="BJ174" i="11"/>
  <c r="W169" i="11"/>
  <c r="AO157" i="11"/>
  <c r="AN155" i="11"/>
  <c r="AA153" i="11"/>
  <c r="AP294" i="11"/>
  <c r="AR295" i="11"/>
  <c r="AW295" i="11" s="1"/>
  <c r="BE295" i="11" s="1"/>
  <c r="BF295" i="11" s="1"/>
  <c r="AN285" i="11"/>
  <c r="AO287" i="11"/>
  <c r="U279" i="11"/>
  <c r="Q279" i="11"/>
  <c r="M279" i="11"/>
  <c r="L279" i="11"/>
  <c r="AV279" i="11"/>
  <c r="AE279" i="11"/>
  <c r="AN274" i="11"/>
  <c r="AO275" i="11"/>
  <c r="AM266" i="11"/>
  <c r="AM265" i="11"/>
  <c r="R265" i="11"/>
  <c r="R266" i="11"/>
  <c r="P266" i="11"/>
  <c r="P265" i="11"/>
  <c r="BI265" i="11"/>
  <c r="BM265" i="11" s="1"/>
  <c r="AB252" i="11"/>
  <c r="AB251" i="11"/>
  <c r="K251" i="11"/>
  <c r="K250" i="11" s="1"/>
  <c r="K252" i="11"/>
  <c r="S251" i="11"/>
  <c r="S250" i="11" s="1"/>
  <c r="S252" i="11"/>
  <c r="BI250" i="11"/>
  <c r="O213" i="11"/>
  <c r="AN324" i="11"/>
  <c r="AO324" i="11" s="1"/>
  <c r="AP319" i="11"/>
  <c r="AR320" i="11"/>
  <c r="AW320" i="11" s="1"/>
  <c r="BE320" i="11" s="1"/>
  <c r="BF320" i="11" s="1"/>
  <c r="Z313" i="11"/>
  <c r="R313" i="11"/>
  <c r="L313" i="11"/>
  <c r="BE312" i="11"/>
  <c r="BF312" i="11" s="1"/>
  <c r="AP306" i="11"/>
  <c r="AR306" i="11" s="1"/>
  <c r="AW306" i="11" s="1"/>
  <c r="BE306" i="11" s="1"/>
  <c r="BF306" i="11" s="1"/>
  <c r="AR307" i="11"/>
  <c r="AW307" i="11" s="1"/>
  <c r="BE307" i="11" s="1"/>
  <c r="BF307" i="11" s="1"/>
  <c r="AR309" i="11"/>
  <c r="AW309" i="11" s="1"/>
  <c r="BE309" i="11" s="1"/>
  <c r="BF309" i="11" s="1"/>
  <c r="V294" i="11"/>
  <c r="V292" i="11" s="1"/>
  <c r="V291" i="11" s="1"/>
  <c r="AT279" i="11"/>
  <c r="AC279" i="11"/>
  <c r="Y279" i="11"/>
  <c r="BK279" i="11"/>
  <c r="AL265" i="11"/>
  <c r="AL266" i="11"/>
  <c r="AH265" i="11"/>
  <c r="AH266" i="11"/>
  <c r="N266" i="11"/>
  <c r="AI265" i="11"/>
  <c r="AO259" i="11"/>
  <c r="AN258" i="11"/>
  <c r="AM251" i="11"/>
  <c r="AM250" i="11" s="1"/>
  <c r="AM252" i="11"/>
  <c r="AM430" i="11" s="1"/>
  <c r="AA251" i="11"/>
  <c r="AA252" i="11"/>
  <c r="W251" i="11"/>
  <c r="W250" i="11" s="1"/>
  <c r="W252" i="11"/>
  <c r="R251" i="11"/>
  <c r="R250" i="11" s="1"/>
  <c r="R252" i="11"/>
  <c r="BM256" i="11"/>
  <c r="BJ251" i="11"/>
  <c r="AU257" i="11"/>
  <c r="AU256" i="11" s="1"/>
  <c r="AF252" i="11"/>
  <c r="AF251" i="11"/>
  <c r="BL250" i="11"/>
  <c r="AD250" i="11"/>
  <c r="AD252" i="11"/>
  <c r="BM244" i="11"/>
  <c r="BJ239" i="11"/>
  <c r="BM239" i="11" s="1"/>
  <c r="AE213" i="11"/>
  <c r="AH213" i="11"/>
  <c r="U213" i="11"/>
  <c r="T213" i="11"/>
  <c r="BJ320" i="11"/>
  <c r="AO297" i="11"/>
  <c r="BM285" i="11"/>
  <c r="AO276" i="11"/>
  <c r="Q265" i="11"/>
  <c r="BM258" i="11"/>
  <c r="AQ252" i="11"/>
  <c r="AQ430" i="11" s="1"/>
  <c r="AN245" i="11"/>
  <c r="AO246" i="11"/>
  <c r="BE236" i="11"/>
  <c r="BF236" i="11" s="1"/>
  <c r="BM235" i="11"/>
  <c r="BJ234" i="11"/>
  <c r="AW235" i="11"/>
  <c r="BE235" i="11" s="1"/>
  <c r="BF235" i="11" s="1"/>
  <c r="AL213" i="11"/>
  <c r="Q213" i="11"/>
  <c r="AF213" i="11"/>
  <c r="AT200" i="11"/>
  <c r="AT195" i="11" s="1"/>
  <c r="AT194" i="11" s="1"/>
  <c r="AL200" i="11"/>
  <c r="AL195" i="11" s="1"/>
  <c r="AL194" i="11" s="1"/>
  <c r="AL169" i="11"/>
  <c r="AH169" i="11"/>
  <c r="AT169" i="11"/>
  <c r="U169" i="11"/>
  <c r="AB153" i="11"/>
  <c r="Y153" i="11"/>
  <c r="AR310" i="11"/>
  <c r="AW310" i="11" s="1"/>
  <c r="BE310" i="11" s="1"/>
  <c r="BF310" i="11" s="1"/>
  <c r="AR296" i="11"/>
  <c r="AW296" i="11" s="1"/>
  <c r="BE296" i="11" s="1"/>
  <c r="BF296" i="11" s="1"/>
  <c r="BM257" i="11"/>
  <c r="AR257" i="11"/>
  <c r="AW257" i="11" s="1"/>
  <c r="BE257" i="11" s="1"/>
  <c r="BF257" i="11" s="1"/>
  <c r="AQ250" i="11"/>
  <c r="AO236" i="11"/>
  <c r="AN235" i="11"/>
  <c r="BJ214" i="11"/>
  <c r="BM220" i="11"/>
  <c r="X213" i="11"/>
  <c r="AM213" i="11"/>
  <c r="M213" i="11"/>
  <c r="P213" i="11"/>
  <c r="BL213" i="11"/>
  <c r="BM202" i="11"/>
  <c r="BJ201" i="11"/>
  <c r="BK186" i="11"/>
  <c r="BK169" i="11" s="1"/>
  <c r="BK188" i="11"/>
  <c r="BK187" i="11" s="1"/>
  <c r="BK436" i="11" s="1"/>
  <c r="W153" i="11"/>
  <c r="V311" i="11"/>
  <c r="AV266" i="11"/>
  <c r="AV265" i="11" s="1"/>
  <c r="AR248" i="11"/>
  <c r="AW248" i="11" s="1"/>
  <c r="BE248" i="11" s="1"/>
  <c r="BF248" i="11" s="1"/>
  <c r="AP245" i="11"/>
  <c r="AP233" i="11"/>
  <c r="BI213" i="11"/>
  <c r="AA213" i="11"/>
  <c r="K213" i="11"/>
  <c r="W213" i="11"/>
  <c r="AT213" i="11"/>
  <c r="AK213" i="11"/>
  <c r="AQ213" i="11"/>
  <c r="BK213" i="11"/>
  <c r="AA200" i="11"/>
  <c r="AA195" i="11" s="1"/>
  <c r="BI191" i="11"/>
  <c r="BI190" i="11" s="1"/>
  <c r="BI186" i="11" s="1"/>
  <c r="BI169" i="11" s="1"/>
  <c r="Y169" i="11"/>
  <c r="AE169" i="11"/>
  <c r="BM167" i="11"/>
  <c r="BJ166" i="11"/>
  <c r="AP162" i="11"/>
  <c r="AP427" i="11" s="1"/>
  <c r="AR165" i="11"/>
  <c r="AW165" i="11" s="1"/>
  <c r="BE165" i="11" s="1"/>
  <c r="BF165" i="11" s="1"/>
  <c r="V153" i="11"/>
  <c r="AJ153" i="11"/>
  <c r="BM222" i="11"/>
  <c r="BM208" i="11"/>
  <c r="AN208" i="11"/>
  <c r="AW202" i="11"/>
  <c r="BE202" i="11" s="1"/>
  <c r="BF202" i="11" s="1"/>
  <c r="BM195" i="11"/>
  <c r="BE184" i="11"/>
  <c r="BF184" i="11" s="1"/>
  <c r="AO182" i="11"/>
  <c r="AN180" i="11"/>
  <c r="Q169" i="11"/>
  <c r="M169" i="11"/>
  <c r="AC169" i="11"/>
  <c r="AQ169" i="11"/>
  <c r="S169" i="11"/>
  <c r="AN166" i="11"/>
  <c r="AO167" i="11"/>
  <c r="AE153" i="11"/>
  <c r="S153" i="11"/>
  <c r="O153" i="11"/>
  <c r="AV153" i="11"/>
  <c r="AK153" i="11"/>
  <c r="K153" i="11"/>
  <c r="AF153" i="11"/>
  <c r="AP207" i="11"/>
  <c r="AR207" i="11" s="1"/>
  <c r="AW207" i="11" s="1"/>
  <c r="BE207" i="11" s="1"/>
  <c r="BF207" i="11" s="1"/>
  <c r="AR201" i="11"/>
  <c r="AW201" i="11" s="1"/>
  <c r="BE201" i="11" s="1"/>
  <c r="BF201" i="11" s="1"/>
  <c r="Z200" i="11"/>
  <c r="Z195" i="11" s="1"/>
  <c r="Z194" i="11" s="1"/>
  <c r="Z169" i="11" s="1"/>
  <c r="AP190" i="11"/>
  <c r="AR191" i="11"/>
  <c r="AW191" i="11" s="1"/>
  <c r="BE191" i="11" s="1"/>
  <c r="BF191" i="11" s="1"/>
  <c r="AR180" i="11"/>
  <c r="AW180" i="11" s="1"/>
  <c r="BE180" i="11" s="1"/>
  <c r="BF180" i="11" s="1"/>
  <c r="AP179" i="11"/>
  <c r="L169" i="11"/>
  <c r="R169" i="11"/>
  <c r="BG174" i="11"/>
  <c r="BG170" i="11" s="1"/>
  <c r="BG169" i="11" s="1"/>
  <c r="BI162" i="11"/>
  <c r="BM162" i="11" s="1"/>
  <c r="BM161" i="11"/>
  <c r="AT153" i="11"/>
  <c r="AL153" i="11"/>
  <c r="AD153" i="11"/>
  <c r="Z153" i="11"/>
  <c r="U153" i="11"/>
  <c r="AW208" i="11"/>
  <c r="BE208" i="11" s="1"/>
  <c r="BF208" i="11" s="1"/>
  <c r="AD200" i="11"/>
  <c r="AD195" i="11" s="1"/>
  <c r="AD194" i="11" s="1"/>
  <c r="AD169" i="11" s="1"/>
  <c r="BJ190" i="11"/>
  <c r="AN191" i="11"/>
  <c r="X169" i="11"/>
  <c r="K169" i="11"/>
  <c r="BJ155" i="11"/>
  <c r="BJ157" i="11"/>
  <c r="AG153" i="11"/>
  <c r="AP155" i="11"/>
  <c r="AR157" i="11"/>
  <c r="AW157" i="11" s="1"/>
  <c r="BE157" i="11" s="1"/>
  <c r="BF157" i="11" s="1"/>
  <c r="AC153" i="11"/>
  <c r="R153" i="11"/>
  <c r="P153" i="11"/>
  <c r="AI153" i="11"/>
  <c r="BI133" i="11"/>
  <c r="BI126" i="11" s="1"/>
  <c r="AR192" i="11"/>
  <c r="AW192" i="11" s="1"/>
  <c r="BE192" i="11" s="1"/>
  <c r="BF192" i="11" s="1"/>
  <c r="AW167" i="11"/>
  <c r="BE167" i="11" s="1"/>
  <c r="BF167" i="11" s="1"/>
  <c r="AR166" i="11"/>
  <c r="AW166" i="11" s="1"/>
  <c r="BE166" i="11" s="1"/>
  <c r="BF166" i="11" s="1"/>
  <c r="AO160" i="11"/>
  <c r="BM159" i="11"/>
  <c r="AR158" i="11"/>
  <c r="AW158" i="11" s="1"/>
  <c r="BE158" i="11" s="1"/>
  <c r="BF158" i="11" s="1"/>
  <c r="BE144" i="11"/>
  <c r="BF144" i="11" s="1"/>
  <c r="AG138" i="11"/>
  <c r="AH137" i="11"/>
  <c r="AH133" i="11" s="1"/>
  <c r="AH127" i="11" s="1"/>
  <c r="AH126" i="11" s="1"/>
  <c r="AK133" i="11"/>
  <c r="AK127" i="11" s="1"/>
  <c r="AK126" i="11" s="1"/>
  <c r="BM120" i="11"/>
  <c r="AP117" i="11"/>
  <c r="AR120" i="11"/>
  <c r="AW120" i="11" s="1"/>
  <c r="BE120" i="11" s="1"/>
  <c r="BF120" i="11" s="1"/>
  <c r="BJ119" i="11"/>
  <c r="AV36" i="11"/>
  <c r="AV29" i="11" s="1"/>
  <c r="AV28" i="11" s="1"/>
  <c r="AV27" i="11" s="1"/>
  <c r="U37" i="11"/>
  <c r="Q37" i="11"/>
  <c r="M37" i="11"/>
  <c r="AO159" i="11"/>
  <c r="BL153" i="11"/>
  <c r="AP133" i="11"/>
  <c r="AR137" i="11"/>
  <c r="AW137" i="11" s="1"/>
  <c r="BE137" i="11" s="1"/>
  <c r="BF137" i="11" s="1"/>
  <c r="BI157" i="11"/>
  <c r="BI154" i="11" s="1"/>
  <c r="BI153" i="11" s="1"/>
  <c r="BI155" i="11"/>
  <c r="BM137" i="11"/>
  <c r="AC133" i="11"/>
  <c r="AC127" i="11" s="1"/>
  <c r="AC126" i="11" s="1"/>
  <c r="BJ133" i="11"/>
  <c r="BM116" i="11"/>
  <c r="AN56" i="11"/>
  <c r="AO56" i="11" s="1"/>
  <c r="BG49" i="11"/>
  <c r="AT33" i="11" s="1"/>
  <c r="AR138" i="11"/>
  <c r="AW138" i="11" s="1"/>
  <c r="BE138" i="11" s="1"/>
  <c r="BG137" i="11"/>
  <c r="BG133" i="11" s="1"/>
  <c r="BG126" i="11" s="1"/>
  <c r="AO123" i="11"/>
  <c r="BM122" i="11"/>
  <c r="AR121" i="11"/>
  <c r="AW121" i="11" s="1"/>
  <c r="BE121" i="11" s="1"/>
  <c r="BF121" i="11" s="1"/>
  <c r="AN120" i="11"/>
  <c r="BE97" i="11"/>
  <c r="BF97" i="11" s="1"/>
  <c r="BE87" i="11"/>
  <c r="BF87" i="11" s="1"/>
  <c r="BE77" i="11"/>
  <c r="BF77" i="11" s="1"/>
  <c r="BE74" i="11"/>
  <c r="BF74" i="11" s="1"/>
  <c r="AN68" i="11"/>
  <c r="AO68" i="11" s="1"/>
  <c r="AD49" i="11"/>
  <c r="V50" i="11"/>
  <c r="AL49" i="11"/>
  <c r="AC37" i="11"/>
  <c r="Y37" i="11"/>
  <c r="AT10" i="11"/>
  <c r="AT9" i="11" s="1"/>
  <c r="AT8" i="11" s="1"/>
  <c r="AT7" i="11" s="1"/>
  <c r="AT11" i="11"/>
  <c r="P8" i="11"/>
  <c r="P7" i="11" s="1"/>
  <c r="AO122" i="11"/>
  <c r="AN109" i="11"/>
  <c r="AO109" i="11" s="1"/>
  <c r="AG56" i="11"/>
  <c r="BG36" i="11"/>
  <c r="BG28" i="11" s="1"/>
  <c r="AQ27" i="11"/>
  <c r="BE95" i="11"/>
  <c r="BF95" i="11" s="1"/>
  <c r="AG68" i="11"/>
  <c r="AG49" i="11" s="1"/>
  <c r="BE65" i="11"/>
  <c r="BF65" i="11" s="1"/>
  <c r="BE52" i="11"/>
  <c r="BF52" i="11" s="1"/>
  <c r="AN50" i="11"/>
  <c r="BI49" i="11"/>
  <c r="AJ49" i="11"/>
  <c r="AO43" i="11"/>
  <c r="AN41" i="11"/>
  <c r="AO41" i="11" s="1"/>
  <c r="R36" i="11"/>
  <c r="R29" i="11" s="1"/>
  <c r="R28" i="11" s="1"/>
  <c r="R27" i="11" s="1"/>
  <c r="N36" i="11"/>
  <c r="N29" i="11" s="1"/>
  <c r="N28" i="11" s="1"/>
  <c r="N27" i="11" s="1"/>
  <c r="BL27" i="11"/>
  <c r="AR56" i="11"/>
  <c r="AW56" i="11" s="1"/>
  <c r="BE56" i="11" s="1"/>
  <c r="BF56" i="11" s="1"/>
  <c r="AO51" i="11"/>
  <c r="AO40" i="11"/>
  <c r="AT37" i="11"/>
  <c r="AT36" i="11" s="1"/>
  <c r="AT29" i="11" s="1"/>
  <c r="AT28" i="11" s="1"/>
  <c r="AT27" i="11" s="1"/>
  <c r="AK37" i="11"/>
  <c r="AF37" i="11"/>
  <c r="AB37" i="11"/>
  <c r="X37" i="11"/>
  <c r="T37" i="11"/>
  <c r="P37" i="11"/>
  <c r="L37" i="11"/>
  <c r="BK27" i="11"/>
  <c r="AP22" i="11"/>
  <c r="AR23" i="11"/>
  <c r="AW23" i="11" s="1"/>
  <c r="BE23" i="11" s="1"/>
  <c r="BF23" i="11" s="1"/>
  <c r="BJ49" i="11"/>
  <c r="AU49" i="11"/>
  <c r="AK49" i="11"/>
  <c r="AC49" i="11"/>
  <c r="Y49" i="11"/>
  <c r="U49" i="11"/>
  <c r="Q49" i="11"/>
  <c r="M49" i="11"/>
  <c r="AO38" i="11"/>
  <c r="BJ37" i="11"/>
  <c r="S37" i="11"/>
  <c r="S36" i="11" s="1"/>
  <c r="S29" i="11" s="1"/>
  <c r="S28" i="11" s="1"/>
  <c r="S27" i="11" s="1"/>
  <c r="O37" i="11"/>
  <c r="K37" i="11"/>
  <c r="N8" i="11"/>
  <c r="N7" i="11" s="1"/>
  <c r="AF8" i="11"/>
  <c r="AF7" i="11" s="1"/>
  <c r="AF49" i="11"/>
  <c r="AB49" i="11"/>
  <c r="X49" i="11"/>
  <c r="T49" i="11"/>
  <c r="P49" i="11"/>
  <c r="L49" i="11"/>
  <c r="AN46" i="11"/>
  <c r="AO46" i="11" s="1"/>
  <c r="BM41" i="11"/>
  <c r="BI37" i="11"/>
  <c r="AI36" i="11"/>
  <c r="AI29" i="11" s="1"/>
  <c r="AI28" i="11" s="1"/>
  <c r="AI27" i="11" s="1"/>
  <c r="AP37" i="11"/>
  <c r="BM24" i="11"/>
  <c r="BJ23" i="11"/>
  <c r="AL8" i="11"/>
  <c r="AL7" i="11" s="1"/>
  <c r="AH8" i="11"/>
  <c r="AH7" i="11" s="1"/>
  <c r="AD8" i="11"/>
  <c r="AD7" i="11" s="1"/>
  <c r="Z8" i="11"/>
  <c r="Z7" i="11" s="1"/>
  <c r="AU10" i="11"/>
  <c r="AU9" i="11" s="1"/>
  <c r="AU8" i="11" s="1"/>
  <c r="AU7" i="11" s="1"/>
  <c r="AU11" i="11"/>
  <c r="BL21" i="11"/>
  <c r="BL20" i="11" s="1"/>
  <c r="BL19" i="11" s="1"/>
  <c r="BL8" i="11"/>
  <c r="BL7" i="11" s="1"/>
  <c r="BG8" i="11"/>
  <c r="BG7" i="11" s="1"/>
  <c r="AP12" i="11"/>
  <c r="AR13" i="11"/>
  <c r="AW13" i="11" s="1"/>
  <c r="T8" i="11"/>
  <c r="T7" i="11" s="1"/>
  <c r="L8" i="11"/>
  <c r="L7" i="11" s="1"/>
  <c r="Y8" i="11"/>
  <c r="Y7" i="11" s="1"/>
  <c r="BJ12" i="11"/>
  <c r="AI8" i="11"/>
  <c r="AI7" i="11" s="1"/>
  <c r="AN23" i="11"/>
  <c r="V14" i="11"/>
  <c r="V13" i="11" s="1"/>
  <c r="V12" i="11" s="1"/>
  <c r="V10" i="11" s="1"/>
  <c r="V9" i="11" s="1"/>
  <c r="V8" i="11" s="1"/>
  <c r="V7" i="11" s="1"/>
  <c r="AV11" i="11"/>
  <c r="AV10" i="11"/>
  <c r="AV9" i="11" s="1"/>
  <c r="AV8" i="11" s="1"/>
  <c r="AV7" i="11" s="1"/>
  <c r="AN14" i="11"/>
  <c r="AJ8" i="11"/>
  <c r="AJ7" i="11" s="1"/>
  <c r="AB8" i="11"/>
  <c r="AB7" i="11" s="1"/>
  <c r="O8" i="11"/>
  <c r="O7" i="11" s="1"/>
  <c r="AM8" i="11"/>
  <c r="AM7" i="11" s="1"/>
  <c r="AE8" i="11"/>
  <c r="AE7" i="11" s="1"/>
  <c r="W8" i="11"/>
  <c r="W7" i="11" s="1"/>
  <c r="R8" i="11"/>
  <c r="R7" i="11" s="1"/>
  <c r="BI8" i="11"/>
  <c r="BI7" i="11" s="1"/>
  <c r="BI11" i="11"/>
  <c r="BI10" i="11" s="1"/>
  <c r="AK8" i="11"/>
  <c r="AK7" i="11" s="1"/>
  <c r="X8" i="11"/>
  <c r="X7" i="11" s="1"/>
  <c r="BM14" i="11"/>
  <c r="AR14" i="11"/>
  <c r="AW14" i="11" s="1"/>
  <c r="BD6" i="11"/>
  <c r="BD5" i="11" s="1"/>
  <c r="BK8" i="11"/>
  <c r="BK7" i="11" s="1"/>
  <c r="BL11" i="11"/>
  <c r="BL10" i="11" s="1"/>
  <c r="AU436" i="11"/>
  <c r="AC427" i="11"/>
  <c r="AE435" i="11"/>
  <c r="AJ428" i="11"/>
  <c r="AK427" i="11"/>
  <c r="AU427" i="11"/>
  <c r="AG426" i="11"/>
  <c r="AK426" i="11"/>
  <c r="AG427" i="11"/>
  <c r="AU434" i="11"/>
  <c r="AE434" i="11"/>
  <c r="AM434" i="11"/>
  <c r="AB434" i="11"/>
  <c r="AI436" i="11"/>
  <c r="AT427" i="11"/>
  <c r="AC434" i="11"/>
  <c r="AG436" i="11"/>
  <c r="AF435" i="11"/>
  <c r="AV430" i="11"/>
  <c r="AU429" i="11"/>
  <c r="AL437" i="11"/>
  <c r="AV432" i="11"/>
  <c r="AM426" i="11"/>
  <c r="AU426" i="11"/>
  <c r="AB426" i="11"/>
  <c r="AV426" i="11"/>
  <c r="AA426" i="11"/>
  <c r="AE426" i="11"/>
  <c r="AI426" i="11"/>
  <c r="AH434" i="11"/>
  <c r="AT436" i="11"/>
  <c r="AC436" i="11"/>
  <c r="AM429" i="11"/>
  <c r="AQ429" i="11"/>
  <c r="AK437" i="11"/>
  <c r="AH427" i="11"/>
  <c r="AL434" i="11"/>
  <c r="AE436" i="11"/>
  <c r="AA436" i="11"/>
  <c r="AH435" i="11"/>
  <c r="AK430" i="11"/>
  <c r="AH426" i="11"/>
  <c r="AB436" i="11"/>
  <c r="AJ436" i="11"/>
  <c r="AQ435" i="11"/>
  <c r="AA429" i="11"/>
  <c r="AB427" i="11"/>
  <c r="AF427" i="11"/>
  <c r="AM436" i="11"/>
  <c r="AV436" i="11"/>
  <c r="AH436" i="11"/>
  <c r="AL435" i="11"/>
  <c r="AK429" i="11"/>
  <c r="AF429" i="11"/>
  <c r="AA430" i="11"/>
  <c r="AT437" i="11"/>
  <c r="AH433" i="11"/>
  <c r="AA433" i="11"/>
  <c r="AI432" i="11"/>
  <c r="AT431" i="11"/>
  <c r="AI428" i="11"/>
  <c r="AJ434" i="11"/>
  <c r="AL427" i="11"/>
  <c r="BI435" i="11"/>
  <c r="AT435" i="11"/>
  <c r="AJ429" i="11"/>
  <c r="AH437" i="11"/>
  <c r="AF437" i="11"/>
  <c r="AM433" i="11"/>
  <c r="AM431" i="11"/>
  <c r="AF431" i="11"/>
  <c r="AQ426" i="11"/>
  <c r="AF426" i="11"/>
  <c r="AM427" i="11"/>
  <c r="AQ436" i="11"/>
  <c r="AH429" i="11"/>
  <c r="AE429" i="11"/>
  <c r="AU437" i="11"/>
  <c r="AA437" i="11"/>
  <c r="AI437" i="11"/>
  <c r="AI433" i="11"/>
  <c r="AG433" i="11"/>
  <c r="AA432" i="11"/>
  <c r="AB431" i="11"/>
  <c r="AJ431" i="11"/>
  <c r="AA431" i="11"/>
  <c r="BK430" i="11"/>
  <c r="AV429" i="11"/>
  <c r="AB437" i="11"/>
  <c r="AV433" i="11"/>
  <c r="AI429" i="11"/>
  <c r="AQ431" i="11"/>
  <c r="BA438" i="11"/>
  <c r="BL430" i="11"/>
  <c r="AT430" i="11"/>
  <c r="AM437" i="11"/>
  <c r="AU433" i="11"/>
  <c r="AQ433" i="11"/>
  <c r="AF432" i="11"/>
  <c r="AH431" i="11"/>
  <c r="AC431" i="11"/>
  <c r="AI431" i="11"/>
  <c r="AQ428" i="11"/>
  <c r="AQ432" i="11"/>
  <c r="AJ433" i="11"/>
  <c r="AB432" i="11"/>
  <c r="BD437" i="11"/>
  <c r="AE433" i="11"/>
  <c r="AM428" i="11"/>
  <c r="AQ425" i="11"/>
  <c r="AQ438" i="11" s="1"/>
  <c r="BD430" i="11"/>
  <c r="AV437" i="11"/>
  <c r="BD432" i="11"/>
  <c r="AX438" i="11"/>
  <c r="BL437" i="11"/>
  <c r="BL432" i="11"/>
  <c r="BB438" i="11"/>
  <c r="AY438" i="11"/>
  <c r="BC438" i="11"/>
  <c r="AE28" i="11" l="1"/>
  <c r="AE27" i="11" s="1"/>
  <c r="AE425" i="11"/>
  <c r="AE438" i="11" s="1"/>
  <c r="S26" i="11"/>
  <c r="S6" i="11" s="1"/>
  <c r="S5" i="11" s="1"/>
  <c r="AU435" i="11"/>
  <c r="AN320" i="11"/>
  <c r="AG431" i="11"/>
  <c r="AC432" i="11"/>
  <c r="AJ435" i="11"/>
  <c r="AL36" i="11"/>
  <c r="AL29" i="11" s="1"/>
  <c r="AL28" i="11" s="1"/>
  <c r="AB266" i="11"/>
  <c r="AB430" i="11" s="1"/>
  <c r="AR344" i="11"/>
  <c r="AW344" i="11" s="1"/>
  <c r="BE344" i="11" s="1"/>
  <c r="BF344" i="11" s="1"/>
  <c r="BJ372" i="11"/>
  <c r="AN403" i="11"/>
  <c r="AO403" i="11" s="1"/>
  <c r="AD36" i="11"/>
  <c r="AD29" i="11" s="1"/>
  <c r="AD28" i="11" s="1"/>
  <c r="AD27" i="11" s="1"/>
  <c r="AC265" i="11"/>
  <c r="AC250" i="11" s="1"/>
  <c r="AO202" i="11"/>
  <c r="AN201" i="11"/>
  <c r="AO201" i="11" s="1"/>
  <c r="BH392" i="11"/>
  <c r="BH391" i="11" s="1"/>
  <c r="BH26" i="11" s="1"/>
  <c r="BH6" i="11" s="1"/>
  <c r="BH5" i="11" s="1"/>
  <c r="BH393" i="11"/>
  <c r="BH438" i="11" s="1"/>
  <c r="AL430" i="11"/>
  <c r="AG169" i="11"/>
  <c r="AL432" i="11"/>
  <c r="AV428" i="11"/>
  <c r="AM432" i="11"/>
  <c r="AU36" i="11"/>
  <c r="AU29" i="11" s="1"/>
  <c r="AU28" i="11" s="1"/>
  <c r="AU27" i="11" s="1"/>
  <c r="AF265" i="11"/>
  <c r="AN373" i="11"/>
  <c r="AU395" i="11"/>
  <c r="AU393" i="11" s="1"/>
  <c r="AU392" i="11" s="1"/>
  <c r="AU391" i="11" s="1"/>
  <c r="AI194" i="11"/>
  <c r="AI169" i="11" s="1"/>
  <c r="AI435" i="11"/>
  <c r="AD26" i="11"/>
  <c r="AD6" i="11" s="1"/>
  <c r="AD5" i="11" s="1"/>
  <c r="AJ347" i="11"/>
  <c r="AJ313" i="11" s="1"/>
  <c r="AJ432" i="11"/>
  <c r="AG434" i="11"/>
  <c r="AK36" i="11"/>
  <c r="AK29" i="11" s="1"/>
  <c r="AK28" i="11" s="1"/>
  <c r="AK27" i="11" s="1"/>
  <c r="BM155" i="11"/>
  <c r="AF250" i="11"/>
  <c r="AW356" i="11"/>
  <c r="BE356" i="11" s="1"/>
  <c r="BF356" i="11" s="1"/>
  <c r="AC314" i="11"/>
  <c r="AC313" i="11" s="1"/>
  <c r="AC433" i="11"/>
  <c r="AK194" i="11"/>
  <c r="AK169" i="11" s="1"/>
  <c r="AK435" i="11"/>
  <c r="AK428" i="11"/>
  <c r="AG432" i="11"/>
  <c r="BI36" i="11"/>
  <c r="BI28" i="11" s="1"/>
  <c r="BI27" i="11" s="1"/>
  <c r="K36" i="11"/>
  <c r="K29" i="11" s="1"/>
  <c r="K28" i="11" s="1"/>
  <c r="K27" i="11" s="1"/>
  <c r="K26" i="11" s="1"/>
  <c r="K6" i="11" s="1"/>
  <c r="K5" i="11" s="1"/>
  <c r="AQ26" i="11"/>
  <c r="AQ6" i="11" s="1"/>
  <c r="AQ5" i="11" s="1"/>
  <c r="Y36" i="11"/>
  <c r="Y29" i="11" s="1"/>
  <c r="Y28" i="11" s="1"/>
  <c r="Y27" i="11" s="1"/>
  <c r="V49" i="11"/>
  <c r="V36" i="11" s="1"/>
  <c r="V29" i="11" s="1"/>
  <c r="V28" i="11" s="1"/>
  <c r="V27" i="11" s="1"/>
  <c r="V26" i="11" s="1"/>
  <c r="AO222" i="11"/>
  <c r="AN220" i="11"/>
  <c r="AN215" i="11" s="1"/>
  <c r="V279" i="11"/>
  <c r="AK279" i="11"/>
  <c r="AW396" i="11"/>
  <c r="BE396" i="11" s="1"/>
  <c r="BF396" i="11" s="1"/>
  <c r="AV194" i="11"/>
  <c r="AV169" i="11" s="1"/>
  <c r="AV26" i="11" s="1"/>
  <c r="AV6" i="11" s="1"/>
  <c r="AV5" i="11" s="1"/>
  <c r="AV435" i="11"/>
  <c r="BJ281" i="11"/>
  <c r="BM282" i="11"/>
  <c r="AE432" i="11"/>
  <c r="AH425" i="11"/>
  <c r="AH438" i="11" s="1"/>
  <c r="AL27" i="11"/>
  <c r="AW337" i="11"/>
  <c r="BE337" i="11" s="1"/>
  <c r="BF337" i="11" s="1"/>
  <c r="AG239" i="11"/>
  <c r="AG213" i="11" s="1"/>
  <c r="AG429" i="11"/>
  <c r="AB433" i="11"/>
  <c r="AT432" i="11"/>
  <c r="AB435" i="11"/>
  <c r="BL425" i="11"/>
  <c r="O36" i="11"/>
  <c r="O29" i="11" s="1"/>
  <c r="O28" i="11" s="1"/>
  <c r="O27" i="11" s="1"/>
  <c r="O26" i="11" s="1"/>
  <c r="O6" i="11" s="1"/>
  <c r="O5" i="11" s="1"/>
  <c r="BG27" i="11"/>
  <c r="BG26" i="11" s="1"/>
  <c r="BG6" i="11" s="1"/>
  <c r="BG5" i="11" s="1"/>
  <c r="AC36" i="11"/>
  <c r="AC29" i="11" s="1"/>
  <c r="AC28" i="11" s="1"/>
  <c r="AC27" i="11" s="1"/>
  <c r="M36" i="11"/>
  <c r="M29" i="11" s="1"/>
  <c r="M28" i="11" s="1"/>
  <c r="M27" i="11" s="1"/>
  <c r="M26" i="11" s="1"/>
  <c r="M6" i="11" s="1"/>
  <c r="M5" i="11" s="1"/>
  <c r="AG137" i="11"/>
  <c r="AG133" i="11" s="1"/>
  <c r="AG127" i="11" s="1"/>
  <c r="AG126" i="11" s="1"/>
  <c r="Z250" i="11"/>
  <c r="Z26" i="11" s="1"/>
  <c r="Z6" i="11" s="1"/>
  <c r="Z5" i="11" s="1"/>
  <c r="AH250" i="11"/>
  <c r="AG250" i="11"/>
  <c r="AH279" i="11"/>
  <c r="AR221" i="11"/>
  <c r="AW221" i="11" s="1"/>
  <c r="BE221" i="11" s="1"/>
  <c r="BF221" i="11" s="1"/>
  <c r="AP220" i="11"/>
  <c r="AN295" i="11"/>
  <c r="AO296" i="11"/>
  <c r="AM395" i="11"/>
  <c r="AM393" i="11" s="1"/>
  <c r="AM392" i="11" s="1"/>
  <c r="AM391" i="11" s="1"/>
  <c r="AM26" i="11" s="1"/>
  <c r="AM6" i="11" s="1"/>
  <c r="AM5" i="11" s="1"/>
  <c r="AU269" i="11"/>
  <c r="AW270" i="11"/>
  <c r="BE270" i="11" s="1"/>
  <c r="BF270" i="11" s="1"/>
  <c r="AN190" i="11"/>
  <c r="AO191" i="11"/>
  <c r="AN165" i="11"/>
  <c r="AO166" i="11"/>
  <c r="AJ265" i="11"/>
  <c r="AJ266" i="11"/>
  <c r="BM310" i="11"/>
  <c r="BJ309" i="11"/>
  <c r="BM294" i="11"/>
  <c r="BJ291" i="11"/>
  <c r="BM291" i="11" s="1"/>
  <c r="AA425" i="11"/>
  <c r="AA438" i="11" s="1"/>
  <c r="V6" i="11"/>
  <c r="V5" i="11" s="1"/>
  <c r="AP11" i="11"/>
  <c r="AR11" i="11" s="1"/>
  <c r="AW11" i="11" s="1"/>
  <c r="AP10" i="11"/>
  <c r="AR12" i="11"/>
  <c r="AW12" i="11" s="1"/>
  <c r="BJ22" i="11"/>
  <c r="BJ8" i="11" s="1"/>
  <c r="BM23" i="11"/>
  <c r="AN37" i="11"/>
  <c r="BM49" i="11"/>
  <c r="BK26" i="11"/>
  <c r="BK6" i="11" s="1"/>
  <c r="BK5" i="11" s="1"/>
  <c r="X36" i="11"/>
  <c r="X29" i="11" s="1"/>
  <c r="X28" i="11" s="1"/>
  <c r="X27" i="11" s="1"/>
  <c r="X26" i="11" s="1"/>
  <c r="X6" i="11" s="1"/>
  <c r="X5" i="11" s="1"/>
  <c r="AT26" i="11"/>
  <c r="BL26" i="11"/>
  <c r="BL6" i="11" s="1"/>
  <c r="BL5" i="11" s="1"/>
  <c r="AH27" i="11"/>
  <c r="AP127" i="11"/>
  <c r="AR133" i="11"/>
  <c r="AW133" i="11" s="1"/>
  <c r="BE133" i="11" s="1"/>
  <c r="BF133" i="11" s="1"/>
  <c r="Q36" i="11"/>
  <c r="Q29" i="11" s="1"/>
  <c r="Q28" i="11" s="1"/>
  <c r="Q27" i="11" s="1"/>
  <c r="Q26" i="11" s="1"/>
  <c r="Q6" i="11" s="1"/>
  <c r="Q5" i="11" s="1"/>
  <c r="BM157" i="11"/>
  <c r="BJ154" i="11"/>
  <c r="BJ186" i="11"/>
  <c r="BM190" i="11"/>
  <c r="BM166" i="11"/>
  <c r="BJ165" i="11"/>
  <c r="BM165" i="11" s="1"/>
  <c r="AA194" i="11"/>
  <c r="AA169" i="11" s="1"/>
  <c r="AA435" i="11"/>
  <c r="AP230" i="11"/>
  <c r="AR233" i="11"/>
  <c r="AW233" i="11" s="1"/>
  <c r="BE233" i="11" s="1"/>
  <c r="BF233" i="11" s="1"/>
  <c r="BJ200" i="11"/>
  <c r="BM201" i="11"/>
  <c r="BJ319" i="11"/>
  <c r="BM320" i="11"/>
  <c r="AO258" i="11"/>
  <c r="AN257" i="11"/>
  <c r="AB250" i="11"/>
  <c r="AN284" i="11"/>
  <c r="AO285" i="11"/>
  <c r="AP292" i="11"/>
  <c r="AR294" i="11"/>
  <c r="AW294" i="11" s="1"/>
  <c r="BE294" i="11" s="1"/>
  <c r="BF294" i="11" s="1"/>
  <c r="AN154" i="11"/>
  <c r="AO155" i="11"/>
  <c r="AO426" i="11" s="1"/>
  <c r="AN426" i="11"/>
  <c r="AK250" i="11"/>
  <c r="AP334" i="11"/>
  <c r="AR336" i="11"/>
  <c r="AW336" i="11" s="1"/>
  <c r="BE336" i="11" s="1"/>
  <c r="BF336" i="11" s="1"/>
  <c r="AO397" i="11"/>
  <c r="AN396" i="11"/>
  <c r="AO351" i="11"/>
  <c r="AN372" i="11"/>
  <c r="AO373" i="11"/>
  <c r="AI250" i="11"/>
  <c r="AI26" i="11" s="1"/>
  <c r="AI6" i="11" s="1"/>
  <c r="AI5" i="11" s="1"/>
  <c r="BM337" i="11"/>
  <c r="BJ336" i="11"/>
  <c r="BJ371" i="11"/>
  <c r="BM372" i="11"/>
  <c r="BJ369" i="11"/>
  <c r="BJ395" i="11"/>
  <c r="BM396" i="11"/>
  <c r="BJ9" i="11"/>
  <c r="BM9" i="11" s="1"/>
  <c r="BJ11" i="11"/>
  <c r="BM12" i="11"/>
  <c r="AN49" i="11"/>
  <c r="AO49" i="11" s="1"/>
  <c r="AO50" i="11"/>
  <c r="AT128" i="11"/>
  <c r="BF138" i="11"/>
  <c r="AP174" i="11"/>
  <c r="AR179" i="11"/>
  <c r="AW179" i="11" s="1"/>
  <c r="BE179" i="11" s="1"/>
  <c r="BF179" i="11" s="1"/>
  <c r="AN207" i="11"/>
  <c r="AO208" i="11"/>
  <c r="AF314" i="11"/>
  <c r="AF313" i="11" s="1"/>
  <c r="AF433" i="11"/>
  <c r="BJ280" i="11"/>
  <c r="BM283" i="11"/>
  <c r="BI329" i="11"/>
  <c r="BM330" i="11"/>
  <c r="AP350" i="11"/>
  <c r="AR351" i="11"/>
  <c r="AW351" i="11" s="1"/>
  <c r="BE351" i="11" s="1"/>
  <c r="BF351" i="11" s="1"/>
  <c r="AP372" i="11"/>
  <c r="AR373" i="11"/>
  <c r="AW373" i="11" s="1"/>
  <c r="BE373" i="11" s="1"/>
  <c r="BF373" i="11" s="1"/>
  <c r="AP382" i="11"/>
  <c r="AO14" i="11"/>
  <c r="AN13" i="11"/>
  <c r="AN22" i="11"/>
  <c r="AO23" i="11"/>
  <c r="L36" i="11"/>
  <c r="L29" i="11" s="1"/>
  <c r="L28" i="11" s="1"/>
  <c r="L27" i="11" s="1"/>
  <c r="L26" i="11" s="1"/>
  <c r="L6" i="11" s="1"/>
  <c r="L5" i="11" s="1"/>
  <c r="AB36" i="11"/>
  <c r="AB29" i="11" s="1"/>
  <c r="N26" i="11"/>
  <c r="AW49" i="11"/>
  <c r="BE49" i="11" s="1"/>
  <c r="AT6" i="11"/>
  <c r="AT5" i="11" s="1"/>
  <c r="BM133" i="11"/>
  <c r="BJ126" i="11"/>
  <c r="BM126" i="11" s="1"/>
  <c r="U36" i="11"/>
  <c r="U29" i="11" s="1"/>
  <c r="U28" i="11" s="1"/>
  <c r="U27" i="11" s="1"/>
  <c r="U26" i="11" s="1"/>
  <c r="U6" i="11" s="1"/>
  <c r="U5" i="11" s="1"/>
  <c r="BJ117" i="11"/>
  <c r="BM117" i="11" s="1"/>
  <c r="BM119" i="11"/>
  <c r="BM191" i="11"/>
  <c r="AO220" i="11"/>
  <c r="BM214" i="11"/>
  <c r="BJ233" i="11"/>
  <c r="BM234" i="11"/>
  <c r="AN244" i="11"/>
  <c r="AO245" i="11"/>
  <c r="AU251" i="11"/>
  <c r="AU252" i="11"/>
  <c r="AW252" i="11" s="1"/>
  <c r="BE252" i="11" s="1"/>
  <c r="BF252" i="11" s="1"/>
  <c r="AA250" i="11"/>
  <c r="AN319" i="11"/>
  <c r="AO320" i="11"/>
  <c r="AW256" i="11"/>
  <c r="BE256" i="11" s="1"/>
  <c r="BF256" i="11" s="1"/>
  <c r="AR274" i="11"/>
  <c r="AW274" i="11" s="1"/>
  <c r="BE274" i="11" s="1"/>
  <c r="BF274" i="11" s="1"/>
  <c r="AP273" i="11"/>
  <c r="AN337" i="11"/>
  <c r="AO338" i="11"/>
  <c r="AN356" i="11"/>
  <c r="AO356" i="11" s="1"/>
  <c r="AO357" i="11"/>
  <c r="BM383" i="11"/>
  <c r="BJ382" i="11"/>
  <c r="AL379" i="11"/>
  <c r="AL428" i="11"/>
  <c r="AP393" i="11"/>
  <c r="AR395" i="11"/>
  <c r="AK313" i="11"/>
  <c r="AK26" i="11" s="1"/>
  <c r="AK6" i="11" s="1"/>
  <c r="AK5" i="11" s="1"/>
  <c r="AP20" i="11"/>
  <c r="AR22" i="11"/>
  <c r="AW22" i="11" s="1"/>
  <c r="BE22" i="11" s="1"/>
  <c r="BF22" i="11" s="1"/>
  <c r="T36" i="11"/>
  <c r="T29" i="11" s="1"/>
  <c r="T28" i="11" s="1"/>
  <c r="T27" i="11" s="1"/>
  <c r="T26" i="11" s="1"/>
  <c r="T6" i="11" s="1"/>
  <c r="T5" i="11" s="1"/>
  <c r="AP116" i="11"/>
  <c r="AR116" i="11" s="1"/>
  <c r="AW116" i="11" s="1"/>
  <c r="BE116" i="11" s="1"/>
  <c r="BF116" i="11" s="1"/>
  <c r="AR117" i="11"/>
  <c r="AW117" i="11" s="1"/>
  <c r="BE117" i="11" s="1"/>
  <c r="BF117" i="11" s="1"/>
  <c r="AR190" i="11"/>
  <c r="AW190" i="11" s="1"/>
  <c r="BE190" i="11" s="1"/>
  <c r="BF190" i="11" s="1"/>
  <c r="AP187" i="11"/>
  <c r="AP161" i="11"/>
  <c r="AR161" i="11" s="1"/>
  <c r="AW161" i="11" s="1"/>
  <c r="BE161" i="11" s="1"/>
  <c r="BF161" i="11" s="1"/>
  <c r="AR162" i="11"/>
  <c r="AW162" i="11" s="1"/>
  <c r="BE162" i="11" s="1"/>
  <c r="BF162" i="11" s="1"/>
  <c r="AN273" i="11"/>
  <c r="AO274" i="11"/>
  <c r="BJ170" i="11"/>
  <c r="BM174" i="11"/>
  <c r="BJ340" i="11"/>
  <c r="BM340" i="11" s="1"/>
  <c r="BJ342" i="11"/>
  <c r="BM343" i="11"/>
  <c r="AO138" i="11"/>
  <c r="AN137" i="11"/>
  <c r="AI425" i="11"/>
  <c r="AI438" i="11" s="1"/>
  <c r="AK432" i="11"/>
  <c r="AP36" i="11"/>
  <c r="AR37" i="11"/>
  <c r="AW37" i="11" s="1"/>
  <c r="BE37" i="11" s="1"/>
  <c r="BF37" i="11" s="1"/>
  <c r="AG36" i="11"/>
  <c r="AG29" i="11" s="1"/>
  <c r="AG28" i="11" s="1"/>
  <c r="N6" i="11"/>
  <c r="N5" i="11" s="1"/>
  <c r="W26" i="11"/>
  <c r="W6" i="11" s="1"/>
  <c r="W5" i="11" s="1"/>
  <c r="BJ36" i="11"/>
  <c r="BM37" i="11"/>
  <c r="P36" i="11"/>
  <c r="P29" i="11" s="1"/>
  <c r="P28" i="11" s="1"/>
  <c r="P27" i="11" s="1"/>
  <c r="P26" i="11" s="1"/>
  <c r="P6" i="11" s="1"/>
  <c r="P5" i="11" s="1"/>
  <c r="AF36" i="11"/>
  <c r="AF29" i="11" s="1"/>
  <c r="R26" i="11"/>
  <c r="R6" i="11" s="1"/>
  <c r="R5" i="11" s="1"/>
  <c r="Y26" i="11"/>
  <c r="Y6" i="11" s="1"/>
  <c r="Y5" i="11" s="1"/>
  <c r="AN117" i="11"/>
  <c r="AO120" i="11"/>
  <c r="AP154" i="11"/>
  <c r="AR155" i="11"/>
  <c r="AW155" i="11" s="1"/>
  <c r="BE155" i="11" s="1"/>
  <c r="BF155" i="11" s="1"/>
  <c r="AP200" i="11"/>
  <c r="AO180" i="11"/>
  <c r="AN179" i="11"/>
  <c r="AP244" i="11"/>
  <c r="AR245" i="11"/>
  <c r="AW245" i="11" s="1"/>
  <c r="BE245" i="11" s="1"/>
  <c r="BF245" i="11" s="1"/>
  <c r="AN234" i="11"/>
  <c r="AO235" i="11"/>
  <c r="BJ250" i="11"/>
  <c r="BM250" i="11" s="1"/>
  <c r="BM251" i="11"/>
  <c r="AP315" i="11"/>
  <c r="AR319" i="11"/>
  <c r="AW319" i="11" s="1"/>
  <c r="BE319" i="11" s="1"/>
  <c r="BF319" i="11" s="1"/>
  <c r="AG279" i="11"/>
  <c r="AJ250" i="11"/>
  <c r="AJ26" i="11" s="1"/>
  <c r="AJ6" i="11" s="1"/>
  <c r="AJ5" i="11" s="1"/>
  <c r="AR251" i="11"/>
  <c r="AW251" i="11" s="1"/>
  <c r="BE251" i="11" s="1"/>
  <c r="BF251" i="11" s="1"/>
  <c r="AE250" i="11"/>
  <c r="AE26" i="11" s="1"/>
  <c r="AE6" i="11" s="1"/>
  <c r="AE5" i="11" s="1"/>
  <c r="AN309" i="11"/>
  <c r="AO310" i="11"/>
  <c r="AR329" i="11"/>
  <c r="AW329" i="11" s="1"/>
  <c r="BE329" i="11" s="1"/>
  <c r="BF329" i="11" s="1"/>
  <c r="AP327" i="11"/>
  <c r="AN329" i="11"/>
  <c r="AO330" i="11"/>
  <c r="AN343" i="11"/>
  <c r="AO344" i="11"/>
  <c r="AL250" i="11"/>
  <c r="BJ350" i="11"/>
  <c r="AO384" i="11"/>
  <c r="AN383" i="11"/>
  <c r="AW403" i="11"/>
  <c r="BE403" i="11" s="1"/>
  <c r="BF403" i="11" s="1"/>
  <c r="AP280" i="11"/>
  <c r="AR281" i="11"/>
  <c r="AW281" i="11" s="1"/>
  <c r="BE281" i="11" s="1"/>
  <c r="BF281" i="11" s="1"/>
  <c r="AU379" i="11"/>
  <c r="AU428" i="11"/>
  <c r="AP340" i="11"/>
  <c r="AR340" i="11" s="1"/>
  <c r="AW340" i="11" s="1"/>
  <c r="BE340" i="11" s="1"/>
  <c r="BF340" i="11" s="1"/>
  <c r="AR341" i="11"/>
  <c r="AW341" i="11" s="1"/>
  <c r="BE341" i="11" s="1"/>
  <c r="BF341" i="11" s="1"/>
  <c r="AC435" i="11"/>
  <c r="AP426" i="11"/>
  <c r="AT428" i="11"/>
  <c r="AL433" i="11"/>
  <c r="AU432" i="11"/>
  <c r="AM435" i="11"/>
  <c r="BI427" i="11"/>
  <c r="AR427" i="11"/>
  <c r="AH432" i="11"/>
  <c r="AL425" i="11"/>
  <c r="AL438" i="11" s="1"/>
  <c r="AJ430" i="11"/>
  <c r="AG435" i="11"/>
  <c r="AG437" i="11"/>
  <c r="AT425" i="11"/>
  <c r="AA26" i="11" l="1"/>
  <c r="AA6" i="11" s="1"/>
  <c r="AA5" i="11" s="1"/>
  <c r="AW395" i="11"/>
  <c r="BE395" i="11" s="1"/>
  <c r="BF395" i="11" s="1"/>
  <c r="AC26" i="11"/>
  <c r="AC6" i="11" s="1"/>
  <c r="AC5" i="11" s="1"/>
  <c r="AT438" i="11"/>
  <c r="AK425" i="11"/>
  <c r="AK438" i="11" s="1"/>
  <c r="AC425" i="11"/>
  <c r="AC438" i="11" s="1"/>
  <c r="AM425" i="11"/>
  <c r="AM438" i="11" s="1"/>
  <c r="AG27" i="11"/>
  <c r="AG26" i="11" s="1"/>
  <c r="AG6" i="11" s="1"/>
  <c r="AG5" i="11" s="1"/>
  <c r="AN294" i="11"/>
  <c r="AO295" i="11"/>
  <c r="BM281" i="11"/>
  <c r="AH26" i="11"/>
  <c r="AH6" i="11" s="1"/>
  <c r="AH5" i="11" s="1"/>
  <c r="AW269" i="11"/>
  <c r="BE269" i="11" s="1"/>
  <c r="BF269" i="11" s="1"/>
  <c r="AU266" i="11"/>
  <c r="AP215" i="11"/>
  <c r="AP430" i="11" s="1"/>
  <c r="AR220" i="11"/>
  <c r="AW220" i="11" s="1"/>
  <c r="BE220" i="11" s="1"/>
  <c r="BF220" i="11" s="1"/>
  <c r="BJ341" i="11"/>
  <c r="BM341" i="11" s="1"/>
  <c r="BM342" i="11"/>
  <c r="AP186" i="11"/>
  <c r="AR186" i="11" s="1"/>
  <c r="AW186" i="11" s="1"/>
  <c r="BE186" i="11" s="1"/>
  <c r="BF186" i="11" s="1"/>
  <c r="AR187" i="11"/>
  <c r="AP436" i="11"/>
  <c r="AN336" i="11"/>
  <c r="AO337" i="11"/>
  <c r="BJ229" i="11"/>
  <c r="BM233" i="11"/>
  <c r="AN214" i="11"/>
  <c r="AO215" i="11"/>
  <c r="BF49" i="11"/>
  <c r="AT31" i="11"/>
  <c r="BJ10" i="11"/>
  <c r="BM10" i="11" s="1"/>
  <c r="BM11" i="11"/>
  <c r="BJ370" i="11"/>
  <c r="BM370" i="11" s="1"/>
  <c r="BM371" i="11"/>
  <c r="AN395" i="11"/>
  <c r="AO396" i="11"/>
  <c r="BJ314" i="11"/>
  <c r="BM319" i="11"/>
  <c r="AP229" i="11"/>
  <c r="AR229" i="11" s="1"/>
  <c r="AW229" i="11" s="1"/>
  <c r="BE229" i="11" s="1"/>
  <c r="BF229" i="11" s="1"/>
  <c r="AR230" i="11"/>
  <c r="AW230" i="11" s="1"/>
  <c r="BE230" i="11" s="1"/>
  <c r="BF230" i="11" s="1"/>
  <c r="AP126" i="11"/>
  <c r="AR126" i="11" s="1"/>
  <c r="AW126" i="11" s="1"/>
  <c r="BE126" i="11" s="1"/>
  <c r="BF126" i="11" s="1"/>
  <c r="AR127" i="11"/>
  <c r="AW127" i="11" s="1"/>
  <c r="BE127" i="11" s="1"/>
  <c r="BF127" i="11" s="1"/>
  <c r="BJ21" i="11"/>
  <c r="BM22" i="11"/>
  <c r="AR280" i="11"/>
  <c r="AW280" i="11" s="1"/>
  <c r="BE280" i="11" s="1"/>
  <c r="BF280" i="11" s="1"/>
  <c r="BJ347" i="11"/>
  <c r="BM347" i="11" s="1"/>
  <c r="BJ349" i="11"/>
  <c r="BM350" i="11"/>
  <c r="AP314" i="11"/>
  <c r="AR315" i="11"/>
  <c r="AW315" i="11" s="1"/>
  <c r="BE315" i="11" s="1"/>
  <c r="BF315" i="11" s="1"/>
  <c r="AN233" i="11"/>
  <c r="AO234" i="11"/>
  <c r="BJ28" i="11"/>
  <c r="BM36" i="11"/>
  <c r="AO137" i="11"/>
  <c r="AN133" i="11"/>
  <c r="AN266" i="11"/>
  <c r="AO266" i="11" s="1"/>
  <c r="AO273" i="11"/>
  <c r="AN265" i="11"/>
  <c r="AO265" i="11" s="1"/>
  <c r="AL378" i="11"/>
  <c r="AL279" i="11"/>
  <c r="AL26" i="11" s="1"/>
  <c r="AL6" i="11" s="1"/>
  <c r="AL5" i="11" s="1"/>
  <c r="AP265" i="11"/>
  <c r="AP266" i="11"/>
  <c r="AR266" i="11" s="1"/>
  <c r="AW266" i="11" s="1"/>
  <c r="BE266" i="11" s="1"/>
  <c r="BF266" i="11" s="1"/>
  <c r="AR273" i="11"/>
  <c r="AW273" i="11" s="1"/>
  <c r="BE273" i="11" s="1"/>
  <c r="BF273" i="11" s="1"/>
  <c r="AN315" i="11"/>
  <c r="AO319" i="11"/>
  <c r="AP380" i="11"/>
  <c r="AP428" i="11" s="1"/>
  <c r="AR382" i="11"/>
  <c r="AW382" i="11" s="1"/>
  <c r="BE382" i="11" s="1"/>
  <c r="BF382" i="11" s="1"/>
  <c r="AP348" i="11"/>
  <c r="AP432" i="11" s="1"/>
  <c r="AR350" i="11"/>
  <c r="AW350" i="11" s="1"/>
  <c r="BE350" i="11" s="1"/>
  <c r="BF350" i="11" s="1"/>
  <c r="BM280" i="11"/>
  <c r="AO207" i="11"/>
  <c r="AN200" i="11"/>
  <c r="BM395" i="11"/>
  <c r="BJ392" i="11"/>
  <c r="BJ393" i="11"/>
  <c r="BJ335" i="11"/>
  <c r="BM336" i="11"/>
  <c r="BJ333" i="11"/>
  <c r="BM333" i="11" s="1"/>
  <c r="AN370" i="11"/>
  <c r="AO372" i="11"/>
  <c r="AP291" i="11"/>
  <c r="AR291" i="11" s="1"/>
  <c r="AW291" i="11" s="1"/>
  <c r="BE291" i="11" s="1"/>
  <c r="BF291" i="11" s="1"/>
  <c r="AR292" i="11"/>
  <c r="AW292" i="11" s="1"/>
  <c r="BE292" i="11" s="1"/>
  <c r="BF292" i="11" s="1"/>
  <c r="AO257" i="11"/>
  <c r="AN256" i="11"/>
  <c r="BM309" i="11"/>
  <c r="BJ306" i="11"/>
  <c r="BM306" i="11" s="1"/>
  <c r="AN187" i="11"/>
  <c r="AO190" i="11"/>
  <c r="AO343" i="11"/>
  <c r="AN341" i="11"/>
  <c r="AN174" i="11"/>
  <c r="AO179" i="11"/>
  <c r="AP153" i="11"/>
  <c r="AR153" i="11" s="1"/>
  <c r="AW153" i="11" s="1"/>
  <c r="BE153" i="11" s="1"/>
  <c r="BF153" i="11" s="1"/>
  <c r="AR154" i="11"/>
  <c r="AW154" i="11" s="1"/>
  <c r="BE154" i="11" s="1"/>
  <c r="BF154" i="11" s="1"/>
  <c r="AN327" i="11"/>
  <c r="AO329" i="11"/>
  <c r="AP195" i="11"/>
  <c r="AR200" i="11"/>
  <c r="AW200" i="11" s="1"/>
  <c r="BE200" i="11" s="1"/>
  <c r="BF200" i="11" s="1"/>
  <c r="AF28" i="11"/>
  <c r="AF27" i="11" s="1"/>
  <c r="AF26" i="11" s="1"/>
  <c r="AF6" i="11" s="1"/>
  <c r="AF5" i="11" s="1"/>
  <c r="AF425" i="11"/>
  <c r="AF438" i="11" s="1"/>
  <c r="AR36" i="11"/>
  <c r="AW36" i="11" s="1"/>
  <c r="BE36" i="11" s="1"/>
  <c r="BF36" i="11" s="1"/>
  <c r="AP29" i="11"/>
  <c r="BJ379" i="11"/>
  <c r="BJ381" i="11"/>
  <c r="BM382" i="11"/>
  <c r="AN240" i="11"/>
  <c r="AO244" i="11"/>
  <c r="AB28" i="11"/>
  <c r="AB27" i="11" s="1"/>
  <c r="AB26" i="11" s="1"/>
  <c r="AB6" i="11" s="1"/>
  <c r="AB5" i="11" s="1"/>
  <c r="AB425" i="11"/>
  <c r="AB438" i="11" s="1"/>
  <c r="AO22" i="11"/>
  <c r="AN20" i="11"/>
  <c r="BJ7" i="11"/>
  <c r="BM8" i="11"/>
  <c r="BJ368" i="11"/>
  <c r="BM368" i="11" s="1"/>
  <c r="BM369" i="11"/>
  <c r="AN350" i="11"/>
  <c r="BM200" i="11"/>
  <c r="BJ194" i="11"/>
  <c r="BM194" i="11" s="1"/>
  <c r="BJ187" i="11"/>
  <c r="BM187" i="11" s="1"/>
  <c r="BM186" i="11"/>
  <c r="AO309" i="11"/>
  <c r="AN307" i="11"/>
  <c r="AG425" i="11"/>
  <c r="AG438" i="11" s="1"/>
  <c r="AU378" i="11"/>
  <c r="AU279" i="11"/>
  <c r="AN382" i="11"/>
  <c r="AO383" i="11"/>
  <c r="AP326" i="11"/>
  <c r="AR326" i="11" s="1"/>
  <c r="AW326" i="11" s="1"/>
  <c r="BE326" i="11" s="1"/>
  <c r="BF326" i="11" s="1"/>
  <c r="AR327" i="11"/>
  <c r="AW327" i="11" s="1"/>
  <c r="BE327" i="11" s="1"/>
  <c r="BF327" i="11" s="1"/>
  <c r="AR244" i="11"/>
  <c r="AW244" i="11" s="1"/>
  <c r="BE244" i="11" s="1"/>
  <c r="BF244" i="11" s="1"/>
  <c r="AP240" i="11"/>
  <c r="AN116" i="11"/>
  <c r="AO116" i="11" s="1"/>
  <c r="AO117" i="11"/>
  <c r="BJ169" i="11"/>
  <c r="BM169" i="11" s="1"/>
  <c r="BM170" i="11"/>
  <c r="AP19" i="11"/>
  <c r="AR19" i="11" s="1"/>
  <c r="AW19" i="11" s="1"/>
  <c r="BE19" i="11" s="1"/>
  <c r="BF19" i="11" s="1"/>
  <c r="AR20" i="11"/>
  <c r="AW20" i="11" s="1"/>
  <c r="BE20" i="11" s="1"/>
  <c r="BF20" i="11" s="1"/>
  <c r="AR393" i="11"/>
  <c r="AW393" i="11" s="1"/>
  <c r="BE393" i="11" s="1"/>
  <c r="BF393" i="11" s="1"/>
  <c r="AP392" i="11"/>
  <c r="AO13" i="11"/>
  <c r="AN12" i="11"/>
  <c r="AR372" i="11"/>
  <c r="AW372" i="11" s="1"/>
  <c r="BE372" i="11" s="1"/>
  <c r="BF372" i="11" s="1"/>
  <c r="AP370" i="11"/>
  <c r="BI328" i="11"/>
  <c r="BI326" i="11"/>
  <c r="BM329" i="11"/>
  <c r="AR174" i="11"/>
  <c r="AW174" i="11" s="1"/>
  <c r="BE174" i="11" s="1"/>
  <c r="BF174" i="11" s="1"/>
  <c r="AP171" i="11"/>
  <c r="AR334" i="11"/>
  <c r="AW334" i="11" s="1"/>
  <c r="BE334" i="11" s="1"/>
  <c r="BF334" i="11" s="1"/>
  <c r="AP333" i="11"/>
  <c r="AR333" i="11" s="1"/>
  <c r="AW333" i="11" s="1"/>
  <c r="BE333" i="11" s="1"/>
  <c r="BF333" i="11" s="1"/>
  <c r="AO154" i="11"/>
  <c r="AN283" i="11"/>
  <c r="AO284" i="11"/>
  <c r="BM154" i="11"/>
  <c r="BJ153" i="11"/>
  <c r="BM153" i="11" s="1"/>
  <c r="AN36" i="11"/>
  <c r="AO37" i="11"/>
  <c r="AR10" i="11"/>
  <c r="AW10" i="11" s="1"/>
  <c r="AP9" i="11"/>
  <c r="AN162" i="11"/>
  <c r="AO165" i="11"/>
  <c r="AR426" i="11"/>
  <c r="AP433" i="11"/>
  <c r="AP437" i="11"/>
  <c r="AW427" i="11"/>
  <c r="AJ425" i="11"/>
  <c r="AJ438" i="11" s="1"/>
  <c r="AU425" i="11"/>
  <c r="AV425" i="11"/>
  <c r="AV438" i="11" s="1"/>
  <c r="AP425" i="11"/>
  <c r="AP438" i="11" s="1"/>
  <c r="AR215" i="11" l="1"/>
  <c r="AW215" i="11" s="1"/>
  <c r="BE215" i="11" s="1"/>
  <c r="BF215" i="11" s="1"/>
  <c r="AP214" i="11"/>
  <c r="AR214" i="11" s="1"/>
  <c r="AW214" i="11" s="1"/>
  <c r="BE214" i="11" s="1"/>
  <c r="BF214" i="11" s="1"/>
  <c r="AO294" i="11"/>
  <c r="AN292" i="11"/>
  <c r="AU265" i="11"/>
  <c r="AU250" i="11" s="1"/>
  <c r="AU26" i="11" s="1"/>
  <c r="AU6" i="11" s="1"/>
  <c r="AU5" i="11" s="1"/>
  <c r="AU430" i="11"/>
  <c r="AU438" i="11" s="1"/>
  <c r="AR9" i="11"/>
  <c r="AW9" i="11" s="1"/>
  <c r="AP8" i="11"/>
  <c r="AP170" i="11"/>
  <c r="AR171" i="11"/>
  <c r="AP434" i="11"/>
  <c r="AO350" i="11"/>
  <c r="AN348" i="11"/>
  <c r="BM7" i="11"/>
  <c r="BM381" i="11"/>
  <c r="BJ380" i="11"/>
  <c r="BM380" i="11" s="1"/>
  <c r="AN252" i="11"/>
  <c r="AO252" i="11" s="1"/>
  <c r="AN251" i="11"/>
  <c r="AO256" i="11"/>
  <c r="AN195" i="11"/>
  <c r="AO200" i="11"/>
  <c r="AN393" i="11"/>
  <c r="AO395" i="11"/>
  <c r="AO214" i="11"/>
  <c r="AR370" i="11"/>
  <c r="AP369" i="11"/>
  <c r="AP431" i="11"/>
  <c r="AP391" i="11"/>
  <c r="AR392" i="11"/>
  <c r="AR240" i="11"/>
  <c r="AP239" i="11"/>
  <c r="AP429" i="11"/>
  <c r="AN19" i="11"/>
  <c r="AO19" i="11" s="1"/>
  <c r="AO20" i="11"/>
  <c r="BJ378" i="11"/>
  <c r="BM378" i="11" s="1"/>
  <c r="BM379" i="11"/>
  <c r="AN326" i="11"/>
  <c r="AO326" i="11" s="1"/>
  <c r="AO327" i="11"/>
  <c r="AN171" i="11"/>
  <c r="AO174" i="11"/>
  <c r="AN186" i="11"/>
  <c r="AO186" i="11" s="1"/>
  <c r="AO187" i="11"/>
  <c r="AO436" i="11" s="1"/>
  <c r="AN436" i="11"/>
  <c r="AN369" i="11"/>
  <c r="AO370" i="11"/>
  <c r="BM393" i="11"/>
  <c r="BJ394" i="11"/>
  <c r="BM394" i="11" s="1"/>
  <c r="AP347" i="11"/>
  <c r="AR347" i="11" s="1"/>
  <c r="AW347" i="11" s="1"/>
  <c r="BE347" i="11" s="1"/>
  <c r="BF347" i="11" s="1"/>
  <c r="AR348" i="11"/>
  <c r="AW348" i="11" s="1"/>
  <c r="BE348" i="11" s="1"/>
  <c r="BF348" i="11" s="1"/>
  <c r="AO315" i="11"/>
  <c r="AN314" i="11"/>
  <c r="BJ27" i="11"/>
  <c r="BM28" i="11"/>
  <c r="AR314" i="11"/>
  <c r="AW314" i="11" s="1"/>
  <c r="BE314" i="11" s="1"/>
  <c r="BF314" i="11" s="1"/>
  <c r="BJ334" i="11"/>
  <c r="BM334" i="11" s="1"/>
  <c r="BM335" i="11"/>
  <c r="BM21" i="11"/>
  <c r="BJ20" i="11"/>
  <c r="AO382" i="11"/>
  <c r="AN380" i="11"/>
  <c r="AN306" i="11"/>
  <c r="AO306" i="11" s="1"/>
  <c r="AO307" i="11"/>
  <c r="AN239" i="11"/>
  <c r="AO239" i="11" s="1"/>
  <c r="AO240" i="11"/>
  <c r="AO429" i="11" s="1"/>
  <c r="AP28" i="11"/>
  <c r="AR29" i="11"/>
  <c r="AW29" i="11" s="1"/>
  <c r="BE29" i="11" s="1"/>
  <c r="BF29" i="11" s="1"/>
  <c r="AN340" i="11"/>
  <c r="AO340" i="11" s="1"/>
  <c r="AO341" i="11"/>
  <c r="BJ391" i="11"/>
  <c r="BM391" i="11" s="1"/>
  <c r="BM392" i="11"/>
  <c r="BJ279" i="11"/>
  <c r="BM279" i="11" s="1"/>
  <c r="AO133" i="11"/>
  <c r="AN127" i="11"/>
  <c r="BM314" i="11"/>
  <c r="BJ313" i="11"/>
  <c r="BM229" i="11"/>
  <c r="BJ213" i="11"/>
  <c r="BM213" i="11" s="1"/>
  <c r="AW187" i="11"/>
  <c r="AR436" i="11"/>
  <c r="BI327" i="11"/>
  <c r="BM328" i="11"/>
  <c r="AR265" i="11"/>
  <c r="AP250" i="11"/>
  <c r="AR250" i="11" s="1"/>
  <c r="AW250" i="11" s="1"/>
  <c r="BE250" i="11" s="1"/>
  <c r="BF250" i="11" s="1"/>
  <c r="AN334" i="11"/>
  <c r="AO336" i="11"/>
  <c r="AO162" i="11"/>
  <c r="AO427" i="11" s="1"/>
  <c r="AN161" i="11"/>
  <c r="AN427" i="11"/>
  <c r="AN29" i="11"/>
  <c r="AO36" i="11"/>
  <c r="AO283" i="11"/>
  <c r="AN281" i="11"/>
  <c r="BI313" i="11"/>
  <c r="BI26" i="11" s="1"/>
  <c r="BI6" i="11" s="1"/>
  <c r="BI5" i="11" s="1"/>
  <c r="BM326" i="11"/>
  <c r="AO12" i="11"/>
  <c r="AN10" i="11"/>
  <c r="AP194" i="11"/>
  <c r="AR194" i="11" s="1"/>
  <c r="AW194" i="11" s="1"/>
  <c r="BE194" i="11" s="1"/>
  <c r="BF194" i="11" s="1"/>
  <c r="AR195" i="11"/>
  <c r="AP435" i="11"/>
  <c r="AP379" i="11"/>
  <c r="AR380" i="11"/>
  <c r="AW380" i="11" s="1"/>
  <c r="BE380" i="11" s="1"/>
  <c r="BF380" i="11" s="1"/>
  <c r="AO233" i="11"/>
  <c r="AN230" i="11"/>
  <c r="BM349" i="11"/>
  <c r="BJ348" i="11"/>
  <c r="BM348" i="11" s="1"/>
  <c r="AR433" i="11"/>
  <c r="AR437" i="11"/>
  <c r="AN429" i="11"/>
  <c r="AR430" i="11"/>
  <c r="BE427" i="11"/>
  <c r="BF427" i="11"/>
  <c r="AW426" i="11"/>
  <c r="AW265" i="11" l="1"/>
  <c r="BE265" i="11" s="1"/>
  <c r="BF265" i="11" s="1"/>
  <c r="AN291" i="11"/>
  <c r="AO291" i="11" s="1"/>
  <c r="AO292" i="11"/>
  <c r="AR432" i="11"/>
  <c r="BM313" i="11"/>
  <c r="AO230" i="11"/>
  <c r="AO430" i="11" s="1"/>
  <c r="AN229" i="11"/>
  <c r="AO229" i="11" s="1"/>
  <c r="AO161" i="11"/>
  <c r="AN153" i="11"/>
  <c r="AO153" i="11" s="1"/>
  <c r="BM27" i="11"/>
  <c r="BJ26" i="11"/>
  <c r="AN368" i="11"/>
  <c r="AO368" i="11" s="1"/>
  <c r="AO369" i="11"/>
  <c r="AW171" i="11"/>
  <c r="AR434" i="11"/>
  <c r="AR428" i="11"/>
  <c r="AW195" i="11"/>
  <c r="AR435" i="11"/>
  <c r="BE187" i="11"/>
  <c r="AW436" i="11"/>
  <c r="BJ19" i="11"/>
  <c r="BM19" i="11" s="1"/>
  <c r="BM20" i="11"/>
  <c r="AO314" i="11"/>
  <c r="AN170" i="11"/>
  <c r="AO171" i="11"/>
  <c r="AO434" i="11" s="1"/>
  <c r="AR239" i="11"/>
  <c r="AW239" i="11" s="1"/>
  <c r="BE239" i="11" s="1"/>
  <c r="BF239" i="11" s="1"/>
  <c r="AP213" i="11"/>
  <c r="AR213" i="11" s="1"/>
  <c r="AW213" i="11" s="1"/>
  <c r="BE213" i="11" s="1"/>
  <c r="BF213" i="11" s="1"/>
  <c r="AN213" i="11"/>
  <c r="AO213" i="11" s="1"/>
  <c r="AN194" i="11"/>
  <c r="AO194" i="11" s="1"/>
  <c r="AO195" i="11"/>
  <c r="AN347" i="11"/>
  <c r="AO347" i="11" s="1"/>
  <c r="AO348" i="11"/>
  <c r="AR170" i="11"/>
  <c r="AW170" i="11" s="1"/>
  <c r="BE170" i="11" s="1"/>
  <c r="BF170" i="11" s="1"/>
  <c r="AP169" i="11"/>
  <c r="AR169" i="11" s="1"/>
  <c r="AW169" i="11" s="1"/>
  <c r="BE169" i="11" s="1"/>
  <c r="BF169" i="11" s="1"/>
  <c r="AN28" i="11"/>
  <c r="AO29" i="11"/>
  <c r="AN126" i="11"/>
  <c r="AO126" i="11" s="1"/>
  <c r="AO127" i="11"/>
  <c r="AP27" i="11"/>
  <c r="AR28" i="11"/>
  <c r="AW28" i="11" s="1"/>
  <c r="BE28" i="11" s="1"/>
  <c r="BF28" i="11" s="1"/>
  <c r="AP313" i="11"/>
  <c r="AR313" i="11" s="1"/>
  <c r="AW313" i="11" s="1"/>
  <c r="BE313" i="11" s="1"/>
  <c r="BF313" i="11" s="1"/>
  <c r="AW240" i="11"/>
  <c r="AR429" i="11"/>
  <c r="AP368" i="11"/>
  <c r="AR368" i="11" s="1"/>
  <c r="AW368" i="11" s="1"/>
  <c r="BE368" i="11" s="1"/>
  <c r="BF368" i="11" s="1"/>
  <c r="AR369" i="11"/>
  <c r="AW369" i="11" s="1"/>
  <c r="BE369" i="11" s="1"/>
  <c r="BF369" i="11" s="1"/>
  <c r="AP7" i="11"/>
  <c r="AR8" i="11"/>
  <c r="AW8" i="11" s="1"/>
  <c r="AW7" i="11" s="1"/>
  <c r="AP378" i="11"/>
  <c r="AR378" i="11" s="1"/>
  <c r="AW378" i="11" s="1"/>
  <c r="BE378" i="11" s="1"/>
  <c r="BF378" i="11" s="1"/>
  <c r="AR379" i="11"/>
  <c r="AW379" i="11" s="1"/>
  <c r="BE379" i="11" s="1"/>
  <c r="BF379" i="11" s="1"/>
  <c r="AP279" i="11"/>
  <c r="AR279" i="11" s="1"/>
  <c r="AW279" i="11" s="1"/>
  <c r="BE279" i="11" s="1"/>
  <c r="BF279" i="11" s="1"/>
  <c r="AN9" i="11"/>
  <c r="AO10" i="11"/>
  <c r="AN280" i="11"/>
  <c r="AO281" i="11"/>
  <c r="AN333" i="11"/>
  <c r="AO333" i="11" s="1"/>
  <c r="AO334" i="11"/>
  <c r="AO432" i="11" s="1"/>
  <c r="BI432" i="11"/>
  <c r="BM327" i="11"/>
  <c r="AN379" i="11"/>
  <c r="AO380" i="11"/>
  <c r="AO428" i="11" s="1"/>
  <c r="AN428" i="11"/>
  <c r="AW392" i="11"/>
  <c r="AR391" i="11"/>
  <c r="AW370" i="11"/>
  <c r="AR431" i="11"/>
  <c r="AN392" i="11"/>
  <c r="AO393" i="11"/>
  <c r="AN250" i="11"/>
  <c r="AO250" i="11" s="1"/>
  <c r="AO251" i="11"/>
  <c r="AN430" i="11"/>
  <c r="AW437" i="11"/>
  <c r="AN433" i="11"/>
  <c r="AO433" i="11"/>
  <c r="AW433" i="11"/>
  <c r="AN435" i="11"/>
  <c r="AO435" i="11"/>
  <c r="AN432" i="11"/>
  <c r="AW430" i="11"/>
  <c r="AW425" i="11"/>
  <c r="BF425" i="11"/>
  <c r="BE425" i="11"/>
  <c r="AN437" i="11"/>
  <c r="AO437" i="11"/>
  <c r="AN434" i="11"/>
  <c r="AO431" i="11"/>
  <c r="AN431" i="11"/>
  <c r="AW432" i="11"/>
  <c r="BE426" i="11"/>
  <c r="BF426" i="11"/>
  <c r="AN425" i="11"/>
  <c r="AN438" i="11" s="1"/>
  <c r="AR425" i="11"/>
  <c r="AW428" i="11"/>
  <c r="BI438" i="11" l="1"/>
  <c r="AR438" i="11"/>
  <c r="BE370" i="11"/>
  <c r="AW431" i="11"/>
  <c r="AN169" i="11"/>
  <c r="AO169" i="11" s="1"/>
  <c r="AO170" i="11"/>
  <c r="BE195" i="11"/>
  <c r="AW435" i="11"/>
  <c r="AO379" i="11"/>
  <c r="AN378" i="11"/>
  <c r="AO378" i="11" s="1"/>
  <c r="AN8" i="11"/>
  <c r="AO9" i="11"/>
  <c r="AR27" i="11"/>
  <c r="AP26" i="11"/>
  <c r="AP6" i="11" s="1"/>
  <c r="AP5" i="11" s="1"/>
  <c r="AN27" i="11"/>
  <c r="AO28" i="11"/>
  <c r="AN391" i="11"/>
  <c r="AO392" i="11"/>
  <c r="AO391" i="11" s="1"/>
  <c r="AW391" i="11"/>
  <c r="BE391" i="11" s="1"/>
  <c r="BF391" i="11" s="1"/>
  <c r="BE392" i="11"/>
  <c r="BF392" i="11" s="1"/>
  <c r="AR7" i="11"/>
  <c r="BE240" i="11"/>
  <c r="AW429" i="11"/>
  <c r="AN313" i="11"/>
  <c r="AO313" i="11" s="1"/>
  <c r="BF187" i="11"/>
  <c r="BF436" i="11" s="1"/>
  <c r="BE436" i="11"/>
  <c r="BM26" i="11"/>
  <c r="BJ6" i="11"/>
  <c r="AN279" i="11"/>
  <c r="AO279" i="11" s="1"/>
  <c r="AO280" i="11"/>
  <c r="BE171" i="11"/>
  <c r="AW434" i="11"/>
  <c r="AO438" i="11"/>
  <c r="BE428" i="11"/>
  <c r="BF428" i="11"/>
  <c r="AW438" i="11"/>
  <c r="BE433" i="11"/>
  <c r="BF433" i="11"/>
  <c r="BE430" i="11"/>
  <c r="BF430" i="11"/>
  <c r="BF437" i="11"/>
  <c r="BE437" i="11"/>
  <c r="BF432" i="11"/>
  <c r="BE432" i="11"/>
  <c r="AN7" i="11" l="1"/>
  <c r="AO8" i="11"/>
  <c r="BF195" i="11"/>
  <c r="BF435" i="11" s="1"/>
  <c r="BE435" i="11"/>
  <c r="BF171" i="11"/>
  <c r="BF434" i="11" s="1"/>
  <c r="BE434" i="11"/>
  <c r="BF370" i="11"/>
  <c r="BF431" i="11" s="1"/>
  <c r="BE431" i="11"/>
  <c r="BJ5" i="11"/>
  <c r="BM5" i="11" s="1"/>
  <c r="BM6" i="11"/>
  <c r="AR26" i="11"/>
  <c r="AW26" i="11" s="1"/>
  <c r="AW27" i="11"/>
  <c r="BE27" i="11" s="1"/>
  <c r="BF27" i="11" s="1"/>
  <c r="BF240" i="11"/>
  <c r="BF429" i="11" s="1"/>
  <c r="BE429" i="11"/>
  <c r="AN26" i="11"/>
  <c r="AO27" i="11"/>
  <c r="AO26" i="11" s="1"/>
  <c r="BE438" i="11" l="1"/>
  <c r="BF438" i="11"/>
  <c r="BE26" i="11"/>
  <c r="AW6" i="11"/>
  <c r="AW5" i="11" s="1"/>
  <c r="AR6" i="11"/>
  <c r="AR5" i="11" s="1"/>
  <c r="AO7" i="11"/>
  <c r="AO6" i="11" s="1"/>
  <c r="AN6" i="11"/>
  <c r="AN5" i="11" s="1"/>
  <c r="BE6" i="11" l="1"/>
  <c r="BE5" i="11" s="1"/>
  <c r="BF26" i="11"/>
  <c r="BF6" i="11" s="1"/>
  <c r="BF5" i="11" s="1"/>
  <c r="Z22" i="9" l="1"/>
  <c r="Z14" i="9"/>
  <c r="U56" i="9"/>
  <c r="T56" i="9"/>
  <c r="S56" i="9"/>
  <c r="R56" i="9"/>
  <c r="Q56" i="9"/>
  <c r="P56" i="9"/>
  <c r="O56" i="9"/>
  <c r="L56" i="9"/>
  <c r="K56" i="9"/>
  <c r="H56" i="9"/>
  <c r="G56" i="9"/>
  <c r="I55" i="9"/>
  <c r="I56" i="9" s="1"/>
  <c r="E55" i="9"/>
  <c r="N55" i="9" s="1"/>
  <c r="D55" i="9"/>
  <c r="O54" i="9"/>
  <c r="E54" i="9"/>
  <c r="N54" i="9" s="1"/>
  <c r="D54" i="9"/>
  <c r="Q49" i="9"/>
  <c r="Q48" i="9" s="1"/>
  <c r="O49" i="9"/>
  <c r="N49" i="9"/>
  <c r="O48" i="9"/>
  <c r="N48" i="9"/>
  <c r="U43" i="9"/>
  <c r="T43" i="9"/>
  <c r="S43" i="9"/>
  <c r="R43" i="9"/>
  <c r="Q43" i="9"/>
  <c r="P43" i="9"/>
  <c r="O43" i="9"/>
  <c r="L43" i="9"/>
  <c r="K43" i="9"/>
  <c r="H43" i="9"/>
  <c r="G43" i="9"/>
  <c r="I42" i="9"/>
  <c r="I43" i="9" s="1"/>
  <c r="E42" i="9"/>
  <c r="N42" i="9" s="1"/>
  <c r="D42" i="9"/>
  <c r="O41" i="9"/>
  <c r="E41" i="9"/>
  <c r="N41" i="9" s="1"/>
  <c r="D41" i="9"/>
  <c r="O36" i="9"/>
  <c r="J36" i="9"/>
  <c r="S34" i="9"/>
  <c r="S33" i="9"/>
  <c r="S32" i="9"/>
  <c r="S31" i="9"/>
  <c r="U30" i="9"/>
  <c r="T30" i="9"/>
  <c r="R30" i="9"/>
  <c r="S30" i="9" s="1"/>
  <c r="Q30" i="9"/>
  <c r="O30" i="9"/>
  <c r="N30" i="9"/>
  <c r="D30" i="9"/>
  <c r="S29" i="9"/>
  <c r="S28" i="9"/>
  <c r="S27" i="9"/>
  <c r="S26" i="9"/>
  <c r="S25" i="9"/>
  <c r="S24" i="9"/>
  <c r="U23" i="9"/>
  <c r="T23" i="9"/>
  <c r="R23" i="9"/>
  <c r="S23" i="9" s="1"/>
  <c r="Q23" i="9"/>
  <c r="O23" i="9"/>
  <c r="N23" i="9"/>
  <c r="D23" i="9"/>
  <c r="Y22" i="9"/>
  <c r="X22" i="9"/>
  <c r="W22" i="9"/>
  <c r="Q22" i="9"/>
  <c r="P22" i="9"/>
  <c r="O22" i="9"/>
  <c r="K22" i="9"/>
  <c r="I22" i="9"/>
  <c r="H22" i="9"/>
  <c r="G22" i="9"/>
  <c r="E22" i="9"/>
  <c r="N22" i="9" s="1"/>
  <c r="S21" i="9"/>
  <c r="O21" i="9"/>
  <c r="N21" i="9"/>
  <c r="D21" i="9"/>
  <c r="S20" i="9"/>
  <c r="S19" i="9"/>
  <c r="S18" i="9"/>
  <c r="S17" i="9"/>
  <c r="S16" i="9"/>
  <c r="U15" i="9"/>
  <c r="U14" i="9" s="1"/>
  <c r="T15" i="9"/>
  <c r="T14" i="9" s="1"/>
  <c r="R15" i="9"/>
  <c r="S15" i="9" s="1"/>
  <c r="Q15" i="9"/>
  <c r="Q14" i="9" s="1"/>
  <c r="Q36" i="9" s="1"/>
  <c r="O15" i="9"/>
  <c r="N15" i="9"/>
  <c r="D15" i="9"/>
  <c r="D14" i="9" s="1"/>
  <c r="Y14" i="9"/>
  <c r="X14" i="9"/>
  <c r="W14" i="9"/>
  <c r="R14" i="9"/>
  <c r="S14" i="9" s="1"/>
  <c r="P14" i="9"/>
  <c r="P36" i="9" s="1"/>
  <c r="O14" i="9"/>
  <c r="M14" i="9"/>
  <c r="L14" i="9"/>
  <c r="L36" i="9" s="1"/>
  <c r="K14" i="9"/>
  <c r="I14" i="9"/>
  <c r="H14" i="9"/>
  <c r="H36" i="9" s="1"/>
  <c r="G14" i="9"/>
  <c r="G36" i="9" s="1"/>
  <c r="E14" i="9"/>
  <c r="E47" i="6"/>
  <c r="D47" i="6"/>
  <c r="C47" i="6"/>
  <c r="B47" i="6"/>
  <c r="G30" i="6"/>
  <c r="F30" i="6"/>
  <c r="E45" i="6"/>
  <c r="D45" i="6"/>
  <c r="C45" i="6"/>
  <c r="C30" i="6" s="1"/>
  <c r="E42" i="6"/>
  <c r="D42" i="6"/>
  <c r="C42" i="6"/>
  <c r="B42" i="6"/>
  <c r="E40" i="6"/>
  <c r="D40" i="6"/>
  <c r="C40" i="6"/>
  <c r="B40" i="6"/>
  <c r="E37" i="6"/>
  <c r="D37" i="6"/>
  <c r="C37" i="6"/>
  <c r="B37" i="6"/>
  <c r="E35" i="6"/>
  <c r="D35" i="6"/>
  <c r="C35" i="6"/>
  <c r="B35" i="6"/>
  <c r="E33" i="6"/>
  <c r="D33" i="6"/>
  <c r="C33" i="6"/>
  <c r="B33" i="6"/>
  <c r="K30" i="6"/>
  <c r="E31" i="6"/>
  <c r="D31" i="6"/>
  <c r="C31" i="6"/>
  <c r="B31" i="6"/>
  <c r="H30" i="6"/>
  <c r="E30" i="6"/>
  <c r="D30" i="6"/>
  <c r="B30" i="6"/>
  <c r="F26" i="6"/>
  <c r="E26" i="6"/>
  <c r="D26" i="6"/>
  <c r="C26" i="6"/>
  <c r="B26" i="6"/>
  <c r="I24" i="6"/>
  <c r="H24" i="6"/>
  <c r="G24" i="6"/>
  <c r="F24" i="6"/>
  <c r="E24" i="6"/>
  <c r="E9" i="6" s="1"/>
  <c r="D24" i="6"/>
  <c r="C24" i="6"/>
  <c r="F21" i="6"/>
  <c r="E21" i="6"/>
  <c r="D21" i="6"/>
  <c r="C21" i="6"/>
  <c r="B21" i="6"/>
  <c r="F19" i="6"/>
  <c r="E19" i="6"/>
  <c r="D19" i="6"/>
  <c r="C19" i="6"/>
  <c r="B19" i="6"/>
  <c r="F16" i="6"/>
  <c r="E16" i="6"/>
  <c r="D16" i="6"/>
  <c r="C16" i="6"/>
  <c r="B16" i="6"/>
  <c r="F14" i="6"/>
  <c r="E14" i="6"/>
  <c r="D14" i="6"/>
  <c r="C14" i="6"/>
  <c r="B14" i="6"/>
  <c r="F12" i="6"/>
  <c r="E12" i="6"/>
  <c r="D12" i="6"/>
  <c r="C12" i="6"/>
  <c r="B12" i="6"/>
  <c r="F10" i="6"/>
  <c r="E10" i="6"/>
  <c r="D10" i="6"/>
  <c r="C10" i="6"/>
  <c r="B10" i="6"/>
  <c r="D9" i="6"/>
  <c r="C9" i="6"/>
  <c r="B9" i="6"/>
  <c r="F9" i="6" l="1"/>
  <c r="AB14" i="9"/>
  <c r="W36" i="9"/>
  <c r="I30" i="6"/>
  <c r="Z36" i="9"/>
  <c r="AB22" i="9"/>
  <c r="U22" i="9"/>
  <c r="D43" i="9"/>
  <c r="E36" i="9"/>
  <c r="N36" i="9" s="1"/>
  <c r="K36" i="9"/>
  <c r="D22" i="9"/>
  <c r="D56" i="9"/>
  <c r="I36" i="9"/>
  <c r="T22" i="9"/>
  <c r="D36" i="9"/>
  <c r="E43" i="9"/>
  <c r="N43" i="9" s="1"/>
  <c r="E56" i="9"/>
  <c r="N56" i="9" s="1"/>
  <c r="R22" i="9"/>
  <c r="S22" i="9" s="1"/>
  <c r="N14" i="9"/>
  <c r="R36" i="9" l="1"/>
  <c r="S36" i="9" s="1"/>
  <c r="AO11" i="5" l="1"/>
  <c r="BH286" i="5"/>
  <c r="BH203" i="5"/>
  <c r="BH202" i="5" s="1"/>
  <c r="BH416" i="5"/>
  <c r="BH413" i="5"/>
  <c r="BH410" i="5"/>
  <c r="BH405" i="5"/>
  <c r="BH402" i="5"/>
  <c r="BH398" i="5"/>
  <c r="BH390" i="5"/>
  <c r="BH389" i="5" s="1"/>
  <c r="BH385" i="5"/>
  <c r="BH384" i="5" s="1"/>
  <c r="BH381" i="5"/>
  <c r="BH375" i="5"/>
  <c r="BH374" i="5" s="1"/>
  <c r="BH373" i="5" s="1"/>
  <c r="BH370" i="5" s="1"/>
  <c r="BH369" i="5" s="1"/>
  <c r="BH358" i="5"/>
  <c r="BH357" i="5" s="1"/>
  <c r="BH353" i="5"/>
  <c r="BH352" i="5" s="1"/>
  <c r="BH346" i="5"/>
  <c r="BH345" i="5" s="1"/>
  <c r="BH344" i="5" s="1"/>
  <c r="BH342" i="5" s="1"/>
  <c r="BH341" i="5"/>
  <c r="BH339" i="5"/>
  <c r="BH338" i="5" s="1"/>
  <c r="BH337" i="5" s="1"/>
  <c r="BH332" i="5"/>
  <c r="BH331" i="5" s="1"/>
  <c r="BH330" i="5" s="1"/>
  <c r="BH325" i="5"/>
  <c r="BH322" i="5"/>
  <c r="BH312" i="5"/>
  <c r="BH311" i="5" s="1"/>
  <c r="BH310" i="5" s="1"/>
  <c r="BH308" i="5" s="1"/>
  <c r="BH307" i="5" s="1"/>
  <c r="BH297" i="5"/>
  <c r="BH296" i="5" s="1"/>
  <c r="BH295" i="5" s="1"/>
  <c r="BH292" i="5" s="1"/>
  <c r="BH294" i="5"/>
  <c r="BH285" i="5"/>
  <c r="BH284" i="5" s="1"/>
  <c r="BH281" i="5" s="1"/>
  <c r="BH278" i="5"/>
  <c r="BH276" i="5"/>
  <c r="BH275" i="5" s="1"/>
  <c r="BH274" i="5" s="1"/>
  <c r="BH267" i="5" s="1"/>
  <c r="BH266" i="5" s="1"/>
  <c r="BH272" i="5"/>
  <c r="BH271" i="5" s="1"/>
  <c r="BH270" i="5" s="1"/>
  <c r="BH259" i="5"/>
  <c r="BH258" i="5" s="1"/>
  <c r="BH257" i="5" s="1"/>
  <c r="BH252" i="5" s="1"/>
  <c r="BH249" i="5"/>
  <c r="BH246" i="5" s="1"/>
  <c r="BH245" i="5" s="1"/>
  <c r="BH240" i="5" s="1"/>
  <c r="BH241" i="5"/>
  <c r="BH236" i="5"/>
  <c r="BH235" i="5" s="1"/>
  <c r="BH234" i="5" s="1"/>
  <c r="BH230" i="5" s="1"/>
  <c r="BH231" i="5"/>
  <c r="BH223" i="5"/>
  <c r="BH222" i="5" s="1"/>
  <c r="BH221" i="5" s="1"/>
  <c r="BH215" i="5" s="1"/>
  <c r="BH216" i="5"/>
  <c r="BH209" i="5"/>
  <c r="BH208" i="5" s="1"/>
  <c r="BH196" i="5"/>
  <c r="BH193" i="5"/>
  <c r="BH192" i="5" s="1"/>
  <c r="BH191" i="5" s="1"/>
  <c r="BH187" i="5" s="1"/>
  <c r="BH181" i="5"/>
  <c r="BH180" i="5" s="1"/>
  <c r="BH177" i="5"/>
  <c r="BH176" i="5" s="1"/>
  <c r="BH168" i="5"/>
  <c r="BH167" i="5" s="1"/>
  <c r="BH166" i="5" s="1"/>
  <c r="BH162" i="5" s="1"/>
  <c r="BH163" i="5" s="1"/>
  <c r="BH160" i="5"/>
  <c r="BH159" i="5" s="1"/>
  <c r="BH139" i="5"/>
  <c r="BH138" i="5" s="1"/>
  <c r="BH136" i="5"/>
  <c r="BH135" i="5" s="1"/>
  <c r="BH128" i="5"/>
  <c r="BH123" i="5"/>
  <c r="BH122" i="5" s="1"/>
  <c r="BH121" i="5" s="1"/>
  <c r="BH117" i="5" s="1"/>
  <c r="BH118" i="5"/>
  <c r="BH110" i="5"/>
  <c r="BH68" i="5"/>
  <c r="BH56" i="5"/>
  <c r="BH50" i="5"/>
  <c r="BH46" i="5"/>
  <c r="BH41" i="5"/>
  <c r="BH38" i="5"/>
  <c r="BH31" i="5"/>
  <c r="BH29" i="5" s="1"/>
  <c r="BH24" i="5"/>
  <c r="BH23" i="5" s="1"/>
  <c r="BH22" i="5" s="1"/>
  <c r="BH21" i="5" s="1"/>
  <c r="BH20" i="5" s="1"/>
  <c r="BH19" i="5" s="1"/>
  <c r="BH14" i="5"/>
  <c r="BH13" i="5" s="1"/>
  <c r="BH12" i="5" s="1"/>
  <c r="BH11" i="5" s="1"/>
  <c r="BM30" i="5"/>
  <c r="BM39" i="5"/>
  <c r="BM40" i="5"/>
  <c r="BM43" i="5"/>
  <c r="BM45" i="5"/>
  <c r="BM47" i="5"/>
  <c r="BM48" i="5"/>
  <c r="BM51" i="5"/>
  <c r="BM52" i="5"/>
  <c r="BM53" i="5"/>
  <c r="BM54" i="5"/>
  <c r="BM55" i="5"/>
  <c r="BM57" i="5"/>
  <c r="BM58" i="5"/>
  <c r="BM59" i="5"/>
  <c r="BM60" i="5"/>
  <c r="BM61" i="5"/>
  <c r="BM62" i="5"/>
  <c r="BM63" i="5"/>
  <c r="BM64" i="5"/>
  <c r="BM65" i="5"/>
  <c r="BM67" i="5"/>
  <c r="BM69" i="5"/>
  <c r="BM70" i="5"/>
  <c r="BM71" i="5"/>
  <c r="BM72" i="5"/>
  <c r="BM73" i="5"/>
  <c r="BM74" i="5"/>
  <c r="BM75" i="5"/>
  <c r="BM76" i="5"/>
  <c r="BM77" i="5"/>
  <c r="BM78" i="5"/>
  <c r="BM79" i="5"/>
  <c r="BM83" i="5"/>
  <c r="BM84" i="5"/>
  <c r="BM85" i="5"/>
  <c r="BM87" i="5"/>
  <c r="BM88" i="5"/>
  <c r="BM89" i="5"/>
  <c r="BM90" i="5"/>
  <c r="BM91" i="5"/>
  <c r="BM92" i="5"/>
  <c r="BM93" i="5"/>
  <c r="BM94" i="5"/>
  <c r="BM95" i="5"/>
  <c r="BM96" i="5"/>
  <c r="BM97" i="5"/>
  <c r="BM98" i="5"/>
  <c r="BM99" i="5"/>
  <c r="BM100" i="5"/>
  <c r="BM101" i="5"/>
  <c r="BM102" i="5"/>
  <c r="BM103" i="5"/>
  <c r="BM104" i="5"/>
  <c r="BM105" i="5"/>
  <c r="BM106" i="5"/>
  <c r="BM107" i="5"/>
  <c r="BM108" i="5"/>
  <c r="BM109" i="5"/>
  <c r="BM111" i="5"/>
  <c r="BM112" i="5"/>
  <c r="BM113" i="5"/>
  <c r="BM114" i="5"/>
  <c r="BM115" i="5"/>
  <c r="BM116" i="5"/>
  <c r="BM119" i="5"/>
  <c r="BM124" i="5"/>
  <c r="BM125" i="5"/>
  <c r="BM126" i="5"/>
  <c r="BM129" i="5"/>
  <c r="BM130" i="5"/>
  <c r="BM131" i="5"/>
  <c r="BM140" i="5"/>
  <c r="BM141" i="5"/>
  <c r="BM142" i="5"/>
  <c r="BM144" i="5"/>
  <c r="BM148" i="5"/>
  <c r="BM151" i="5"/>
  <c r="BM152" i="5"/>
  <c r="BM153" i="5"/>
  <c r="BM157" i="5"/>
  <c r="BM161" i="5"/>
  <c r="BM164" i="5"/>
  <c r="BM169" i="5"/>
  <c r="BM178" i="5"/>
  <c r="BM179" i="5"/>
  <c r="BM182" i="5"/>
  <c r="BM183" i="5"/>
  <c r="BM184" i="5"/>
  <c r="BM185" i="5"/>
  <c r="BM186" i="5"/>
  <c r="BM194" i="5"/>
  <c r="BM197" i="5"/>
  <c r="BM204" i="5"/>
  <c r="BM207" i="5"/>
  <c r="BM211" i="5"/>
  <c r="BM213" i="5"/>
  <c r="BM217" i="5"/>
  <c r="BM218" i="5"/>
  <c r="BM220" i="5"/>
  <c r="BM225" i="5"/>
  <c r="BM226" i="5"/>
  <c r="BM227" i="5"/>
  <c r="BM228" i="5"/>
  <c r="BM232" i="5"/>
  <c r="BM238" i="5"/>
  <c r="BM244" i="5"/>
  <c r="BM250" i="5"/>
  <c r="BM254" i="5"/>
  <c r="BM255" i="5"/>
  <c r="BM256" i="5"/>
  <c r="BM261" i="5"/>
  <c r="BM264" i="5"/>
  <c r="BM265" i="5"/>
  <c r="BM267" i="5"/>
  <c r="BM269" i="5"/>
  <c r="BM279" i="5"/>
  <c r="BM287" i="5"/>
  <c r="BM288" i="5"/>
  <c r="BM289" i="5"/>
  <c r="BM290" i="5"/>
  <c r="BM291" i="5"/>
  <c r="BM298" i="5"/>
  <c r="BM299" i="5"/>
  <c r="BM300" i="5"/>
  <c r="BM301" i="5"/>
  <c r="BM302" i="5"/>
  <c r="BM303" i="5"/>
  <c r="BM304" i="5"/>
  <c r="BM305" i="5"/>
  <c r="BM306" i="5"/>
  <c r="BM309" i="5"/>
  <c r="BM313" i="5"/>
  <c r="BM317" i="5"/>
  <c r="BM318" i="5"/>
  <c r="BM323" i="5"/>
  <c r="BM324" i="5"/>
  <c r="BM326" i="5"/>
  <c r="BM333" i="5"/>
  <c r="BM340" i="5"/>
  <c r="BM347" i="5"/>
  <c r="BM359" i="5"/>
  <c r="BM360" i="5"/>
  <c r="BM361" i="5"/>
  <c r="BM362" i="5"/>
  <c r="BM363" i="5"/>
  <c r="BM364" i="5"/>
  <c r="BM366" i="5"/>
  <c r="BM367" i="5"/>
  <c r="BM368" i="5"/>
  <c r="BM376" i="5"/>
  <c r="BM377" i="5"/>
  <c r="BM378" i="5"/>
  <c r="BM386" i="5"/>
  <c r="BM387" i="5"/>
  <c r="BM388" i="5"/>
  <c r="BM391" i="5"/>
  <c r="BM399" i="5"/>
  <c r="BM403" i="5"/>
  <c r="BM411" i="5"/>
  <c r="BM412" i="5"/>
  <c r="BM414" i="5"/>
  <c r="BM417" i="5"/>
  <c r="BM418" i="5"/>
  <c r="BK342" i="5"/>
  <c r="BL342" i="5"/>
  <c r="BJ128" i="5"/>
  <c r="BJ400" i="5"/>
  <c r="BJ402" i="5"/>
  <c r="BJ390" i="5"/>
  <c r="BJ353" i="5"/>
  <c r="BJ352" i="5" s="1"/>
  <c r="BJ312" i="5"/>
  <c r="BJ249" i="5"/>
  <c r="BJ203" i="5"/>
  <c r="BJ136" i="5"/>
  <c r="BJ135" i="5" s="1"/>
  <c r="BJ46" i="5"/>
  <c r="BH282" i="5" l="1"/>
  <c r="BH371" i="5"/>
  <c r="BH188" i="5"/>
  <c r="BH280" i="5"/>
  <c r="BH293" i="5"/>
  <c r="BH321" i="5"/>
  <c r="BH320" i="5" s="1"/>
  <c r="BH316" i="5" s="1"/>
  <c r="BH315" i="5" s="1"/>
  <c r="BH201" i="5"/>
  <c r="BH195" i="5" s="1"/>
  <c r="BH175" i="5"/>
  <c r="BH214" i="5"/>
  <c r="BH383" i="5"/>
  <c r="BH380" i="5" s="1"/>
  <c r="BH379" i="5" s="1"/>
  <c r="BH397" i="5"/>
  <c r="BH404" i="5"/>
  <c r="BH49" i="5"/>
  <c r="BH334" i="5"/>
  <c r="BH336" i="5"/>
  <c r="BH335" i="5" s="1"/>
  <c r="BH158" i="5"/>
  <c r="BH155" i="5" s="1"/>
  <c r="BH154" i="5" s="1"/>
  <c r="BH156" i="5"/>
  <c r="BH329" i="5"/>
  <c r="BH328" i="5" s="1"/>
  <c r="BH327" i="5"/>
  <c r="BH8" i="5"/>
  <c r="BH7" i="5" s="1"/>
  <c r="BH10" i="5"/>
  <c r="BH251" i="5"/>
  <c r="BJ389" i="5"/>
  <c r="BH37" i="5"/>
  <c r="BH351" i="5"/>
  <c r="BH9" i="5"/>
  <c r="BH134" i="5"/>
  <c r="BH127" i="5" s="1"/>
  <c r="BJ311" i="5"/>
  <c r="BJ283" i="5"/>
  <c r="BM283" i="5" s="1"/>
  <c r="BJ410" i="5"/>
  <c r="BJ413" i="5"/>
  <c r="BJ416" i="5"/>
  <c r="BJ405" i="5"/>
  <c r="BJ398" i="5"/>
  <c r="BJ385" i="5"/>
  <c r="BJ384" i="5" s="1"/>
  <c r="BK373" i="5"/>
  <c r="BK370" i="5" s="1"/>
  <c r="BK369" i="5" s="1"/>
  <c r="BL373" i="5"/>
  <c r="BL370" i="5" s="1"/>
  <c r="BL369" i="5" s="1"/>
  <c r="BJ375" i="5"/>
  <c r="BJ358" i="5"/>
  <c r="BJ357" i="5" s="1"/>
  <c r="BK349" i="5"/>
  <c r="BL349" i="5"/>
  <c r="BJ346" i="5"/>
  <c r="BJ339" i="5"/>
  <c r="BJ332" i="5"/>
  <c r="BJ325" i="5"/>
  <c r="BK325" i="5"/>
  <c r="BK321" i="5" s="1"/>
  <c r="BK320" i="5" s="1"/>
  <c r="BK315" i="5" s="1"/>
  <c r="BL325" i="5"/>
  <c r="BL321" i="5" s="1"/>
  <c r="BL320" i="5" s="1"/>
  <c r="BL315" i="5" s="1"/>
  <c r="BJ322" i="5"/>
  <c r="BJ316" i="5"/>
  <c r="BJ308" i="5"/>
  <c r="BJ297" i="5"/>
  <c r="BK297" i="5"/>
  <c r="BL297" i="5"/>
  <c r="BJ294" i="5"/>
  <c r="BK294" i="5"/>
  <c r="BK293" i="5" s="1"/>
  <c r="BL294" i="5"/>
  <c r="BL293" i="5" s="1"/>
  <c r="BJ286" i="5"/>
  <c r="BK283" i="5"/>
  <c r="BK282" i="5" s="1"/>
  <c r="BL283" i="5"/>
  <c r="BL282" i="5" s="1"/>
  <c r="BJ278" i="5"/>
  <c r="BJ276" i="5"/>
  <c r="BJ275" i="5" s="1"/>
  <c r="BJ274" i="5" s="1"/>
  <c r="BJ266" i="5" s="1"/>
  <c r="BJ259" i="5"/>
  <c r="BJ253" i="5"/>
  <c r="BJ246" i="5"/>
  <c r="BK246" i="5"/>
  <c r="BK245" i="5" s="1"/>
  <c r="BK240" i="5" s="1"/>
  <c r="BL246" i="5"/>
  <c r="BL245" i="5" s="1"/>
  <c r="BL240" i="5" s="1"/>
  <c r="BJ241" i="5"/>
  <c r="BJ236" i="5"/>
  <c r="BJ231" i="5"/>
  <c r="BJ223" i="5"/>
  <c r="BK221" i="5"/>
  <c r="BK215" i="5" s="1"/>
  <c r="BL221" i="5"/>
  <c r="BL215" i="5" s="1"/>
  <c r="BJ216" i="5"/>
  <c r="BJ209" i="5"/>
  <c r="BK208" i="5"/>
  <c r="BK201" i="5" s="1"/>
  <c r="BL208" i="5"/>
  <c r="BL201" i="5" s="1"/>
  <c r="BJ202" i="5"/>
  <c r="BJ196" i="5"/>
  <c r="BJ193" i="5"/>
  <c r="BJ192" i="5" s="1"/>
  <c r="BJ181" i="5"/>
  <c r="BJ180" i="5" s="1"/>
  <c r="BJ177" i="5"/>
  <c r="BJ168" i="5"/>
  <c r="BJ160" i="5"/>
  <c r="BJ139" i="5"/>
  <c r="BJ123" i="5"/>
  <c r="BJ122" i="5" s="1"/>
  <c r="BJ110" i="5"/>
  <c r="BJ68" i="5"/>
  <c r="BJ56" i="5"/>
  <c r="BJ50" i="5"/>
  <c r="BJ41" i="5"/>
  <c r="BJ29" i="5"/>
  <c r="BJ38" i="5"/>
  <c r="BJ24" i="5"/>
  <c r="BJ14" i="5"/>
  <c r="BI223" i="5"/>
  <c r="BI222" i="5" s="1"/>
  <c r="BI221" i="5" s="1"/>
  <c r="BI215" i="5" s="1"/>
  <c r="BI136" i="5"/>
  <c r="BI135" i="5" s="1"/>
  <c r="BK396" i="5"/>
  <c r="BK393" i="5" s="1"/>
  <c r="BK392" i="5" s="1"/>
  <c r="BL396" i="5"/>
  <c r="BL393" i="5" s="1"/>
  <c r="BL392" i="5" s="1"/>
  <c r="BK394" i="5"/>
  <c r="BL394" i="5"/>
  <c r="BI398" i="5"/>
  <c r="BK383" i="5"/>
  <c r="BK380" i="5" s="1"/>
  <c r="BK379" i="5" s="1"/>
  <c r="BL383" i="5"/>
  <c r="BL380" i="5" s="1"/>
  <c r="BL379" i="5" s="1"/>
  <c r="BI385" i="5"/>
  <c r="BI384" i="5" s="1"/>
  <c r="BI390" i="5"/>
  <c r="BI389" i="5" s="1"/>
  <c r="BK381" i="5"/>
  <c r="BL381" i="5"/>
  <c r="BK351" i="5"/>
  <c r="BK348" i="5" s="1"/>
  <c r="BL351" i="5"/>
  <c r="BL348" i="5" s="1"/>
  <c r="BI353" i="5"/>
  <c r="BI352" i="5" s="1"/>
  <c r="BI349" i="5"/>
  <c r="BK344" i="5"/>
  <c r="BK341" i="5" s="1"/>
  <c r="BL344" i="5"/>
  <c r="BL341" i="5" s="1"/>
  <c r="BK337" i="5"/>
  <c r="BK334" i="5" s="1"/>
  <c r="BL337" i="5"/>
  <c r="BK335" i="5"/>
  <c r="BL335" i="5"/>
  <c r="BL334" i="5"/>
  <c r="BK330" i="5"/>
  <c r="BK327" i="5" s="1"/>
  <c r="BL330" i="5"/>
  <c r="BL327" i="5" s="1"/>
  <c r="BK328" i="5"/>
  <c r="BL328" i="5"/>
  <c r="BI332" i="5"/>
  <c r="BI331" i="5" s="1"/>
  <c r="BI330" i="5" s="1"/>
  <c r="BI329" i="5" s="1"/>
  <c r="BI328" i="5" s="1"/>
  <c r="BI339" i="5"/>
  <c r="BI338" i="5" s="1"/>
  <c r="BI337" i="5" s="1"/>
  <c r="BI342" i="5"/>
  <c r="BI346" i="5"/>
  <c r="BI345" i="5" s="1"/>
  <c r="BI344" i="5" s="1"/>
  <c r="BI341" i="5" s="1"/>
  <c r="BK316" i="5"/>
  <c r="BL316" i="5"/>
  <c r="BK308" i="5"/>
  <c r="BL308" i="5"/>
  <c r="BI308" i="5"/>
  <c r="BK310" i="5"/>
  <c r="BK307" i="5" s="1"/>
  <c r="BL310" i="5"/>
  <c r="BL307" i="5" s="1"/>
  <c r="BK295" i="5"/>
  <c r="BK292" i="5" s="1"/>
  <c r="BL295" i="5"/>
  <c r="BL292" i="5" s="1"/>
  <c r="BK284" i="5"/>
  <c r="BK281" i="5" s="1"/>
  <c r="BL284" i="5"/>
  <c r="BL281" i="5" s="1"/>
  <c r="BK274" i="5"/>
  <c r="BK266" i="5" s="1"/>
  <c r="BL274" i="5"/>
  <c r="BI272" i="5"/>
  <c r="BI271" i="5" s="1"/>
  <c r="BI270" i="5" s="1"/>
  <c r="BI276" i="5"/>
  <c r="BI275" i="5" s="1"/>
  <c r="BI274" i="5" s="1"/>
  <c r="BI278" i="5"/>
  <c r="BI282" i="5"/>
  <c r="BI286" i="5"/>
  <c r="BI285" i="5" s="1"/>
  <c r="BI284" i="5" s="1"/>
  <c r="BI294" i="5"/>
  <c r="BI297" i="5"/>
  <c r="BI296" i="5" s="1"/>
  <c r="BI295" i="5" s="1"/>
  <c r="BL266" i="5"/>
  <c r="BK257" i="5"/>
  <c r="BL257" i="5"/>
  <c r="BL252" i="5" s="1"/>
  <c r="BK253" i="5"/>
  <c r="BL253" i="5"/>
  <c r="BK252" i="5"/>
  <c r="BI259" i="5"/>
  <c r="BI258" i="5" s="1"/>
  <c r="BI257" i="5" s="1"/>
  <c r="BK241" i="5"/>
  <c r="BL241" i="5"/>
  <c r="BK234" i="5"/>
  <c r="BK230" i="5" s="1"/>
  <c r="BL234" i="5"/>
  <c r="BL230" i="5" s="1"/>
  <c r="BK231" i="5"/>
  <c r="BL231" i="5"/>
  <c r="BL216" i="5"/>
  <c r="BK216" i="5"/>
  <c r="BI231" i="5"/>
  <c r="BI236" i="5"/>
  <c r="BI235" i="5" s="1"/>
  <c r="BI234" i="5" s="1"/>
  <c r="BI230" i="5" s="1"/>
  <c r="BI241" i="5"/>
  <c r="BI203" i="5"/>
  <c r="BI209" i="5"/>
  <c r="BI208" i="5" s="1"/>
  <c r="BI216" i="5"/>
  <c r="BK191" i="5"/>
  <c r="BK188" i="5" s="1"/>
  <c r="BL191" i="5"/>
  <c r="BK175" i="5"/>
  <c r="BK171" i="5" s="1"/>
  <c r="BL175" i="5"/>
  <c r="BL171" i="5" s="1"/>
  <c r="BK172" i="5"/>
  <c r="BL172" i="5"/>
  <c r="BI177" i="5"/>
  <c r="BI176" i="5" s="1"/>
  <c r="BI181" i="5"/>
  <c r="BI180" i="5" s="1"/>
  <c r="BI193" i="5"/>
  <c r="BI192" i="5" s="1"/>
  <c r="BK166" i="5"/>
  <c r="BK162" i="5" s="1"/>
  <c r="BK163" i="5" s="1"/>
  <c r="BL166" i="5"/>
  <c r="BL162" i="5" s="1"/>
  <c r="BL163" i="5" s="1"/>
  <c r="BK158" i="5"/>
  <c r="BK155" i="5" s="1"/>
  <c r="BL158" i="5"/>
  <c r="BL155" i="5" s="1"/>
  <c r="BI160" i="5"/>
  <c r="BI159" i="5" s="1"/>
  <c r="BI158" i="5" s="1"/>
  <c r="BI168" i="5"/>
  <c r="BI167" i="5" s="1"/>
  <c r="BI166" i="5" s="1"/>
  <c r="BI162" i="5" s="1"/>
  <c r="BK156" i="5"/>
  <c r="BL156" i="5"/>
  <c r="BK128" i="5"/>
  <c r="BL128" i="5"/>
  <c r="BK134" i="5"/>
  <c r="BK127" i="5" s="1"/>
  <c r="BL134" i="5"/>
  <c r="BL127" i="5" s="1"/>
  <c r="BK121" i="5"/>
  <c r="BL121" i="5"/>
  <c r="BK118" i="5"/>
  <c r="BL118" i="5"/>
  <c r="BK117" i="5"/>
  <c r="BL117" i="5"/>
  <c r="BI123" i="5"/>
  <c r="BI122" i="5" s="1"/>
  <c r="BI121" i="5" s="1"/>
  <c r="BI117" i="5" s="1"/>
  <c r="BI128" i="5"/>
  <c r="BM128" i="5" s="1"/>
  <c r="BI118" i="5"/>
  <c r="BK36" i="5"/>
  <c r="BK28" i="5" s="1"/>
  <c r="BL36" i="5"/>
  <c r="BL28" i="5" s="1"/>
  <c r="BK29" i="5"/>
  <c r="BL29" i="5"/>
  <c r="BI31" i="5"/>
  <c r="BI29" i="5" s="1"/>
  <c r="BK22" i="5"/>
  <c r="BK21" i="5" s="1"/>
  <c r="BK20" i="5" s="1"/>
  <c r="BK19" i="5" s="1"/>
  <c r="BL22" i="5"/>
  <c r="BL21" i="5" s="1"/>
  <c r="BL20" i="5" s="1"/>
  <c r="BL19" i="5" s="1"/>
  <c r="BK12" i="5"/>
  <c r="BK11" i="5" s="1"/>
  <c r="BL12" i="5"/>
  <c r="BL11" i="5" s="1"/>
  <c r="BI381" i="5"/>
  <c r="BI371" i="5"/>
  <c r="BI316" i="5"/>
  <c r="BD26" i="5"/>
  <c r="AT14" i="5"/>
  <c r="AT13" i="5" s="1"/>
  <c r="AT12" i="5" s="1"/>
  <c r="AT11" i="5" s="1"/>
  <c r="AX7" i="5"/>
  <c r="AY7" i="5"/>
  <c r="AY6" i="5" s="1"/>
  <c r="AY5" i="5" s="1"/>
  <c r="AZ7" i="5"/>
  <c r="AZ6" i="5" s="1"/>
  <c r="AZ5" i="5" s="1"/>
  <c r="BA7" i="5"/>
  <c r="BA6" i="5" s="1"/>
  <c r="BA5" i="5" s="1"/>
  <c r="BB7" i="5"/>
  <c r="BC7" i="5"/>
  <c r="BC6" i="5" s="1"/>
  <c r="BC5" i="5" s="1"/>
  <c r="BD7" i="5"/>
  <c r="BE7" i="5"/>
  <c r="BF7" i="5"/>
  <c r="BI14" i="5"/>
  <c r="BI375" i="5"/>
  <c r="BD349" i="5"/>
  <c r="BD154" i="5"/>
  <c r="BM297" i="5" l="1"/>
  <c r="BM339" i="5"/>
  <c r="BM122" i="5"/>
  <c r="BL187" i="5"/>
  <c r="BL188" i="5"/>
  <c r="BL251" i="5"/>
  <c r="BH348" i="5"/>
  <c r="BH314" i="5" s="1"/>
  <c r="BH349" i="5"/>
  <c r="BH171" i="5"/>
  <c r="BH170" i="5" s="1"/>
  <c r="BH172" i="5"/>
  <c r="BI292" i="5"/>
  <c r="BI293" i="5"/>
  <c r="BM390" i="5"/>
  <c r="BM389" i="5"/>
  <c r="BM123" i="5"/>
  <c r="BM192" i="5"/>
  <c r="BK251" i="5"/>
  <c r="BM193" i="5"/>
  <c r="BJ282" i="5"/>
  <c r="BM282" i="5" s="1"/>
  <c r="BH396" i="5"/>
  <c r="BH36" i="5"/>
  <c r="BH28" i="5" s="1"/>
  <c r="BH27" i="5" s="1"/>
  <c r="BI163" i="5"/>
  <c r="BM163" i="5" s="1"/>
  <c r="BM162" i="5"/>
  <c r="BJ23" i="5"/>
  <c r="BJ49" i="5"/>
  <c r="BJ138" i="5"/>
  <c r="BJ176" i="5"/>
  <c r="BM176" i="5" s="1"/>
  <c r="BM177" i="5"/>
  <c r="BJ235" i="5"/>
  <c r="BM236" i="5"/>
  <c r="BJ245" i="5"/>
  <c r="BJ258" i="5"/>
  <c r="BM259" i="5"/>
  <c r="BM316" i="5"/>
  <c r="BM384" i="5"/>
  <c r="BJ310" i="5"/>
  <c r="BJ37" i="5"/>
  <c r="BJ159" i="5"/>
  <c r="BM160" i="5"/>
  <c r="BM180" i="5"/>
  <c r="BM241" i="5"/>
  <c r="BM332" i="5"/>
  <c r="BJ338" i="5"/>
  <c r="BM375" i="5"/>
  <c r="BJ383" i="5"/>
  <c r="BI202" i="5"/>
  <c r="BM202" i="5" s="1"/>
  <c r="BM203" i="5"/>
  <c r="BI334" i="5"/>
  <c r="BI336" i="5"/>
  <c r="BI335" i="5" s="1"/>
  <c r="BM29" i="5"/>
  <c r="BJ167" i="5"/>
  <c r="BM168" i="5"/>
  <c r="BM181" i="5"/>
  <c r="BJ208" i="5"/>
  <c r="BM208" i="5" s="1"/>
  <c r="BM209" i="5"/>
  <c r="BJ222" i="5"/>
  <c r="BM223" i="5"/>
  <c r="BM278" i="5"/>
  <c r="BJ285" i="5"/>
  <c r="BM286" i="5"/>
  <c r="BJ296" i="5"/>
  <c r="BJ331" i="5"/>
  <c r="BJ374" i="5"/>
  <c r="BM398" i="5"/>
  <c r="BJ397" i="5"/>
  <c r="BJ13" i="5"/>
  <c r="BJ121" i="5"/>
  <c r="BJ191" i="5"/>
  <c r="BJ188" i="5" s="1"/>
  <c r="BM216" i="5"/>
  <c r="BM231" i="5"/>
  <c r="BM308" i="5"/>
  <c r="BJ321" i="5"/>
  <c r="BJ345" i="5"/>
  <c r="BM346" i="5"/>
  <c r="BM385" i="5"/>
  <c r="BJ351" i="5"/>
  <c r="BJ404" i="5"/>
  <c r="BI383" i="5"/>
  <c r="BK187" i="5"/>
  <c r="BK8" i="5"/>
  <c r="BI175" i="5"/>
  <c r="BL280" i="5"/>
  <c r="BL8" i="5"/>
  <c r="BL195" i="5"/>
  <c r="BL170" i="5" s="1"/>
  <c r="BI191" i="5"/>
  <c r="BI281" i="5"/>
  <c r="BK314" i="5"/>
  <c r="BL314" i="5"/>
  <c r="BK280" i="5"/>
  <c r="BI266" i="5"/>
  <c r="BM266" i="5" s="1"/>
  <c r="BI252" i="5"/>
  <c r="BI253" i="5"/>
  <c r="BM253" i="5" s="1"/>
  <c r="BK214" i="5"/>
  <c r="BL214" i="5"/>
  <c r="BI196" i="5"/>
  <c r="BM196" i="5" s="1"/>
  <c r="BL154" i="5"/>
  <c r="BK154" i="5"/>
  <c r="BL27" i="5"/>
  <c r="BK27" i="5"/>
  <c r="BL9" i="5"/>
  <c r="BK9" i="5"/>
  <c r="BD6" i="5"/>
  <c r="BD5" i="5" s="1"/>
  <c r="BB6" i="5"/>
  <c r="BB5" i="5" s="1"/>
  <c r="AX6" i="5"/>
  <c r="AX5" i="5" s="1"/>
  <c r="AT10" i="5"/>
  <c r="AT9" i="5" s="1"/>
  <c r="BI187" i="5" l="1"/>
  <c r="BI188" i="5"/>
  <c r="BI171" i="5"/>
  <c r="BI172" i="5"/>
  <c r="BJ175" i="5"/>
  <c r="BJ172" i="5" s="1"/>
  <c r="BJ36" i="5"/>
  <c r="BH393" i="5"/>
  <c r="BH392" i="5" s="1"/>
  <c r="BH394" i="5"/>
  <c r="BJ344" i="5"/>
  <c r="BM345" i="5"/>
  <c r="BJ158" i="5"/>
  <c r="BM159" i="5"/>
  <c r="BJ120" i="5"/>
  <c r="BM121" i="5"/>
  <c r="BJ117" i="5"/>
  <c r="BM117" i="5" s="1"/>
  <c r="BJ12" i="5"/>
  <c r="BJ11" i="5" s="1"/>
  <c r="BJ295" i="5"/>
  <c r="BJ293" i="5" s="1"/>
  <c r="BM296" i="5"/>
  <c r="BM338" i="5"/>
  <c r="BJ337" i="5"/>
  <c r="BJ307" i="5"/>
  <c r="BJ257" i="5"/>
  <c r="BM258" i="5"/>
  <c r="BJ134" i="5"/>
  <c r="BJ127" i="5" s="1"/>
  <c r="BJ22" i="5"/>
  <c r="BI201" i="5"/>
  <c r="BI195" i="5" s="1"/>
  <c r="BI170" i="5" s="1"/>
  <c r="BJ320" i="5"/>
  <c r="BJ187" i="5"/>
  <c r="BM191" i="5"/>
  <c r="BJ373" i="5"/>
  <c r="BJ221" i="5"/>
  <c r="BM222" i="5"/>
  <c r="BJ28" i="5"/>
  <c r="BJ396" i="5"/>
  <c r="BJ393" i="5" s="1"/>
  <c r="BJ156" i="5"/>
  <c r="BJ350" i="5"/>
  <c r="BJ348" i="5"/>
  <c r="BJ166" i="5"/>
  <c r="BM166" i="5" s="1"/>
  <c r="BM167" i="5"/>
  <c r="BJ234" i="5"/>
  <c r="BM235" i="5"/>
  <c r="BJ201" i="5"/>
  <c r="BM331" i="5"/>
  <c r="BJ330" i="5"/>
  <c r="BJ284" i="5"/>
  <c r="BM285" i="5"/>
  <c r="BJ380" i="5"/>
  <c r="BM383" i="5"/>
  <c r="BJ382" i="5"/>
  <c r="BJ240" i="5"/>
  <c r="BL10" i="5"/>
  <c r="BK10" i="5"/>
  <c r="BI251" i="5"/>
  <c r="BL6" i="5"/>
  <c r="BL5" i="5" s="1"/>
  <c r="BK195" i="5"/>
  <c r="BK170" i="5" s="1"/>
  <c r="BK6" i="5" s="1"/>
  <c r="BK5" i="5" s="1"/>
  <c r="BI405" i="5"/>
  <c r="BM405" i="5" s="1"/>
  <c r="BG405" i="5"/>
  <c r="BI410" i="5"/>
  <c r="BM410" i="5" s="1"/>
  <c r="BG410" i="5"/>
  <c r="BI413" i="5"/>
  <c r="BM413" i="5" s="1"/>
  <c r="BG413" i="5"/>
  <c r="BI416" i="5"/>
  <c r="BM416" i="5" s="1"/>
  <c r="BG416" i="5"/>
  <c r="BI402" i="5"/>
  <c r="BG402" i="5"/>
  <c r="BG398" i="5"/>
  <c r="BG385" i="5"/>
  <c r="BG384" i="5" s="1"/>
  <c r="BG390" i="5"/>
  <c r="BG389" i="5" s="1"/>
  <c r="BI374" i="5"/>
  <c r="BI373" i="5" s="1"/>
  <c r="BI370" i="5" s="1"/>
  <c r="BI369" i="5" s="1"/>
  <c r="BG375" i="5"/>
  <c r="BG374" i="5" s="1"/>
  <c r="BG373" i="5" s="1"/>
  <c r="BG370" i="5" s="1"/>
  <c r="BG369" i="5" s="1"/>
  <c r="BI358" i="5"/>
  <c r="BM358" i="5" s="1"/>
  <c r="BG358" i="5"/>
  <c r="BG357" i="5" s="1"/>
  <c r="BG353" i="5"/>
  <c r="BG352" i="5" s="1"/>
  <c r="BG346" i="5"/>
  <c r="BG345" i="5" s="1"/>
  <c r="BG344" i="5" s="1"/>
  <c r="BG341" i="5" s="1"/>
  <c r="BG339" i="5"/>
  <c r="BG338" i="5" s="1"/>
  <c r="BG337" i="5" s="1"/>
  <c r="BG334" i="5" s="1"/>
  <c r="BI327" i="5"/>
  <c r="BG332" i="5"/>
  <c r="BG331" i="5" s="1"/>
  <c r="BG330" i="5" s="1"/>
  <c r="BG327" i="5" s="1"/>
  <c r="BI322" i="5"/>
  <c r="BM322" i="5" s="1"/>
  <c r="BI325" i="5"/>
  <c r="BM325" i="5" s="1"/>
  <c r="BG322" i="5"/>
  <c r="BG325" i="5"/>
  <c r="BI312" i="5"/>
  <c r="BG312" i="5"/>
  <c r="BG311" i="5" s="1"/>
  <c r="BG310" i="5" s="1"/>
  <c r="BG307" i="5" s="1"/>
  <c r="BG297" i="5"/>
  <c r="BG296" i="5" s="1"/>
  <c r="BG295" i="5" s="1"/>
  <c r="BG292" i="5" s="1"/>
  <c r="BG286" i="5"/>
  <c r="BG285" i="5" s="1"/>
  <c r="BG284" i="5" s="1"/>
  <c r="BG281" i="5" s="1"/>
  <c r="BG276" i="5"/>
  <c r="BG275" i="5" s="1"/>
  <c r="BG274" i="5" s="1"/>
  <c r="BG272" i="5"/>
  <c r="BG271" i="5" s="1"/>
  <c r="BG270" i="5" s="1"/>
  <c r="BG259" i="5"/>
  <c r="BG258" i="5" s="1"/>
  <c r="BG257" i="5" s="1"/>
  <c r="BG252" i="5" s="1"/>
  <c r="BI249" i="5"/>
  <c r="BG249" i="5"/>
  <c r="BG246" i="5" s="1"/>
  <c r="BG245" i="5" s="1"/>
  <c r="BG240" i="5" s="1"/>
  <c r="BG236" i="5"/>
  <c r="BG235" i="5" s="1"/>
  <c r="BG234" i="5" s="1"/>
  <c r="BG230" i="5" s="1"/>
  <c r="BG223" i="5"/>
  <c r="BG222" i="5" s="1"/>
  <c r="BG221" i="5" s="1"/>
  <c r="BG215" i="5" s="1"/>
  <c r="BG209" i="5"/>
  <c r="BG208" i="5" s="1"/>
  <c r="BG203" i="5"/>
  <c r="BG202" i="5" s="1"/>
  <c r="BG193" i="5"/>
  <c r="BG192" i="5" s="1"/>
  <c r="BG191" i="5" s="1"/>
  <c r="BG187" i="5" s="1"/>
  <c r="BG181" i="5"/>
  <c r="BG180" i="5" s="1"/>
  <c r="BG177" i="5"/>
  <c r="BG176" i="5" s="1"/>
  <c r="BG168" i="5"/>
  <c r="BG167" i="5" s="1"/>
  <c r="BG166" i="5" s="1"/>
  <c r="BG162" i="5" s="1"/>
  <c r="BI156" i="5"/>
  <c r="BG160" i="5"/>
  <c r="BG123" i="5"/>
  <c r="BG122" i="5" s="1"/>
  <c r="BG121" i="5" s="1"/>
  <c r="BG117" i="5" s="1"/>
  <c r="BI139" i="5"/>
  <c r="BM139" i="5" s="1"/>
  <c r="BG139" i="5"/>
  <c r="AV129" i="5" s="1"/>
  <c r="BI110" i="5"/>
  <c r="BM110" i="5" s="1"/>
  <c r="BG110" i="5"/>
  <c r="BI68" i="5"/>
  <c r="BM68" i="5" s="1"/>
  <c r="BG68" i="5"/>
  <c r="BI56" i="5"/>
  <c r="BM56" i="5" s="1"/>
  <c r="BG56" i="5"/>
  <c r="BI50" i="5"/>
  <c r="BM50" i="5" s="1"/>
  <c r="BG50" i="5"/>
  <c r="BG41" i="5"/>
  <c r="BI46" i="5"/>
  <c r="BM46" i="5" s="1"/>
  <c r="BG46" i="5"/>
  <c r="BI41" i="5"/>
  <c r="BM41" i="5" s="1"/>
  <c r="BI38" i="5"/>
  <c r="BM38" i="5" s="1"/>
  <c r="BG38" i="5"/>
  <c r="BI24" i="5"/>
  <c r="BG24" i="5"/>
  <c r="BG23" i="5" s="1"/>
  <c r="BG22" i="5" s="1"/>
  <c r="BI13" i="5"/>
  <c r="BG14" i="5"/>
  <c r="BG13" i="5" s="1"/>
  <c r="BG12" i="5" s="1"/>
  <c r="AR15" i="5"/>
  <c r="AS283" i="5"/>
  <c r="AU283" i="5" s="1"/>
  <c r="BD231" i="5"/>
  <c r="BD155" i="5"/>
  <c r="BD114" i="5"/>
  <c r="BD418" i="5"/>
  <c r="AW418" i="5"/>
  <c r="AR404" i="5"/>
  <c r="BD16" i="5"/>
  <c r="BD17" i="5"/>
  <c r="BD18" i="5"/>
  <c r="BD19" i="5"/>
  <c r="BD20" i="5"/>
  <c r="BD21" i="5"/>
  <c r="BD22" i="5"/>
  <c r="BD23" i="5"/>
  <c r="BD24" i="5"/>
  <c r="BD25" i="5"/>
  <c r="BD27" i="5"/>
  <c r="BD28" i="5"/>
  <c r="BD29" i="5"/>
  <c r="BD30" i="5"/>
  <c r="BD31" i="5"/>
  <c r="BD33" i="5"/>
  <c r="BD34" i="5"/>
  <c r="BD35" i="5"/>
  <c r="BD36" i="5"/>
  <c r="BD37" i="5"/>
  <c r="BD38" i="5"/>
  <c r="BD39" i="5"/>
  <c r="BD40" i="5"/>
  <c r="BD41" i="5"/>
  <c r="BD43" i="5"/>
  <c r="BD44" i="5"/>
  <c r="BD45" i="5"/>
  <c r="BD46" i="5"/>
  <c r="BD47" i="5"/>
  <c r="BD48" i="5"/>
  <c r="BD49" i="5"/>
  <c r="BD50" i="5"/>
  <c r="BD51" i="5"/>
  <c r="BD52" i="5"/>
  <c r="BD53" i="5"/>
  <c r="BD54" i="5"/>
  <c r="BD55" i="5"/>
  <c r="BD56" i="5"/>
  <c r="BD57" i="5"/>
  <c r="BD58" i="5"/>
  <c r="BD59" i="5"/>
  <c r="BD60" i="5"/>
  <c r="BD61" i="5"/>
  <c r="BD62" i="5"/>
  <c r="BD63" i="5"/>
  <c r="BD64" i="5"/>
  <c r="BD65" i="5"/>
  <c r="BD66" i="5"/>
  <c r="BD67" i="5"/>
  <c r="BD68" i="5"/>
  <c r="BD69" i="5"/>
  <c r="BD70" i="5"/>
  <c r="BD71" i="5"/>
  <c r="BD72" i="5"/>
  <c r="BD73" i="5"/>
  <c r="BD74" i="5"/>
  <c r="BD75" i="5"/>
  <c r="BD76" i="5"/>
  <c r="BD77" i="5"/>
  <c r="BD78" i="5"/>
  <c r="BD79" i="5"/>
  <c r="BD81" i="5"/>
  <c r="BD82" i="5"/>
  <c r="BD83" i="5"/>
  <c r="BD84" i="5"/>
  <c r="BD85" i="5"/>
  <c r="BD87" i="5"/>
  <c r="BD88" i="5"/>
  <c r="BD89" i="5"/>
  <c r="BD90" i="5"/>
  <c r="BD91" i="5"/>
  <c r="BD92" i="5"/>
  <c r="BD93" i="5"/>
  <c r="BD94" i="5"/>
  <c r="BD95" i="5"/>
  <c r="BD96" i="5"/>
  <c r="BD97" i="5"/>
  <c r="BD98" i="5"/>
  <c r="BD99" i="5"/>
  <c r="BD100" i="5"/>
  <c r="BD101" i="5"/>
  <c r="BD102" i="5"/>
  <c r="BD103" i="5"/>
  <c r="BD104" i="5"/>
  <c r="BD105" i="5"/>
  <c r="BD106" i="5"/>
  <c r="BD107" i="5"/>
  <c r="BD108" i="5"/>
  <c r="BD109" i="5"/>
  <c r="BD110" i="5"/>
  <c r="BD111" i="5"/>
  <c r="BD112" i="5"/>
  <c r="BD113" i="5"/>
  <c r="BD115" i="5"/>
  <c r="BD116" i="5"/>
  <c r="BD117" i="5"/>
  <c r="BD118" i="5"/>
  <c r="BD120" i="5"/>
  <c r="BD121" i="5"/>
  <c r="BD122" i="5"/>
  <c r="BD123" i="5"/>
  <c r="BD124" i="5"/>
  <c r="BD125" i="5"/>
  <c r="BD126" i="5"/>
  <c r="BD127" i="5"/>
  <c r="BD128" i="5"/>
  <c r="BD129" i="5"/>
  <c r="BD130" i="5"/>
  <c r="BD134" i="5"/>
  <c r="BD135" i="5"/>
  <c r="BD136" i="5"/>
  <c r="BD137" i="5"/>
  <c r="BD138" i="5"/>
  <c r="BD139" i="5"/>
  <c r="BD140" i="5"/>
  <c r="BD141" i="5"/>
  <c r="BD142" i="5"/>
  <c r="BD143" i="5"/>
  <c r="BD144" i="5"/>
  <c r="BD145" i="5"/>
  <c r="BD146" i="5"/>
  <c r="BD147" i="5"/>
  <c r="BD148" i="5"/>
  <c r="BD149" i="5"/>
  <c r="BD150" i="5"/>
  <c r="BD151" i="5"/>
  <c r="BD152" i="5"/>
  <c r="BD153" i="5"/>
  <c r="BD156" i="5"/>
  <c r="BD157" i="5"/>
  <c r="BD158" i="5"/>
  <c r="BD159" i="5"/>
  <c r="BD160" i="5"/>
  <c r="BD161" i="5"/>
  <c r="BD162" i="5"/>
  <c r="BD163" i="5"/>
  <c r="BD164" i="5"/>
  <c r="BD166" i="5"/>
  <c r="BD167" i="5"/>
  <c r="BD168" i="5"/>
  <c r="BD169" i="5"/>
  <c r="BD170" i="5"/>
  <c r="BD171" i="5"/>
  <c r="BD172" i="5"/>
  <c r="BD175" i="5"/>
  <c r="BD180" i="5"/>
  <c r="BD181" i="5"/>
  <c r="BD183" i="5"/>
  <c r="BD184" i="5"/>
  <c r="BD185" i="5"/>
  <c r="BD186" i="5"/>
  <c r="BD187" i="5"/>
  <c r="BD188" i="5"/>
  <c r="BD191" i="5"/>
  <c r="BD192" i="5"/>
  <c r="BD193" i="5"/>
  <c r="BD194" i="5"/>
  <c r="BD195" i="5"/>
  <c r="BD196" i="5"/>
  <c r="BD197" i="5"/>
  <c r="BD200" i="5"/>
  <c r="BD201" i="5"/>
  <c r="BD202" i="5"/>
  <c r="BD203" i="5"/>
  <c r="BD204" i="5"/>
  <c r="BD205" i="5"/>
  <c r="BD206" i="5"/>
  <c r="BD207" i="5"/>
  <c r="BD208" i="5"/>
  <c r="BD209" i="5"/>
  <c r="BD210" i="5"/>
  <c r="BD211" i="5"/>
  <c r="BD212" i="5"/>
  <c r="BD213" i="5"/>
  <c r="BD215" i="5"/>
  <c r="BD216" i="5"/>
  <c r="BD217" i="5"/>
  <c r="BD220" i="5"/>
  <c r="BD221" i="5"/>
  <c r="BD222" i="5"/>
  <c r="BD223" i="5"/>
  <c r="BD224" i="5"/>
  <c r="BD225" i="5"/>
  <c r="BD226" i="5"/>
  <c r="BD227" i="5"/>
  <c r="BD228" i="5"/>
  <c r="BD229" i="5"/>
  <c r="BD230" i="5"/>
  <c r="BD232" i="5"/>
  <c r="BD233" i="5"/>
  <c r="BD234" i="5"/>
  <c r="BD235" i="5"/>
  <c r="BD236" i="5"/>
  <c r="BD237" i="5"/>
  <c r="BD238" i="5"/>
  <c r="BD239" i="5"/>
  <c r="BD240" i="5"/>
  <c r="BD241" i="5"/>
  <c r="BD244" i="5"/>
  <c r="BD245" i="5"/>
  <c r="BD246" i="5"/>
  <c r="BD247" i="5"/>
  <c r="BD248" i="5"/>
  <c r="BD249" i="5"/>
  <c r="BD250" i="5"/>
  <c r="BD251" i="5"/>
  <c r="BD252" i="5"/>
  <c r="BD253" i="5"/>
  <c r="BD254" i="5"/>
  <c r="BD255" i="5"/>
  <c r="BD256" i="5"/>
  <c r="BD257" i="5"/>
  <c r="BD258" i="5"/>
  <c r="BD259" i="5"/>
  <c r="BD260" i="5"/>
  <c r="BD261" i="5"/>
  <c r="BD262" i="5"/>
  <c r="BD263" i="5"/>
  <c r="BD264" i="5"/>
  <c r="BD265" i="5"/>
  <c r="BD266" i="5"/>
  <c r="BD267" i="5"/>
  <c r="BD269" i="5"/>
  <c r="BD270" i="5"/>
  <c r="BD271" i="5"/>
  <c r="BD272" i="5"/>
  <c r="BD273" i="5"/>
  <c r="BD274" i="5"/>
  <c r="BD275" i="5"/>
  <c r="BD276" i="5"/>
  <c r="BD277" i="5"/>
  <c r="BD278" i="5"/>
  <c r="BD279" i="5"/>
  <c r="BD280" i="5"/>
  <c r="BD281" i="5"/>
  <c r="BD282" i="5"/>
  <c r="BD283" i="5"/>
  <c r="BD284" i="5"/>
  <c r="BD285" i="5"/>
  <c r="BD286" i="5"/>
  <c r="BD287" i="5"/>
  <c r="BD288" i="5"/>
  <c r="BD289" i="5"/>
  <c r="BD290" i="5"/>
  <c r="BD291" i="5"/>
  <c r="BD292" i="5"/>
  <c r="BD293" i="5"/>
  <c r="BD294" i="5"/>
  <c r="BD295" i="5"/>
  <c r="BD296" i="5"/>
  <c r="BD297" i="5"/>
  <c r="BD298" i="5"/>
  <c r="BD299" i="5"/>
  <c r="BD300" i="5"/>
  <c r="BD301" i="5"/>
  <c r="BD302" i="5"/>
  <c r="BD303" i="5"/>
  <c r="BD304" i="5"/>
  <c r="BD305" i="5"/>
  <c r="BD306" i="5"/>
  <c r="BD307" i="5"/>
  <c r="BD308" i="5"/>
  <c r="BD309" i="5"/>
  <c r="BD310" i="5"/>
  <c r="BD311" i="5"/>
  <c r="BD312" i="5"/>
  <c r="BD313" i="5"/>
  <c r="BD314" i="5"/>
  <c r="BD315" i="5"/>
  <c r="BD316" i="5"/>
  <c r="BD318" i="5"/>
  <c r="BD319" i="5"/>
  <c r="BD320" i="5"/>
  <c r="BD321" i="5"/>
  <c r="BD322" i="5"/>
  <c r="BD323" i="5"/>
  <c r="BD324" i="5"/>
  <c r="BD325" i="5"/>
  <c r="BD326" i="5"/>
  <c r="BD327" i="5"/>
  <c r="BD328" i="5"/>
  <c r="BD329" i="5"/>
  <c r="BD330" i="5"/>
  <c r="BD331" i="5"/>
  <c r="BD332" i="5"/>
  <c r="BD333" i="5"/>
  <c r="BD334" i="5"/>
  <c r="BD335" i="5"/>
  <c r="BD336" i="5"/>
  <c r="BD337" i="5"/>
  <c r="BD338" i="5"/>
  <c r="BD339" i="5"/>
  <c r="BD340" i="5"/>
  <c r="BD341" i="5"/>
  <c r="BD342" i="5"/>
  <c r="BD343" i="5"/>
  <c r="BD344" i="5"/>
  <c r="BD345" i="5"/>
  <c r="BD346" i="5"/>
  <c r="BD347" i="5"/>
  <c r="BD348" i="5"/>
  <c r="BD350" i="5"/>
  <c r="BD351" i="5"/>
  <c r="BD352" i="5"/>
  <c r="BD353" i="5"/>
  <c r="BD354" i="5"/>
  <c r="BD355" i="5"/>
  <c r="BD356" i="5"/>
  <c r="BD357" i="5"/>
  <c r="BD358" i="5"/>
  <c r="BD359" i="5"/>
  <c r="BD360" i="5"/>
  <c r="BD361" i="5"/>
  <c r="BD362" i="5"/>
  <c r="BD363" i="5"/>
  <c r="BD364" i="5"/>
  <c r="BD365" i="5"/>
  <c r="BD366" i="5"/>
  <c r="BD367" i="5"/>
  <c r="BD368" i="5"/>
  <c r="BD369" i="5"/>
  <c r="BD370" i="5"/>
  <c r="BD371" i="5"/>
  <c r="BD372" i="5"/>
  <c r="BD373" i="5"/>
  <c r="BD374" i="5"/>
  <c r="BD375" i="5"/>
  <c r="BD376" i="5"/>
  <c r="BD377" i="5"/>
  <c r="BD378" i="5"/>
  <c r="BD379" i="5"/>
  <c r="BD380" i="5"/>
  <c r="BD381" i="5"/>
  <c r="BD382" i="5"/>
  <c r="BD383" i="5"/>
  <c r="BD384" i="5"/>
  <c r="BD385" i="5"/>
  <c r="BD386" i="5"/>
  <c r="BD387" i="5"/>
  <c r="BD388" i="5"/>
  <c r="BD389" i="5"/>
  <c r="BD390" i="5"/>
  <c r="BD391" i="5"/>
  <c r="BD392" i="5"/>
  <c r="BD393" i="5"/>
  <c r="BD394" i="5"/>
  <c r="BD395" i="5"/>
  <c r="BE395" i="5" s="1"/>
  <c r="BF395" i="5" s="1"/>
  <c r="BD396" i="5"/>
  <c r="BD397" i="5"/>
  <c r="BD398" i="5"/>
  <c r="BD399" i="5"/>
  <c r="BD400" i="5"/>
  <c r="BD401" i="5"/>
  <c r="BD402" i="5"/>
  <c r="BD403" i="5"/>
  <c r="BD404" i="5"/>
  <c r="BD405" i="5"/>
  <c r="BD406" i="5"/>
  <c r="BD407" i="5"/>
  <c r="BD408" i="5"/>
  <c r="BD409" i="5"/>
  <c r="BD410" i="5"/>
  <c r="BD411" i="5"/>
  <c r="BD412" i="5"/>
  <c r="BD413" i="5"/>
  <c r="BD414" i="5"/>
  <c r="BD415" i="5"/>
  <c r="BD416" i="5"/>
  <c r="BD417" i="5"/>
  <c r="BD15" i="5"/>
  <c r="AW261" i="5"/>
  <c r="AW224" i="5"/>
  <c r="AU223" i="5"/>
  <c r="AU222" i="5" s="1"/>
  <c r="AU221" i="5" s="1"/>
  <c r="AU216" i="5" s="1"/>
  <c r="AU215" i="5" s="1"/>
  <c r="AV223" i="5"/>
  <c r="AV222" i="5" s="1"/>
  <c r="AV221" i="5" s="1"/>
  <c r="AV216" i="5" s="1"/>
  <c r="AV215" i="5" s="1"/>
  <c r="AT223" i="5"/>
  <c r="AT222" i="5" s="1"/>
  <c r="AT221" i="5" s="1"/>
  <c r="AT216" i="5" s="1"/>
  <c r="AT215" i="5" s="1"/>
  <c r="AW238" i="5"/>
  <c r="AU416" i="5"/>
  <c r="AV416" i="5"/>
  <c r="AW212" i="5"/>
  <c r="AU272" i="5"/>
  <c r="AU271" i="5" s="1"/>
  <c r="AU270" i="5" s="1"/>
  <c r="AV272" i="5"/>
  <c r="AV271" i="5" s="1"/>
  <c r="AV270" i="5" s="1"/>
  <c r="AT272" i="5"/>
  <c r="AT271" i="5" s="1"/>
  <c r="AT270" i="5" s="1"/>
  <c r="AT276" i="5"/>
  <c r="AT275" i="5" s="1"/>
  <c r="AT274" i="5" s="1"/>
  <c r="AW273" i="5"/>
  <c r="AU398" i="5"/>
  <c r="AV398" i="5"/>
  <c r="AT398" i="5"/>
  <c r="AS410" i="5"/>
  <c r="AT416" i="5"/>
  <c r="AT413" i="5"/>
  <c r="AT410" i="5"/>
  <c r="AT405" i="5"/>
  <c r="AT402" i="5"/>
  <c r="AT400" i="5"/>
  <c r="AT390" i="5"/>
  <c r="AT389" i="5" s="1"/>
  <c r="AT385" i="5"/>
  <c r="AT384" i="5" s="1"/>
  <c r="AT375" i="5"/>
  <c r="AT374" i="5" s="1"/>
  <c r="AT373" i="5" s="1"/>
  <c r="AT371" i="5" s="1"/>
  <c r="AT358" i="5"/>
  <c r="AT357" i="5" s="1"/>
  <c r="AT355" i="5"/>
  <c r="AT353" i="5"/>
  <c r="AT346" i="5"/>
  <c r="AT345" i="5" s="1"/>
  <c r="AT344" i="5" s="1"/>
  <c r="AT342" i="5" s="1"/>
  <c r="AT341" i="5" s="1"/>
  <c r="AT339" i="5"/>
  <c r="AT338" i="5" s="1"/>
  <c r="AT337" i="5" s="1"/>
  <c r="AT335" i="5" s="1"/>
  <c r="AT334" i="5" s="1"/>
  <c r="AT332" i="5"/>
  <c r="AT331" i="5" s="1"/>
  <c r="AT330" i="5" s="1"/>
  <c r="AT328" i="5" s="1"/>
  <c r="AT322" i="5"/>
  <c r="AT321" i="5" s="1"/>
  <c r="AT320" i="5" s="1"/>
  <c r="AT316" i="5" s="1"/>
  <c r="AT312" i="5"/>
  <c r="AT311" i="5"/>
  <c r="AT310" i="5" s="1"/>
  <c r="AT308" i="5" s="1"/>
  <c r="AT307" i="5" s="1"/>
  <c r="AT297" i="5"/>
  <c r="AT296" i="5" s="1"/>
  <c r="AT295" i="5" s="1"/>
  <c r="AT293" i="5" s="1"/>
  <c r="AT292" i="5" s="1"/>
  <c r="AT286" i="5"/>
  <c r="AT285" i="5" s="1"/>
  <c r="AT284" i="5" s="1"/>
  <c r="AT282" i="5" s="1"/>
  <c r="AT259" i="5"/>
  <c r="AT258" i="5" s="1"/>
  <c r="AT257" i="5" s="1"/>
  <c r="AT253" i="5" s="1"/>
  <c r="AT249" i="5"/>
  <c r="AT246" i="5" s="1"/>
  <c r="AT245" i="5" s="1"/>
  <c r="AT241" i="5" s="1"/>
  <c r="AT236" i="5"/>
  <c r="AT235" i="5" s="1"/>
  <c r="AT234" i="5" s="1"/>
  <c r="AT231" i="5" s="1"/>
  <c r="AT209" i="5"/>
  <c r="AT208" i="5" s="1"/>
  <c r="AT203" i="5"/>
  <c r="AT202" i="5" s="1"/>
  <c r="AT193" i="5"/>
  <c r="AT192" i="5" s="1"/>
  <c r="AT191" i="5" s="1"/>
  <c r="AT188" i="5" s="1"/>
  <c r="AT181" i="5"/>
  <c r="AT180" i="5" s="1"/>
  <c r="AT175" i="5" s="1"/>
  <c r="AT172" i="5" s="1"/>
  <c r="AT168" i="5"/>
  <c r="AT167" i="5" s="1"/>
  <c r="AT166" i="5" s="1"/>
  <c r="AT163" i="5" s="1"/>
  <c r="AT160" i="5"/>
  <c r="AT159" i="5" s="1"/>
  <c r="AT158" i="5" s="1"/>
  <c r="AT156" i="5" s="1"/>
  <c r="AT139" i="5"/>
  <c r="AT138" i="5" s="1"/>
  <c r="AT134" i="5" s="1"/>
  <c r="AT128" i="5" s="1"/>
  <c r="AT127" i="5" s="1"/>
  <c r="AT130" i="5"/>
  <c r="AT123" i="5"/>
  <c r="AT122" i="5" s="1"/>
  <c r="AT121" i="5" s="1"/>
  <c r="AT118" i="5" s="1"/>
  <c r="AT117" i="5" s="1"/>
  <c r="AT110" i="5"/>
  <c r="AT68" i="5"/>
  <c r="AT56" i="5"/>
  <c r="AT50" i="5"/>
  <c r="AT46" i="5"/>
  <c r="AT41" i="5"/>
  <c r="AT38" i="5"/>
  <c r="AT24" i="5"/>
  <c r="AT23" i="5"/>
  <c r="AT22" i="5" s="1"/>
  <c r="AT20" i="5" s="1"/>
  <c r="AT19" i="5" s="1"/>
  <c r="AT8" i="5" s="1"/>
  <c r="AT7" i="5" s="1"/>
  <c r="AU14" i="5"/>
  <c r="AU13" i="5" s="1"/>
  <c r="AU12" i="5" s="1"/>
  <c r="AU11" i="5" s="1"/>
  <c r="AU23" i="5"/>
  <c r="AU22" i="5" s="1"/>
  <c r="AU20" i="5" s="1"/>
  <c r="AU19" i="5" s="1"/>
  <c r="AU24" i="5"/>
  <c r="AU38" i="5"/>
  <c r="AU41" i="5"/>
  <c r="AU46" i="5"/>
  <c r="AU50" i="5"/>
  <c r="AU56" i="5"/>
  <c r="AU68" i="5"/>
  <c r="AU110" i="5"/>
  <c r="AU123" i="5"/>
  <c r="AU122" i="5" s="1"/>
  <c r="AU121" i="5" s="1"/>
  <c r="AU118" i="5" s="1"/>
  <c r="AU117" i="5" s="1"/>
  <c r="AU130" i="5"/>
  <c r="AU139" i="5"/>
  <c r="AU138" i="5" s="1"/>
  <c r="AU134" i="5" s="1"/>
  <c r="AU128" i="5" s="1"/>
  <c r="AU127" i="5" s="1"/>
  <c r="AU160" i="5"/>
  <c r="AU159" i="5" s="1"/>
  <c r="AU158" i="5" s="1"/>
  <c r="AU156" i="5" s="1"/>
  <c r="AU168" i="5"/>
  <c r="AU167" i="5" s="1"/>
  <c r="AU166" i="5" s="1"/>
  <c r="AU163" i="5" s="1"/>
  <c r="AU181" i="5"/>
  <c r="AU180" i="5" s="1"/>
  <c r="AU175" i="5" s="1"/>
  <c r="AU172" i="5" s="1"/>
  <c r="AU193" i="5"/>
  <c r="AU192" i="5" s="1"/>
  <c r="AU191" i="5" s="1"/>
  <c r="AU188" i="5" s="1"/>
  <c r="AU203" i="5"/>
  <c r="AU202" i="5" s="1"/>
  <c r="AU209" i="5"/>
  <c r="AU208" i="5" s="1"/>
  <c r="AU236" i="5"/>
  <c r="AU235" i="5" s="1"/>
  <c r="AU234" i="5" s="1"/>
  <c r="AU231" i="5" s="1"/>
  <c r="AU249" i="5"/>
  <c r="AU246" i="5" s="1"/>
  <c r="AU245" i="5" s="1"/>
  <c r="AU241" i="5" s="1"/>
  <c r="AU259" i="5"/>
  <c r="AU258" i="5" s="1"/>
  <c r="AU257" i="5" s="1"/>
  <c r="AU276" i="5"/>
  <c r="AU275" i="5" s="1"/>
  <c r="AU274" i="5" s="1"/>
  <c r="AU286" i="5"/>
  <c r="AU285" i="5" s="1"/>
  <c r="AU284" i="5" s="1"/>
  <c r="AU282" i="5" s="1"/>
  <c r="AU297" i="5"/>
  <c r="AU296" i="5" s="1"/>
  <c r="AU295" i="5" s="1"/>
  <c r="AU293" i="5" s="1"/>
  <c r="AU292" i="5" s="1"/>
  <c r="AU311" i="5"/>
  <c r="AU310" i="5" s="1"/>
  <c r="AU308" i="5" s="1"/>
  <c r="AU307" i="5" s="1"/>
  <c r="AU312" i="5"/>
  <c r="AU322" i="5"/>
  <c r="AU321" i="5" s="1"/>
  <c r="AU320" i="5" s="1"/>
  <c r="AU316" i="5" s="1"/>
  <c r="AU332" i="5"/>
  <c r="AU331" i="5" s="1"/>
  <c r="AU330" i="5" s="1"/>
  <c r="AU328" i="5" s="1"/>
  <c r="AU339" i="5"/>
  <c r="AU338" i="5" s="1"/>
  <c r="AU337" i="5" s="1"/>
  <c r="AU335" i="5" s="1"/>
  <c r="AU334" i="5" s="1"/>
  <c r="AU346" i="5"/>
  <c r="AU345" i="5" s="1"/>
  <c r="AU344" i="5" s="1"/>
  <c r="AU342" i="5" s="1"/>
  <c r="AU341" i="5" s="1"/>
  <c r="AU353" i="5"/>
  <c r="AU355" i="5"/>
  <c r="AU358" i="5"/>
  <c r="AU357" i="5" s="1"/>
  <c r="AU375" i="5"/>
  <c r="AU374" i="5" s="1"/>
  <c r="AU373" i="5" s="1"/>
  <c r="AU371" i="5" s="1"/>
  <c r="AU385" i="5"/>
  <c r="AU384" i="5" s="1"/>
  <c r="AU390" i="5"/>
  <c r="AU389" i="5" s="1"/>
  <c r="AU400" i="5"/>
  <c r="AU402" i="5"/>
  <c r="AU405" i="5"/>
  <c r="AU410" i="5"/>
  <c r="AU413" i="5"/>
  <c r="AW417" i="5"/>
  <c r="AW415" i="5"/>
  <c r="AW414" i="5"/>
  <c r="AW412" i="5"/>
  <c r="AW411" i="5"/>
  <c r="AW409" i="5"/>
  <c r="AW408" i="5"/>
  <c r="AW407" i="5"/>
  <c r="AW406" i="5"/>
  <c r="AV413" i="5"/>
  <c r="AV410" i="5"/>
  <c r="AV405" i="5"/>
  <c r="AV402" i="5"/>
  <c r="AV400" i="5"/>
  <c r="AV390" i="5"/>
  <c r="AV389" i="5" s="1"/>
  <c r="AV385" i="5"/>
  <c r="AV384" i="5" s="1"/>
  <c r="AV375" i="5"/>
  <c r="AV374" i="5" s="1"/>
  <c r="AV373" i="5" s="1"/>
  <c r="AV371" i="5" s="1"/>
  <c r="AV358" i="5"/>
  <c r="AV357" i="5" s="1"/>
  <c r="AV355" i="5"/>
  <c r="AV353" i="5"/>
  <c r="AV346" i="5"/>
  <c r="AV345" i="5" s="1"/>
  <c r="AV344" i="5" s="1"/>
  <c r="AV342" i="5" s="1"/>
  <c r="AV341" i="5" s="1"/>
  <c r="AV339" i="5"/>
  <c r="AV338" i="5" s="1"/>
  <c r="AV337" i="5" s="1"/>
  <c r="AV335" i="5" s="1"/>
  <c r="AV334" i="5" s="1"/>
  <c r="AV332" i="5"/>
  <c r="AV331" i="5" s="1"/>
  <c r="AV330" i="5" s="1"/>
  <c r="AV328" i="5" s="1"/>
  <c r="AV322" i="5"/>
  <c r="AV321" i="5" s="1"/>
  <c r="AV320" i="5" s="1"/>
  <c r="AV316" i="5" s="1"/>
  <c r="AV312" i="5"/>
  <c r="AV311" i="5"/>
  <c r="AV310" i="5" s="1"/>
  <c r="AV308" i="5" s="1"/>
  <c r="AV307" i="5" s="1"/>
  <c r="AV297" i="5"/>
  <c r="AV296" i="5" s="1"/>
  <c r="AV295" i="5" s="1"/>
  <c r="AV293" i="5" s="1"/>
  <c r="AV292" i="5" s="1"/>
  <c r="AV286" i="5"/>
  <c r="AV285" i="5" s="1"/>
  <c r="AV284" i="5" s="1"/>
  <c r="AV282" i="5" s="1"/>
  <c r="AV276" i="5"/>
  <c r="AV275" i="5" s="1"/>
  <c r="AV274" i="5" s="1"/>
  <c r="AV259" i="5"/>
  <c r="AV258" i="5" s="1"/>
  <c r="AV257" i="5" s="1"/>
  <c r="AV249" i="5"/>
  <c r="AV246" i="5" s="1"/>
  <c r="AV245" i="5" s="1"/>
  <c r="AV241" i="5" s="1"/>
  <c r="AV236" i="5"/>
  <c r="AV235" i="5" s="1"/>
  <c r="AV234" i="5" s="1"/>
  <c r="AV231" i="5" s="1"/>
  <c r="AV209" i="5"/>
  <c r="AV208" i="5" s="1"/>
  <c r="AV203" i="5"/>
  <c r="AV202" i="5" s="1"/>
  <c r="AV193" i="5"/>
  <c r="AV192" i="5" s="1"/>
  <c r="AV191" i="5" s="1"/>
  <c r="AV188" i="5" s="1"/>
  <c r="AV181" i="5"/>
  <c r="AV180" i="5" s="1"/>
  <c r="AV175" i="5" s="1"/>
  <c r="AV172" i="5" s="1"/>
  <c r="AV168" i="5"/>
  <c r="AV167" i="5" s="1"/>
  <c r="AV166" i="5" s="1"/>
  <c r="AV163" i="5" s="1"/>
  <c r="AV160" i="5"/>
  <c r="AV159" i="5" s="1"/>
  <c r="AV158" i="5" s="1"/>
  <c r="AV156" i="5" s="1"/>
  <c r="AV139" i="5"/>
  <c r="AV138" i="5" s="1"/>
  <c r="AV134" i="5" s="1"/>
  <c r="AV128" i="5" s="1"/>
  <c r="AV127" i="5" s="1"/>
  <c r="AV130" i="5"/>
  <c r="AV123" i="5"/>
  <c r="AV122" i="5" s="1"/>
  <c r="AV121" i="5" s="1"/>
  <c r="AV118" i="5" s="1"/>
  <c r="AV117" i="5" s="1"/>
  <c r="AV110" i="5"/>
  <c r="AV68" i="5"/>
  <c r="AV56" i="5"/>
  <c r="AV50" i="5"/>
  <c r="AV46" i="5"/>
  <c r="AV41" i="5"/>
  <c r="AV38" i="5"/>
  <c r="AV24" i="5"/>
  <c r="AV23" i="5"/>
  <c r="AV22" i="5" s="1"/>
  <c r="AV20" i="5" s="1"/>
  <c r="AV19" i="5" s="1"/>
  <c r="AV14" i="5"/>
  <c r="AV13" i="5" s="1"/>
  <c r="AV12" i="5" s="1"/>
  <c r="AV11" i="5" s="1"/>
  <c r="AS7" i="5"/>
  <c r="BI12" i="5" l="1"/>
  <c r="BI11" i="5" s="1"/>
  <c r="BM175" i="5"/>
  <c r="BJ171" i="5"/>
  <c r="BM172" i="5"/>
  <c r="BH26" i="5"/>
  <c r="BH6" i="5" s="1"/>
  <c r="BH5" i="5" s="1"/>
  <c r="BJ392" i="5"/>
  <c r="BJ230" i="5"/>
  <c r="BM230" i="5" s="1"/>
  <c r="BM234" i="5"/>
  <c r="BM187" i="5"/>
  <c r="BJ349" i="5"/>
  <c r="BM349" i="5" s="1"/>
  <c r="BM350" i="5"/>
  <c r="BI23" i="5"/>
  <c r="BI311" i="5"/>
  <c r="BM312" i="5"/>
  <c r="BJ195" i="5"/>
  <c r="BM195" i="5" s="1"/>
  <c r="BM201" i="5"/>
  <c r="BM156" i="5"/>
  <c r="BJ27" i="5"/>
  <c r="BM374" i="5"/>
  <c r="BJ315" i="5"/>
  <c r="BM337" i="5"/>
  <c r="BJ336" i="5"/>
  <c r="BJ334" i="5"/>
  <c r="BM334" i="5" s="1"/>
  <c r="BJ118" i="5"/>
  <c r="BM118" i="5" s="1"/>
  <c r="BM120" i="5"/>
  <c r="BI397" i="5"/>
  <c r="BM397" i="5" s="1"/>
  <c r="BM402" i="5"/>
  <c r="BM330" i="5"/>
  <c r="BJ329" i="5"/>
  <c r="BJ327" i="5"/>
  <c r="BM327" i="5" s="1"/>
  <c r="BJ215" i="5"/>
  <c r="BM221" i="5"/>
  <c r="BM171" i="5"/>
  <c r="BJ155" i="5"/>
  <c r="BM158" i="5"/>
  <c r="BJ394" i="5"/>
  <c r="BJ379" i="5"/>
  <c r="BJ370" i="5"/>
  <c r="BJ372" i="5"/>
  <c r="BM373" i="5"/>
  <c r="BJ292" i="5"/>
  <c r="BM292" i="5" s="1"/>
  <c r="BM295" i="5"/>
  <c r="BI246" i="5"/>
  <c r="BM249" i="5"/>
  <c r="BM382" i="5"/>
  <c r="BJ381" i="5"/>
  <c r="BJ281" i="5"/>
  <c r="BM284" i="5"/>
  <c r="BJ21" i="5"/>
  <c r="BJ252" i="5"/>
  <c r="BM257" i="5"/>
  <c r="BJ8" i="5"/>
  <c r="BJ9" i="5"/>
  <c r="BJ341" i="5"/>
  <c r="BM341" i="5" s="1"/>
  <c r="BM344" i="5"/>
  <c r="BJ343" i="5"/>
  <c r="BI357" i="5"/>
  <c r="BI138" i="5"/>
  <c r="BM138" i="5" s="1"/>
  <c r="BG159" i="5"/>
  <c r="BG158" i="5" s="1"/>
  <c r="BG155" i="5" s="1"/>
  <c r="BG154" i="5" s="1"/>
  <c r="BG321" i="5"/>
  <c r="BG320" i="5" s="1"/>
  <c r="BG315" i="5" s="1"/>
  <c r="AS6" i="5"/>
  <c r="AS5" i="5" s="1"/>
  <c r="BI404" i="5"/>
  <c r="BI380" i="5"/>
  <c r="BI379" i="5" s="1"/>
  <c r="BG8" i="5"/>
  <c r="BG7" i="5" s="1"/>
  <c r="BI9" i="5"/>
  <c r="BI49" i="5"/>
  <c r="BM49" i="5" s="1"/>
  <c r="BG37" i="5"/>
  <c r="BG138" i="5"/>
  <c r="BG134" i="5" s="1"/>
  <c r="BG127" i="5" s="1"/>
  <c r="BG175" i="5"/>
  <c r="BG171" i="5" s="1"/>
  <c r="BG397" i="5"/>
  <c r="BI155" i="5"/>
  <c r="BI154" i="5" s="1"/>
  <c r="BG404" i="5"/>
  <c r="BG351" i="5"/>
  <c r="BG348" i="5" s="1"/>
  <c r="BI37" i="5"/>
  <c r="BM37" i="5" s="1"/>
  <c r="BG201" i="5"/>
  <c r="BG195" i="5" s="1"/>
  <c r="BG49" i="5"/>
  <c r="BG383" i="5"/>
  <c r="BG380" i="5" s="1"/>
  <c r="BG379" i="5" s="1"/>
  <c r="BG280" i="5"/>
  <c r="BG266" i="5"/>
  <c r="BG251" i="5" s="1"/>
  <c r="BG214" i="5"/>
  <c r="BI321" i="5"/>
  <c r="AW271" i="5"/>
  <c r="BE271" i="5" s="1"/>
  <c r="BF271" i="5" s="1"/>
  <c r="BE224" i="5"/>
  <c r="BF224" i="5" s="1"/>
  <c r="BE417" i="5"/>
  <c r="BF417" i="5" s="1"/>
  <c r="BE412" i="5"/>
  <c r="BF412" i="5" s="1"/>
  <c r="BD214" i="5"/>
  <c r="BE418" i="5"/>
  <c r="BF418" i="5" s="1"/>
  <c r="BE411" i="5"/>
  <c r="BF411" i="5" s="1"/>
  <c r="BE407" i="5"/>
  <c r="BF407" i="5" s="1"/>
  <c r="BE414" i="5"/>
  <c r="BF414" i="5" s="1"/>
  <c r="AV404" i="5"/>
  <c r="BE273" i="5"/>
  <c r="BF273" i="5" s="1"/>
  <c r="BE238" i="5"/>
  <c r="BF238" i="5" s="1"/>
  <c r="BE409" i="5"/>
  <c r="BF409" i="5" s="1"/>
  <c r="BE415" i="5"/>
  <c r="BF415" i="5" s="1"/>
  <c r="BE408" i="5"/>
  <c r="BF408" i="5" s="1"/>
  <c r="AV397" i="5"/>
  <c r="BE212" i="5"/>
  <c r="BF212" i="5" s="1"/>
  <c r="BE261" i="5"/>
  <c r="BF261" i="5" s="1"/>
  <c r="BE406" i="5"/>
  <c r="BF406" i="5" s="1"/>
  <c r="AT404" i="5"/>
  <c r="AU404" i="5"/>
  <c r="AU397" i="5"/>
  <c r="AW416" i="5"/>
  <c r="BE416" i="5" s="1"/>
  <c r="BF416" i="5" s="1"/>
  <c r="AW272" i="5"/>
  <c r="BE272" i="5" s="1"/>
  <c r="BF272" i="5" s="1"/>
  <c r="AU267" i="5"/>
  <c r="AU266" i="5" s="1"/>
  <c r="AW270" i="5"/>
  <c r="BE270" i="5" s="1"/>
  <c r="BF270" i="5" s="1"/>
  <c r="AV267" i="5"/>
  <c r="AV266" i="5" s="1"/>
  <c r="AT267" i="5"/>
  <c r="AT266" i="5" s="1"/>
  <c r="AW410" i="5"/>
  <c r="BE410" i="5" s="1"/>
  <c r="BF410" i="5" s="1"/>
  <c r="AT352" i="5"/>
  <c r="AT351" i="5" s="1"/>
  <c r="AT349" i="5" s="1"/>
  <c r="AT348" i="5" s="1"/>
  <c r="AU383" i="5"/>
  <c r="AU381" i="5" s="1"/>
  <c r="AU352" i="5"/>
  <c r="AU351" i="5" s="1"/>
  <c r="AU349" i="5" s="1"/>
  <c r="AU201" i="5"/>
  <c r="AU196" i="5" s="1"/>
  <c r="AU49" i="5"/>
  <c r="AT397" i="5"/>
  <c r="AT383" i="5"/>
  <c r="AT381" i="5" s="1"/>
  <c r="AT201" i="5"/>
  <c r="AT196" i="5" s="1"/>
  <c r="AT49" i="5"/>
  <c r="AT37" i="5"/>
  <c r="AT171" i="5"/>
  <c r="AT315" i="5"/>
  <c r="AT162" i="5"/>
  <c r="AT187" i="5"/>
  <c r="AT230" i="5"/>
  <c r="AT240" i="5"/>
  <c r="AT327" i="5"/>
  <c r="AT155" i="5"/>
  <c r="AT281" i="5"/>
  <c r="AT370" i="5"/>
  <c r="AT369" i="5" s="1"/>
  <c r="AV383" i="5"/>
  <c r="AV381" i="5" s="1"/>
  <c r="AT252" i="5"/>
  <c r="AU37" i="5"/>
  <c r="AU252" i="5"/>
  <c r="AU253" i="5"/>
  <c r="AU171" i="5"/>
  <c r="AU327" i="5"/>
  <c r="AU162" i="5"/>
  <c r="AU315" i="5"/>
  <c r="AU281" i="5"/>
  <c r="AU240" i="5"/>
  <c r="AU155" i="5"/>
  <c r="AU154" i="5" s="1"/>
  <c r="AU370" i="5"/>
  <c r="AU369" i="5" s="1"/>
  <c r="AU230" i="5"/>
  <c r="AU187" i="5"/>
  <c r="AU10" i="5"/>
  <c r="AV49" i="5"/>
  <c r="AV352" i="5"/>
  <c r="AV351" i="5" s="1"/>
  <c r="AV349" i="5" s="1"/>
  <c r="AV348" i="5" s="1"/>
  <c r="AW405" i="5"/>
  <c r="AW413" i="5"/>
  <c r="BE413" i="5" s="1"/>
  <c r="BF413" i="5" s="1"/>
  <c r="AV37" i="5"/>
  <c r="AV10" i="5"/>
  <c r="AV155" i="5"/>
  <c r="AV201" i="5"/>
  <c r="AV196" i="5" s="1"/>
  <c r="AV240" i="5"/>
  <c r="AV315" i="5"/>
  <c r="AV162" i="5"/>
  <c r="AV187" i="5"/>
  <c r="AV252" i="5"/>
  <c r="AV253" i="5"/>
  <c r="AV281" i="5"/>
  <c r="AV327" i="5"/>
  <c r="AV171" i="5"/>
  <c r="AV230" i="5"/>
  <c r="AV370" i="5"/>
  <c r="AV369" i="5" s="1"/>
  <c r="BI10" i="5" l="1"/>
  <c r="BJ170" i="5"/>
  <c r="BM170" i="5" s="1"/>
  <c r="BM380" i="5"/>
  <c r="BM379" i="5"/>
  <c r="BI396" i="5"/>
  <c r="BM404" i="5"/>
  <c r="BJ154" i="5"/>
  <c r="BM154" i="5" s="1"/>
  <c r="BM155" i="5"/>
  <c r="BM329" i="5"/>
  <c r="BJ328" i="5"/>
  <c r="BJ335" i="5"/>
  <c r="BM335" i="5" s="1"/>
  <c r="BM336" i="5"/>
  <c r="BI310" i="5"/>
  <c r="BM311" i="5"/>
  <c r="BJ10" i="5"/>
  <c r="BM215" i="5"/>
  <c r="BJ214" i="5"/>
  <c r="BM281" i="5"/>
  <c r="BJ280" i="5"/>
  <c r="BI245" i="5"/>
  <c r="BM246" i="5"/>
  <c r="BJ371" i="5"/>
  <c r="BM371" i="5" s="1"/>
  <c r="BM372" i="5"/>
  <c r="BJ395" i="5"/>
  <c r="BM395" i="5" s="1"/>
  <c r="BI22" i="5"/>
  <c r="BJ342" i="5"/>
  <c r="BM342" i="5" s="1"/>
  <c r="BM343" i="5"/>
  <c r="BM252" i="5"/>
  <c r="BJ251" i="5"/>
  <c r="BM251" i="5" s="1"/>
  <c r="BI320" i="5"/>
  <c r="BM321" i="5"/>
  <c r="BI351" i="5"/>
  <c r="BM357" i="5"/>
  <c r="BJ20" i="5"/>
  <c r="BM381" i="5"/>
  <c r="BM370" i="5"/>
  <c r="BJ369" i="5"/>
  <c r="BM369" i="5" s="1"/>
  <c r="BJ314" i="5"/>
  <c r="BM188" i="5"/>
  <c r="BI134" i="5"/>
  <c r="BG314" i="5"/>
  <c r="BG36" i="5"/>
  <c r="BG28" i="5" s="1"/>
  <c r="BG27" i="5" s="1"/>
  <c r="BG396" i="5"/>
  <c r="BG393" i="5" s="1"/>
  <c r="BG392" i="5" s="1"/>
  <c r="AT154" i="5"/>
  <c r="BG170" i="5"/>
  <c r="AV154" i="5"/>
  <c r="BI36" i="5"/>
  <c r="BM36" i="5" s="1"/>
  <c r="AT33" i="5"/>
  <c r="BE405" i="5"/>
  <c r="BF405" i="5" s="1"/>
  <c r="AW404" i="5"/>
  <c r="BE404" i="5" s="1"/>
  <c r="BF404" i="5" s="1"/>
  <c r="AU380" i="5"/>
  <c r="AU379" i="5" s="1"/>
  <c r="AU396" i="5"/>
  <c r="AU394" i="5" s="1"/>
  <c r="AU393" i="5" s="1"/>
  <c r="AU392" i="5" s="1"/>
  <c r="AV396" i="5"/>
  <c r="AV394" i="5" s="1"/>
  <c r="AV393" i="5" s="1"/>
  <c r="AV392" i="5" s="1"/>
  <c r="AU195" i="5"/>
  <c r="AU170" i="5" s="1"/>
  <c r="AV36" i="5"/>
  <c r="AV29" i="5" s="1"/>
  <c r="AV28" i="5" s="1"/>
  <c r="AV27" i="5" s="1"/>
  <c r="AT396" i="5"/>
  <c r="AT394" i="5" s="1"/>
  <c r="AT393" i="5" s="1"/>
  <c r="AT392" i="5" s="1"/>
  <c r="AU214" i="5"/>
  <c r="AT380" i="5"/>
  <c r="AT379" i="5" s="1"/>
  <c r="AU36" i="5"/>
  <c r="AU29" i="5" s="1"/>
  <c r="AU28" i="5" s="1"/>
  <c r="AU27" i="5" s="1"/>
  <c r="AV380" i="5"/>
  <c r="AV379" i="5" s="1"/>
  <c r="AT214" i="5"/>
  <c r="AU348" i="5"/>
  <c r="AU314" i="5" s="1"/>
  <c r="AT251" i="5"/>
  <c r="AT314" i="5"/>
  <c r="AT195" i="5"/>
  <c r="AT170" i="5" s="1"/>
  <c r="AT36" i="5"/>
  <c r="AT29" i="5" s="1"/>
  <c r="AT28" i="5" s="1"/>
  <c r="AT27" i="5" s="1"/>
  <c r="AU9" i="5"/>
  <c r="AU8" i="5" s="1"/>
  <c r="AU7" i="5" s="1"/>
  <c r="AU251" i="5"/>
  <c r="AV251" i="5"/>
  <c r="AV214" i="5"/>
  <c r="AV9" i="5"/>
  <c r="AV8" i="5" s="1"/>
  <c r="AV7" i="5" s="1"/>
  <c r="AV314" i="5"/>
  <c r="AV195" i="5"/>
  <c r="AV170" i="5" s="1"/>
  <c r="BI315" i="5" l="1"/>
  <c r="BM320" i="5"/>
  <c r="BI240" i="5"/>
  <c r="BM245" i="5"/>
  <c r="BI348" i="5"/>
  <c r="BM348" i="5" s="1"/>
  <c r="BM351" i="5"/>
  <c r="BI21" i="5"/>
  <c r="BI8" i="5"/>
  <c r="BM328" i="5"/>
  <c r="BJ19" i="5"/>
  <c r="BI307" i="5"/>
  <c r="BM310" i="5"/>
  <c r="BI393" i="5"/>
  <c r="BI394" i="5"/>
  <c r="BM394" i="5" s="1"/>
  <c r="BM396" i="5"/>
  <c r="BI127" i="5"/>
  <c r="BM127" i="5" s="1"/>
  <c r="BM134" i="5"/>
  <c r="BI28" i="5"/>
  <c r="BG26" i="5"/>
  <c r="BG6" i="5" s="1"/>
  <c r="BG5" i="5" s="1"/>
  <c r="AU280" i="5"/>
  <c r="AU26" i="5" s="1"/>
  <c r="AU6" i="5" s="1"/>
  <c r="AU5" i="5" s="1"/>
  <c r="AT280" i="5"/>
  <c r="AT26" i="5" s="1"/>
  <c r="AT6" i="5" s="1"/>
  <c r="AV280" i="5"/>
  <c r="AV26" i="5" s="1"/>
  <c r="AV6" i="5" s="1"/>
  <c r="AV5" i="5" s="1"/>
  <c r="BI27" i="5" l="1"/>
  <c r="BM27" i="5" s="1"/>
  <c r="BM28" i="5"/>
  <c r="BI20" i="5"/>
  <c r="BI280" i="5"/>
  <c r="BM280" i="5" s="1"/>
  <c r="BM307" i="5"/>
  <c r="BI214" i="5"/>
  <c r="BM214" i="5" s="1"/>
  <c r="BM240" i="5"/>
  <c r="BI392" i="5"/>
  <c r="BM392" i="5" s="1"/>
  <c r="BM393" i="5"/>
  <c r="BI314" i="5"/>
  <c r="BM314" i="5" s="1"/>
  <c r="BM315" i="5"/>
  <c r="AT5" i="5"/>
  <c r="BI19" i="5" l="1"/>
  <c r="BI6" i="5" l="1"/>
  <c r="BI5" i="5" l="1"/>
  <c r="AW15" i="5"/>
  <c r="BE15" i="5" s="1"/>
  <c r="BF15" i="5" s="1"/>
  <c r="AR16" i="5"/>
  <c r="AW16" i="5" s="1"/>
  <c r="BE16" i="5" s="1"/>
  <c r="BF16" i="5" s="1"/>
  <c r="AR17" i="5"/>
  <c r="AW17" i="5" s="1"/>
  <c r="BE17" i="5" s="1"/>
  <c r="BF17" i="5" s="1"/>
  <c r="AR18" i="5"/>
  <c r="AW18" i="5" s="1"/>
  <c r="BE18" i="5" s="1"/>
  <c r="BF18" i="5" s="1"/>
  <c r="AR21" i="5"/>
  <c r="AW21" i="5" s="1"/>
  <c r="BE21" i="5" s="1"/>
  <c r="BF21" i="5" s="1"/>
  <c r="AR25" i="5"/>
  <c r="AW25" i="5" s="1"/>
  <c r="BE25" i="5" s="1"/>
  <c r="BF25" i="5" s="1"/>
  <c r="AR30" i="5"/>
  <c r="BE30" i="5" s="1"/>
  <c r="BF30" i="5" s="1"/>
  <c r="AR34" i="5"/>
  <c r="BE34" i="5" s="1"/>
  <c r="BF34" i="5" s="1"/>
  <c r="AR35" i="5"/>
  <c r="BE35" i="5" s="1"/>
  <c r="BF35" i="5" s="1"/>
  <c r="AR39" i="5"/>
  <c r="AW39" i="5" s="1"/>
  <c r="BE39" i="5" s="1"/>
  <c r="BF39" i="5" s="1"/>
  <c r="AR40" i="5"/>
  <c r="AW40" i="5" s="1"/>
  <c r="BE40" i="5" s="1"/>
  <c r="BF40" i="5" s="1"/>
  <c r="AR43" i="5"/>
  <c r="AW43" i="5" s="1"/>
  <c r="BE43" i="5" s="1"/>
  <c r="BF43" i="5" s="1"/>
  <c r="AR44" i="5"/>
  <c r="AW44" i="5" s="1"/>
  <c r="BE44" i="5" s="1"/>
  <c r="BF44" i="5" s="1"/>
  <c r="AR45" i="5"/>
  <c r="AW45" i="5" s="1"/>
  <c r="BE45" i="5" s="1"/>
  <c r="BF45" i="5" s="1"/>
  <c r="AR47" i="5"/>
  <c r="AW47" i="5" s="1"/>
  <c r="BE47" i="5" s="1"/>
  <c r="BF47" i="5" s="1"/>
  <c r="AR48" i="5"/>
  <c r="AW48" i="5" s="1"/>
  <c r="BE48" i="5" s="1"/>
  <c r="BF48" i="5" s="1"/>
  <c r="AR51" i="5"/>
  <c r="AW51" i="5" s="1"/>
  <c r="BE51" i="5" s="1"/>
  <c r="BF51" i="5" s="1"/>
  <c r="AR52" i="5"/>
  <c r="AW52" i="5" s="1"/>
  <c r="BE52" i="5" s="1"/>
  <c r="BF52" i="5" s="1"/>
  <c r="AR53" i="5"/>
  <c r="AW53" i="5" s="1"/>
  <c r="BE53" i="5" s="1"/>
  <c r="BF53" i="5" s="1"/>
  <c r="AR54" i="5"/>
  <c r="AW54" i="5" s="1"/>
  <c r="BE54" i="5" s="1"/>
  <c r="BF54" i="5" s="1"/>
  <c r="AR55" i="5"/>
  <c r="AW55" i="5" s="1"/>
  <c r="BE55" i="5" s="1"/>
  <c r="BF55" i="5" s="1"/>
  <c r="AR57" i="5"/>
  <c r="AW57" i="5" s="1"/>
  <c r="BE57" i="5" s="1"/>
  <c r="BF57" i="5" s="1"/>
  <c r="AR58" i="5"/>
  <c r="AW58" i="5" s="1"/>
  <c r="BE58" i="5" s="1"/>
  <c r="BF58" i="5" s="1"/>
  <c r="AR59" i="5"/>
  <c r="AW59" i="5" s="1"/>
  <c r="BE59" i="5" s="1"/>
  <c r="BF59" i="5" s="1"/>
  <c r="AR60" i="5"/>
  <c r="AW60" i="5" s="1"/>
  <c r="BE60" i="5" s="1"/>
  <c r="BF60" i="5" s="1"/>
  <c r="AR61" i="5"/>
  <c r="AW61" i="5" s="1"/>
  <c r="BE61" i="5" s="1"/>
  <c r="BF61" i="5" s="1"/>
  <c r="AR62" i="5"/>
  <c r="AW62" i="5" s="1"/>
  <c r="BE62" i="5" s="1"/>
  <c r="BF62" i="5" s="1"/>
  <c r="AR63" i="5"/>
  <c r="AW63" i="5" s="1"/>
  <c r="BE63" i="5" s="1"/>
  <c r="BF63" i="5" s="1"/>
  <c r="AR64" i="5"/>
  <c r="AW64" i="5" s="1"/>
  <c r="BE64" i="5" s="1"/>
  <c r="BF64" i="5" s="1"/>
  <c r="AR65" i="5"/>
  <c r="AW65" i="5" s="1"/>
  <c r="BE65" i="5" s="1"/>
  <c r="BF65" i="5" s="1"/>
  <c r="AR66" i="5"/>
  <c r="AW66" i="5" s="1"/>
  <c r="BE66" i="5" s="1"/>
  <c r="BF66" i="5" s="1"/>
  <c r="AR67" i="5"/>
  <c r="AW67" i="5" s="1"/>
  <c r="BE67" i="5" s="1"/>
  <c r="BF67" i="5" s="1"/>
  <c r="AR69" i="5"/>
  <c r="AW69" i="5" s="1"/>
  <c r="BE69" i="5" s="1"/>
  <c r="BF69" i="5" s="1"/>
  <c r="AR70" i="5"/>
  <c r="AW70" i="5" s="1"/>
  <c r="BE70" i="5" s="1"/>
  <c r="BF70" i="5" s="1"/>
  <c r="AR71" i="5"/>
  <c r="AW71" i="5" s="1"/>
  <c r="BE71" i="5" s="1"/>
  <c r="BF71" i="5" s="1"/>
  <c r="AR72" i="5"/>
  <c r="AW72" i="5" s="1"/>
  <c r="BE72" i="5" s="1"/>
  <c r="BF72" i="5" s="1"/>
  <c r="AR73" i="5"/>
  <c r="AW73" i="5" s="1"/>
  <c r="BE73" i="5" s="1"/>
  <c r="BF73" i="5" s="1"/>
  <c r="AR74" i="5"/>
  <c r="AW74" i="5" s="1"/>
  <c r="BE74" i="5" s="1"/>
  <c r="BF74" i="5" s="1"/>
  <c r="AR75" i="5"/>
  <c r="AW75" i="5" s="1"/>
  <c r="BE75" i="5" s="1"/>
  <c r="BF75" i="5" s="1"/>
  <c r="AR76" i="5"/>
  <c r="AW76" i="5" s="1"/>
  <c r="BE76" i="5" s="1"/>
  <c r="BF76" i="5" s="1"/>
  <c r="AR77" i="5"/>
  <c r="AW77" i="5" s="1"/>
  <c r="BE77" i="5" s="1"/>
  <c r="BF77" i="5" s="1"/>
  <c r="AR78" i="5"/>
  <c r="AW78" i="5" s="1"/>
  <c r="BE78" i="5" s="1"/>
  <c r="BF78" i="5" s="1"/>
  <c r="AR79" i="5"/>
  <c r="AW79" i="5" s="1"/>
  <c r="BE79" i="5" s="1"/>
  <c r="BF79" i="5" s="1"/>
  <c r="AR81" i="5"/>
  <c r="AW81" i="5" s="1"/>
  <c r="BE81" i="5" s="1"/>
  <c r="BF81" i="5" s="1"/>
  <c r="AR82" i="5"/>
  <c r="AW82" i="5" s="1"/>
  <c r="BE82" i="5" s="1"/>
  <c r="BF82" i="5" s="1"/>
  <c r="AR83" i="5"/>
  <c r="AW83" i="5" s="1"/>
  <c r="BE83" i="5" s="1"/>
  <c r="BF83" i="5" s="1"/>
  <c r="AR84" i="5"/>
  <c r="AW84" i="5" s="1"/>
  <c r="BE84" i="5" s="1"/>
  <c r="BF84" i="5" s="1"/>
  <c r="AR85" i="5"/>
  <c r="AW85" i="5" s="1"/>
  <c r="BE85" i="5" s="1"/>
  <c r="BF85" i="5" s="1"/>
  <c r="AR87" i="5"/>
  <c r="AW87" i="5" s="1"/>
  <c r="BE87" i="5" s="1"/>
  <c r="BF87" i="5" s="1"/>
  <c r="AR88" i="5"/>
  <c r="AW88" i="5" s="1"/>
  <c r="BE88" i="5" s="1"/>
  <c r="BF88" i="5" s="1"/>
  <c r="AR89" i="5"/>
  <c r="AW89" i="5" s="1"/>
  <c r="BE89" i="5" s="1"/>
  <c r="BF89" i="5" s="1"/>
  <c r="AR90" i="5"/>
  <c r="AW90" i="5" s="1"/>
  <c r="BE90" i="5" s="1"/>
  <c r="BF90" i="5" s="1"/>
  <c r="AR91" i="5"/>
  <c r="AW91" i="5" s="1"/>
  <c r="BE91" i="5" s="1"/>
  <c r="BF91" i="5" s="1"/>
  <c r="AR92" i="5"/>
  <c r="AW92" i="5" s="1"/>
  <c r="BE92" i="5" s="1"/>
  <c r="BF92" i="5" s="1"/>
  <c r="AR93" i="5"/>
  <c r="AW93" i="5" s="1"/>
  <c r="BE93" i="5" s="1"/>
  <c r="BF93" i="5" s="1"/>
  <c r="AR94" i="5"/>
  <c r="AW94" i="5" s="1"/>
  <c r="BE94" i="5" s="1"/>
  <c r="BF94" i="5" s="1"/>
  <c r="AR95" i="5"/>
  <c r="AW95" i="5" s="1"/>
  <c r="BE95" i="5" s="1"/>
  <c r="BF95" i="5" s="1"/>
  <c r="AR96" i="5"/>
  <c r="AW96" i="5" s="1"/>
  <c r="BE96" i="5" s="1"/>
  <c r="BF96" i="5" s="1"/>
  <c r="AR97" i="5"/>
  <c r="AW97" i="5" s="1"/>
  <c r="BE97" i="5" s="1"/>
  <c r="BF97" i="5" s="1"/>
  <c r="AR98" i="5"/>
  <c r="AW98" i="5" s="1"/>
  <c r="BE98" i="5" s="1"/>
  <c r="BF98" i="5" s="1"/>
  <c r="AR99" i="5"/>
  <c r="AW99" i="5" s="1"/>
  <c r="BE99" i="5" s="1"/>
  <c r="BF99" i="5" s="1"/>
  <c r="AR100" i="5"/>
  <c r="AW100" i="5" s="1"/>
  <c r="BE100" i="5" s="1"/>
  <c r="BF100" i="5" s="1"/>
  <c r="AR101" i="5"/>
  <c r="AW101" i="5" s="1"/>
  <c r="BE101" i="5" s="1"/>
  <c r="BF101" i="5" s="1"/>
  <c r="AR102" i="5"/>
  <c r="AW102" i="5" s="1"/>
  <c r="BE102" i="5" s="1"/>
  <c r="BF102" i="5" s="1"/>
  <c r="AR103" i="5"/>
  <c r="AW103" i="5" s="1"/>
  <c r="BE103" i="5" s="1"/>
  <c r="BF103" i="5" s="1"/>
  <c r="AR104" i="5"/>
  <c r="AW104" i="5" s="1"/>
  <c r="BE104" i="5" s="1"/>
  <c r="BF104" i="5" s="1"/>
  <c r="AR105" i="5"/>
  <c r="AW105" i="5" s="1"/>
  <c r="BE105" i="5" s="1"/>
  <c r="BF105" i="5" s="1"/>
  <c r="AR106" i="5"/>
  <c r="AW106" i="5" s="1"/>
  <c r="BE106" i="5" s="1"/>
  <c r="BF106" i="5" s="1"/>
  <c r="AR107" i="5"/>
  <c r="AW107" i="5" s="1"/>
  <c r="BE107" i="5" s="1"/>
  <c r="BF107" i="5" s="1"/>
  <c r="AR108" i="5"/>
  <c r="AW108" i="5" s="1"/>
  <c r="BE108" i="5" s="1"/>
  <c r="BF108" i="5" s="1"/>
  <c r="AR109" i="5"/>
  <c r="AW109" i="5" s="1"/>
  <c r="BE109" i="5" s="1"/>
  <c r="BF109" i="5" s="1"/>
  <c r="AR111" i="5"/>
  <c r="AW111" i="5" s="1"/>
  <c r="BE111" i="5" s="1"/>
  <c r="BF111" i="5" s="1"/>
  <c r="AR112" i="5"/>
  <c r="AW112" i="5" s="1"/>
  <c r="BE112" i="5" s="1"/>
  <c r="BF112" i="5" s="1"/>
  <c r="AR113" i="5"/>
  <c r="AW113" i="5" s="1"/>
  <c r="BE113" i="5" s="1"/>
  <c r="BF113" i="5" s="1"/>
  <c r="AR114" i="5"/>
  <c r="AW114" i="5" s="1"/>
  <c r="BE114" i="5" s="1"/>
  <c r="BF114" i="5" s="1"/>
  <c r="AR115" i="5"/>
  <c r="AW115" i="5" s="1"/>
  <c r="BE115" i="5" s="1"/>
  <c r="BF115" i="5" s="1"/>
  <c r="AR116" i="5"/>
  <c r="AW116" i="5" s="1"/>
  <c r="BE116" i="5" s="1"/>
  <c r="BF116" i="5" s="1"/>
  <c r="AR120" i="5"/>
  <c r="BE120" i="5" s="1"/>
  <c r="BF120" i="5" s="1"/>
  <c r="AR124" i="5"/>
  <c r="AW124" i="5" s="1"/>
  <c r="BE124" i="5" s="1"/>
  <c r="BF124" i="5" s="1"/>
  <c r="AR125" i="5"/>
  <c r="AW125" i="5" s="1"/>
  <c r="BE125" i="5" s="1"/>
  <c r="BF125" i="5" s="1"/>
  <c r="AR126" i="5"/>
  <c r="AW126" i="5" s="1"/>
  <c r="BE126" i="5" s="1"/>
  <c r="BF126" i="5" s="1"/>
  <c r="AR135" i="5"/>
  <c r="AW135" i="5" s="1"/>
  <c r="BE135" i="5" s="1"/>
  <c r="BF135" i="5" s="1"/>
  <c r="AR136" i="5"/>
  <c r="AW136" i="5" s="1"/>
  <c r="BE136" i="5" s="1"/>
  <c r="BF136" i="5" s="1"/>
  <c r="AR137" i="5"/>
  <c r="AW137" i="5" s="1"/>
  <c r="BE137" i="5" s="1"/>
  <c r="BF137" i="5" s="1"/>
  <c r="AR140" i="5"/>
  <c r="AW140" i="5" s="1"/>
  <c r="BE140" i="5" s="1"/>
  <c r="BF140" i="5" s="1"/>
  <c r="AR141" i="5"/>
  <c r="AW141" i="5" s="1"/>
  <c r="BE141" i="5" s="1"/>
  <c r="BF141" i="5" s="1"/>
  <c r="AR142" i="5"/>
  <c r="AW142" i="5" s="1"/>
  <c r="BE142" i="5" s="1"/>
  <c r="BF142" i="5" s="1"/>
  <c r="AR143" i="5"/>
  <c r="AW143" i="5" s="1"/>
  <c r="BE143" i="5" s="1"/>
  <c r="BF143" i="5" s="1"/>
  <c r="AR144" i="5"/>
  <c r="AW144" i="5" s="1"/>
  <c r="BE144" i="5" s="1"/>
  <c r="BF144" i="5" s="1"/>
  <c r="AR145" i="5"/>
  <c r="AW145" i="5" s="1"/>
  <c r="BE145" i="5" s="1"/>
  <c r="BF145" i="5" s="1"/>
  <c r="AR146" i="5"/>
  <c r="AW146" i="5" s="1"/>
  <c r="BE146" i="5" s="1"/>
  <c r="BF146" i="5" s="1"/>
  <c r="AR147" i="5"/>
  <c r="AW147" i="5" s="1"/>
  <c r="BE147" i="5" s="1"/>
  <c r="BF147" i="5" s="1"/>
  <c r="AR148" i="5"/>
  <c r="AW148" i="5" s="1"/>
  <c r="BE148" i="5" s="1"/>
  <c r="BF148" i="5" s="1"/>
  <c r="AR149" i="5"/>
  <c r="AW149" i="5" s="1"/>
  <c r="BE149" i="5" s="1"/>
  <c r="BF149" i="5" s="1"/>
  <c r="AR150" i="5"/>
  <c r="AW150" i="5" s="1"/>
  <c r="BE150" i="5" s="1"/>
  <c r="BF150" i="5" s="1"/>
  <c r="AR151" i="5"/>
  <c r="AW151" i="5" s="1"/>
  <c r="BE151" i="5" s="1"/>
  <c r="BF151" i="5" s="1"/>
  <c r="AR152" i="5"/>
  <c r="AW152" i="5" s="1"/>
  <c r="BE152" i="5" s="1"/>
  <c r="BF152" i="5" s="1"/>
  <c r="AR153" i="5"/>
  <c r="AW153" i="5" s="1"/>
  <c r="BE153" i="5" s="1"/>
  <c r="BF153" i="5" s="1"/>
  <c r="AR157" i="5"/>
  <c r="AW157" i="5" s="1"/>
  <c r="BE157" i="5" s="1"/>
  <c r="BF157" i="5" s="1"/>
  <c r="AR161" i="5"/>
  <c r="AW161" i="5" s="1"/>
  <c r="BE161" i="5" s="1"/>
  <c r="BF161" i="5" s="1"/>
  <c r="AR164" i="5"/>
  <c r="BE164" i="5" s="1"/>
  <c r="BF164" i="5" s="1"/>
  <c r="AR169" i="5"/>
  <c r="AW169" i="5" s="1"/>
  <c r="BE169" i="5" s="1"/>
  <c r="BF169" i="5" s="1"/>
  <c r="AR183" i="5"/>
  <c r="AW183" i="5" s="1"/>
  <c r="BE183" i="5" s="1"/>
  <c r="BF183" i="5" s="1"/>
  <c r="AR184" i="5"/>
  <c r="AW184" i="5" s="1"/>
  <c r="BE184" i="5" s="1"/>
  <c r="BF184" i="5" s="1"/>
  <c r="AR185" i="5"/>
  <c r="AW185" i="5" s="1"/>
  <c r="BE185" i="5" s="1"/>
  <c r="BF185" i="5" s="1"/>
  <c r="AR186" i="5"/>
  <c r="AW186" i="5" s="1"/>
  <c r="BE186" i="5" s="1"/>
  <c r="BF186" i="5" s="1"/>
  <c r="AR194" i="5"/>
  <c r="AW194" i="5" s="1"/>
  <c r="BE194" i="5" s="1"/>
  <c r="BF194" i="5" s="1"/>
  <c r="AR197" i="5"/>
  <c r="AW197" i="5" s="1"/>
  <c r="BE197" i="5" s="1"/>
  <c r="BF197" i="5" s="1"/>
  <c r="AR200" i="5"/>
  <c r="BE200" i="5" s="1"/>
  <c r="BF200" i="5" s="1"/>
  <c r="AR204" i="5"/>
  <c r="AW204" i="5" s="1"/>
  <c r="BE204" i="5" s="1"/>
  <c r="BF204" i="5" s="1"/>
  <c r="AR205" i="5"/>
  <c r="AW205" i="5" s="1"/>
  <c r="BE205" i="5" s="1"/>
  <c r="BF205" i="5" s="1"/>
  <c r="AR206" i="5"/>
  <c r="AW206" i="5" s="1"/>
  <c r="BE206" i="5" s="1"/>
  <c r="BF206" i="5" s="1"/>
  <c r="AR207" i="5"/>
  <c r="AW207" i="5" s="1"/>
  <c r="BE207" i="5" s="1"/>
  <c r="BF207" i="5" s="1"/>
  <c r="AR210" i="5"/>
  <c r="AW210" i="5" s="1"/>
  <c r="BE210" i="5" s="1"/>
  <c r="BF210" i="5" s="1"/>
  <c r="AR211" i="5"/>
  <c r="AW211" i="5" s="1"/>
  <c r="BE211" i="5" s="1"/>
  <c r="BF211" i="5" s="1"/>
  <c r="AR213" i="5"/>
  <c r="AW213" i="5" s="1"/>
  <c r="BE213" i="5" s="1"/>
  <c r="BF213" i="5" s="1"/>
  <c r="AR217" i="5"/>
  <c r="BE217" i="5" s="1"/>
  <c r="BF217" i="5" s="1"/>
  <c r="AR220" i="5"/>
  <c r="BE220" i="5" s="1"/>
  <c r="BF220" i="5" s="1"/>
  <c r="AR225" i="5"/>
  <c r="AW225" i="5" s="1"/>
  <c r="BE225" i="5" s="1"/>
  <c r="BF225" i="5" s="1"/>
  <c r="AR226" i="5"/>
  <c r="AW226" i="5" s="1"/>
  <c r="BE226" i="5" s="1"/>
  <c r="BF226" i="5" s="1"/>
  <c r="AR227" i="5"/>
  <c r="AW227" i="5" s="1"/>
  <c r="BE227" i="5" s="1"/>
  <c r="BF227" i="5" s="1"/>
  <c r="AR228" i="5"/>
  <c r="AW228" i="5" s="1"/>
  <c r="BE228" i="5" s="1"/>
  <c r="BF228" i="5" s="1"/>
  <c r="AR229" i="5"/>
  <c r="AW229" i="5" s="1"/>
  <c r="BE229" i="5" s="1"/>
  <c r="BF229" i="5" s="1"/>
  <c r="AR232" i="5"/>
  <c r="BE232" i="5" s="1"/>
  <c r="BF232" i="5" s="1"/>
  <c r="AR233" i="5"/>
  <c r="BE233" i="5" s="1"/>
  <c r="BF233" i="5" s="1"/>
  <c r="AR237" i="5"/>
  <c r="AW237" i="5" s="1"/>
  <c r="BE237" i="5" s="1"/>
  <c r="BF237" i="5" s="1"/>
  <c r="AR239" i="5"/>
  <c r="AW239" i="5" s="1"/>
  <c r="BE239" i="5" s="1"/>
  <c r="BF239" i="5" s="1"/>
  <c r="AR244" i="5"/>
  <c r="AW244" i="5" s="1"/>
  <c r="BE244" i="5" s="1"/>
  <c r="BF244" i="5" s="1"/>
  <c r="AR247" i="5"/>
  <c r="AW247" i="5" s="1"/>
  <c r="BE247" i="5" s="1"/>
  <c r="BF247" i="5" s="1"/>
  <c r="AR248" i="5"/>
  <c r="AW248" i="5" s="1"/>
  <c r="BE248" i="5" s="1"/>
  <c r="BF248" i="5" s="1"/>
  <c r="AR250" i="5"/>
  <c r="AW250" i="5" s="1"/>
  <c r="BE250" i="5" s="1"/>
  <c r="BF250" i="5" s="1"/>
  <c r="AR254" i="5"/>
  <c r="BE254" i="5" s="1"/>
  <c r="BF254" i="5" s="1"/>
  <c r="AR255" i="5"/>
  <c r="BE255" i="5" s="1"/>
  <c r="BF255" i="5" s="1"/>
  <c r="AR256" i="5"/>
  <c r="BE256" i="5" s="1"/>
  <c r="BF256" i="5" s="1"/>
  <c r="AR260" i="5"/>
  <c r="AW260" i="5" s="1"/>
  <c r="BE260" i="5" s="1"/>
  <c r="BF260" i="5" s="1"/>
  <c r="AR262" i="5"/>
  <c r="AW262" i="5" s="1"/>
  <c r="BE262" i="5" s="1"/>
  <c r="BF262" i="5" s="1"/>
  <c r="AR263" i="5"/>
  <c r="AW263" i="5" s="1"/>
  <c r="BE263" i="5" s="1"/>
  <c r="BF263" i="5" s="1"/>
  <c r="AR264" i="5"/>
  <c r="AW264" i="5" s="1"/>
  <c r="BE264" i="5" s="1"/>
  <c r="BF264" i="5" s="1"/>
  <c r="AR265" i="5"/>
  <c r="AW265" i="5" s="1"/>
  <c r="BE265" i="5" s="1"/>
  <c r="BF265" i="5" s="1"/>
  <c r="AR269" i="5"/>
  <c r="AW269" i="5" s="1"/>
  <c r="BE269" i="5" s="1"/>
  <c r="BF269" i="5" s="1"/>
  <c r="AR277" i="5"/>
  <c r="AW277" i="5" s="1"/>
  <c r="BE277" i="5" s="1"/>
  <c r="BF277" i="5" s="1"/>
  <c r="AR278" i="5"/>
  <c r="AW278" i="5" s="1"/>
  <c r="BE278" i="5" s="1"/>
  <c r="BF278" i="5" s="1"/>
  <c r="AR279" i="5"/>
  <c r="AW279" i="5" s="1"/>
  <c r="BE279" i="5" s="1"/>
  <c r="BF279" i="5" s="1"/>
  <c r="AR283" i="5"/>
  <c r="AR287" i="5"/>
  <c r="AW287" i="5" s="1"/>
  <c r="BE287" i="5" s="1"/>
  <c r="BF287" i="5" s="1"/>
  <c r="AR288" i="5"/>
  <c r="AW288" i="5" s="1"/>
  <c r="BE288" i="5" s="1"/>
  <c r="BF288" i="5" s="1"/>
  <c r="AR289" i="5"/>
  <c r="AW289" i="5" s="1"/>
  <c r="BE289" i="5" s="1"/>
  <c r="BF289" i="5" s="1"/>
  <c r="AR290" i="5"/>
  <c r="AW290" i="5" s="1"/>
  <c r="BE290" i="5" s="1"/>
  <c r="BF290" i="5" s="1"/>
  <c r="AR291" i="5"/>
  <c r="AW291" i="5" s="1"/>
  <c r="BE291" i="5" s="1"/>
  <c r="BF291" i="5" s="1"/>
  <c r="AR294" i="5"/>
  <c r="AW294" i="5" s="1"/>
  <c r="BE294" i="5" s="1"/>
  <c r="BF294" i="5" s="1"/>
  <c r="AR298" i="5"/>
  <c r="AW298" i="5" s="1"/>
  <c r="BE298" i="5" s="1"/>
  <c r="BF298" i="5" s="1"/>
  <c r="AR299" i="5"/>
  <c r="AW299" i="5" s="1"/>
  <c r="BE299" i="5" s="1"/>
  <c r="BF299" i="5" s="1"/>
  <c r="AR300" i="5"/>
  <c r="AW300" i="5" s="1"/>
  <c r="BE300" i="5" s="1"/>
  <c r="BF300" i="5" s="1"/>
  <c r="AR301" i="5"/>
  <c r="AW301" i="5" s="1"/>
  <c r="BE301" i="5" s="1"/>
  <c r="BF301" i="5" s="1"/>
  <c r="AR302" i="5"/>
  <c r="AW302" i="5" s="1"/>
  <c r="BE302" i="5" s="1"/>
  <c r="BF302" i="5" s="1"/>
  <c r="AR303" i="5"/>
  <c r="AW303" i="5" s="1"/>
  <c r="BE303" i="5" s="1"/>
  <c r="BF303" i="5" s="1"/>
  <c r="AR304" i="5"/>
  <c r="AW304" i="5" s="1"/>
  <c r="BE304" i="5" s="1"/>
  <c r="BF304" i="5" s="1"/>
  <c r="AR305" i="5"/>
  <c r="AW305" i="5" s="1"/>
  <c r="BE305" i="5" s="1"/>
  <c r="BF305" i="5" s="1"/>
  <c r="AR306" i="5"/>
  <c r="AW306" i="5" s="1"/>
  <c r="BE306" i="5" s="1"/>
  <c r="BF306" i="5" s="1"/>
  <c r="AR309" i="5"/>
  <c r="AW309" i="5" s="1"/>
  <c r="BE309" i="5" s="1"/>
  <c r="BF309" i="5" s="1"/>
  <c r="AR313" i="5"/>
  <c r="AW313" i="5" s="1"/>
  <c r="BE313" i="5" s="1"/>
  <c r="BF313" i="5" s="1"/>
  <c r="AR318" i="5"/>
  <c r="AW318" i="5" s="1"/>
  <c r="BE318" i="5" s="1"/>
  <c r="BF318" i="5" s="1"/>
  <c r="AR319" i="5"/>
  <c r="AW319" i="5" s="1"/>
  <c r="BE319" i="5" s="1"/>
  <c r="BF319" i="5" s="1"/>
  <c r="AR323" i="5"/>
  <c r="AW323" i="5" s="1"/>
  <c r="BE323" i="5" s="1"/>
  <c r="BF323" i="5" s="1"/>
  <c r="AR324" i="5"/>
  <c r="AW324" i="5" s="1"/>
  <c r="BE324" i="5" s="1"/>
  <c r="BF324" i="5" s="1"/>
  <c r="AR326" i="5"/>
  <c r="AW326" i="5" s="1"/>
  <c r="BE326" i="5" s="1"/>
  <c r="BF326" i="5" s="1"/>
  <c r="AR329" i="5"/>
  <c r="AW329" i="5" s="1"/>
  <c r="BE329" i="5" s="1"/>
  <c r="BF329" i="5" s="1"/>
  <c r="AR333" i="5"/>
  <c r="AW333" i="5" s="1"/>
  <c r="BE333" i="5" s="1"/>
  <c r="BF333" i="5" s="1"/>
  <c r="AR336" i="5"/>
  <c r="AW336" i="5" s="1"/>
  <c r="BE336" i="5" s="1"/>
  <c r="BF336" i="5" s="1"/>
  <c r="AR340" i="5"/>
  <c r="AW340" i="5" s="1"/>
  <c r="BE340" i="5" s="1"/>
  <c r="BF340" i="5" s="1"/>
  <c r="AR343" i="5"/>
  <c r="AW343" i="5" s="1"/>
  <c r="BE343" i="5" s="1"/>
  <c r="BF343" i="5" s="1"/>
  <c r="AR347" i="5"/>
  <c r="AW347" i="5" s="1"/>
  <c r="BE347" i="5" s="1"/>
  <c r="BF347" i="5" s="1"/>
  <c r="AR350" i="5"/>
  <c r="AW350" i="5" s="1"/>
  <c r="BE350" i="5" s="1"/>
  <c r="BF350" i="5" s="1"/>
  <c r="AR354" i="5"/>
  <c r="AW354" i="5" s="1"/>
  <c r="BE354" i="5" s="1"/>
  <c r="BF354" i="5" s="1"/>
  <c r="AR356" i="5"/>
  <c r="AW356" i="5" s="1"/>
  <c r="BE356" i="5" s="1"/>
  <c r="BF356" i="5" s="1"/>
  <c r="AR359" i="5"/>
  <c r="AW359" i="5" s="1"/>
  <c r="BE359" i="5" s="1"/>
  <c r="BF359" i="5" s="1"/>
  <c r="AR360" i="5"/>
  <c r="AW360" i="5" s="1"/>
  <c r="BE360" i="5" s="1"/>
  <c r="BF360" i="5" s="1"/>
  <c r="AR361" i="5"/>
  <c r="AW361" i="5" s="1"/>
  <c r="BE361" i="5" s="1"/>
  <c r="BF361" i="5" s="1"/>
  <c r="AR362" i="5"/>
  <c r="AW362" i="5" s="1"/>
  <c r="BE362" i="5" s="1"/>
  <c r="BF362" i="5" s="1"/>
  <c r="AR363" i="5"/>
  <c r="AW363" i="5" s="1"/>
  <c r="BE363" i="5" s="1"/>
  <c r="BF363" i="5" s="1"/>
  <c r="AR364" i="5"/>
  <c r="AW364" i="5" s="1"/>
  <c r="BE364" i="5" s="1"/>
  <c r="BF364" i="5" s="1"/>
  <c r="AR365" i="5"/>
  <c r="AW365" i="5" s="1"/>
  <c r="BE365" i="5" s="1"/>
  <c r="BF365" i="5" s="1"/>
  <c r="AR366" i="5"/>
  <c r="AW366" i="5" s="1"/>
  <c r="BE366" i="5" s="1"/>
  <c r="BF366" i="5" s="1"/>
  <c r="AR367" i="5"/>
  <c r="AW367" i="5" s="1"/>
  <c r="BE367" i="5" s="1"/>
  <c r="BF367" i="5" s="1"/>
  <c r="AR368" i="5"/>
  <c r="AW368" i="5" s="1"/>
  <c r="BE368" i="5" s="1"/>
  <c r="BF368" i="5" s="1"/>
  <c r="AR372" i="5"/>
  <c r="AW372" i="5" s="1"/>
  <c r="BE372" i="5" s="1"/>
  <c r="BF372" i="5" s="1"/>
  <c r="AR376" i="5"/>
  <c r="AW376" i="5" s="1"/>
  <c r="BE376" i="5" s="1"/>
  <c r="BF376" i="5" s="1"/>
  <c r="AR377" i="5"/>
  <c r="AW377" i="5" s="1"/>
  <c r="BE377" i="5" s="1"/>
  <c r="BF377" i="5" s="1"/>
  <c r="AR378" i="5"/>
  <c r="AW378" i="5" s="1"/>
  <c r="BE378" i="5" s="1"/>
  <c r="BF378" i="5" s="1"/>
  <c r="AR382" i="5"/>
  <c r="AW382" i="5" s="1"/>
  <c r="BE382" i="5" s="1"/>
  <c r="BF382" i="5" s="1"/>
  <c r="AR386" i="5"/>
  <c r="AW386" i="5" s="1"/>
  <c r="BE386" i="5" s="1"/>
  <c r="BF386" i="5" s="1"/>
  <c r="AR387" i="5"/>
  <c r="AW387" i="5" s="1"/>
  <c r="BE387" i="5" s="1"/>
  <c r="BF387" i="5" s="1"/>
  <c r="AR388" i="5"/>
  <c r="AW388" i="5" s="1"/>
  <c r="BE388" i="5" s="1"/>
  <c r="BF388" i="5" s="1"/>
  <c r="AR391" i="5"/>
  <c r="AW391" i="5" s="1"/>
  <c r="BE391" i="5" s="1"/>
  <c r="BF391" i="5" s="1"/>
  <c r="AR395" i="5"/>
  <c r="AR399" i="5"/>
  <c r="AW399" i="5" s="1"/>
  <c r="BE399" i="5" s="1"/>
  <c r="BF399" i="5" s="1"/>
  <c r="AR401" i="5"/>
  <c r="AW401" i="5" s="1"/>
  <c r="BE401" i="5" s="1"/>
  <c r="BF401" i="5" s="1"/>
  <c r="AR403" i="5"/>
  <c r="AW403" i="5" s="1"/>
  <c r="BE403" i="5" s="1"/>
  <c r="BF403" i="5" s="1"/>
  <c r="AO21" i="5"/>
  <c r="AO30" i="5"/>
  <c r="AO31" i="5"/>
  <c r="AO33" i="5"/>
  <c r="AO34" i="5"/>
  <c r="AO35" i="5"/>
  <c r="AO54" i="5"/>
  <c r="AO67" i="5"/>
  <c r="AO120" i="5"/>
  <c r="AO125" i="5"/>
  <c r="AO126" i="5"/>
  <c r="AO129" i="5"/>
  <c r="AO130" i="5"/>
  <c r="AO140" i="5"/>
  <c r="AO143" i="5"/>
  <c r="AO145" i="5"/>
  <c r="AO148" i="5"/>
  <c r="AO157" i="5"/>
  <c r="AO164" i="5"/>
  <c r="AO185" i="5"/>
  <c r="AO197" i="5"/>
  <c r="AO200" i="5"/>
  <c r="AO206" i="5"/>
  <c r="AO217" i="5"/>
  <c r="AO220" i="5"/>
  <c r="AO232" i="5"/>
  <c r="AO233" i="5"/>
  <c r="AO244" i="5"/>
  <c r="AO254" i="5"/>
  <c r="AO255" i="5"/>
  <c r="AO256" i="5"/>
  <c r="AO269" i="5"/>
  <c r="AO283" i="5"/>
  <c r="AO294" i="5"/>
  <c r="AO299" i="5"/>
  <c r="AO309" i="5"/>
  <c r="AO318" i="5"/>
  <c r="AO319" i="5"/>
  <c r="AO329" i="5"/>
  <c r="AO336" i="5"/>
  <c r="AO343" i="5"/>
  <c r="AO350" i="5"/>
  <c r="AO372" i="5"/>
  <c r="AO382" i="5"/>
  <c r="AO395" i="5"/>
  <c r="AQ396" i="5"/>
  <c r="AQ394" i="5" s="1"/>
  <c r="AQ393" i="5" s="1"/>
  <c r="AQ392" i="5" s="1"/>
  <c r="AQ383" i="5"/>
  <c r="AQ381" i="5" s="1"/>
  <c r="AQ380" i="5" s="1"/>
  <c r="AQ379" i="5" s="1"/>
  <c r="AP385" i="5"/>
  <c r="AP390" i="5"/>
  <c r="AP398" i="5"/>
  <c r="AP400" i="5"/>
  <c r="AP402" i="5"/>
  <c r="AP405" i="5"/>
  <c r="AQ373" i="5"/>
  <c r="AQ371" i="5" s="1"/>
  <c r="AQ370" i="5" s="1"/>
  <c r="AQ369" i="5" s="1"/>
  <c r="AQ351" i="5"/>
  <c r="AQ349" i="5" s="1"/>
  <c r="AQ348" i="5" s="1"/>
  <c r="AQ344" i="5"/>
  <c r="AQ342" i="5" s="1"/>
  <c r="AQ341" i="5" s="1"/>
  <c r="AQ337" i="5"/>
  <c r="AQ335" i="5" s="1"/>
  <c r="AQ334" i="5" s="1"/>
  <c r="AQ330" i="5"/>
  <c r="AQ328" i="5" s="1"/>
  <c r="AQ320" i="5"/>
  <c r="AQ316" i="5" s="1"/>
  <c r="AQ310" i="5"/>
  <c r="AQ308" i="5" s="1"/>
  <c r="AQ307" i="5" s="1"/>
  <c r="AQ295" i="5"/>
  <c r="AQ293" i="5" s="1"/>
  <c r="AQ292" i="5" s="1"/>
  <c r="AQ284" i="5"/>
  <c r="AQ282" i="5" s="1"/>
  <c r="AP286" i="5"/>
  <c r="AP297" i="5"/>
  <c r="AQ274" i="5"/>
  <c r="AQ267" i="5" s="1"/>
  <c r="AQ257" i="5"/>
  <c r="AQ253" i="5" s="1"/>
  <c r="AQ245" i="5"/>
  <c r="AQ241" i="5" s="1"/>
  <c r="AQ234" i="5"/>
  <c r="AQ231" i="5" s="1"/>
  <c r="AQ221" i="5"/>
  <c r="AQ216" i="5" s="1"/>
  <c r="AQ215" i="5" s="1"/>
  <c r="AQ201" i="5"/>
  <c r="AQ196" i="5" s="1"/>
  <c r="AQ195" i="5" s="1"/>
  <c r="AQ191" i="5"/>
  <c r="AQ188" i="5" s="1"/>
  <c r="AQ175" i="5"/>
  <c r="AQ172" i="5" s="1"/>
  <c r="AQ171" i="5" s="1"/>
  <c r="AQ166" i="5"/>
  <c r="AQ163" i="5" s="1"/>
  <c r="AQ158" i="5"/>
  <c r="AQ156" i="5" s="1"/>
  <c r="AQ138" i="5"/>
  <c r="AQ134" i="5" s="1"/>
  <c r="AQ128" i="5" s="1"/>
  <c r="AQ127" i="5" s="1"/>
  <c r="AQ121" i="5"/>
  <c r="AQ118" i="5" s="1"/>
  <c r="AQ117" i="5" s="1"/>
  <c r="AQ36" i="5"/>
  <c r="AQ29" i="5" s="1"/>
  <c r="AQ28" i="5" s="1"/>
  <c r="AQ23" i="5"/>
  <c r="AQ22" i="5" s="1"/>
  <c r="AQ20" i="5" s="1"/>
  <c r="AQ19" i="5" s="1"/>
  <c r="AQ12" i="5"/>
  <c r="AP130" i="5"/>
  <c r="AR130" i="5" s="1"/>
  <c r="BE130" i="5" s="1"/>
  <c r="BF130" i="5" s="1"/>
  <c r="AP129" i="5"/>
  <c r="AR129" i="5" s="1"/>
  <c r="AP33" i="5"/>
  <c r="AR33" i="5" s="1"/>
  <c r="BE33" i="5" s="1"/>
  <c r="BF33" i="5" s="1"/>
  <c r="AP31" i="5"/>
  <c r="AR31" i="5" s="1"/>
  <c r="BE31" i="5" s="1"/>
  <c r="BF31" i="5" s="1"/>
  <c r="AP259" i="5"/>
  <c r="AR259" i="5" s="1"/>
  <c r="AW259" i="5" s="1"/>
  <c r="BE259" i="5" s="1"/>
  <c r="BF259" i="5" s="1"/>
  <c r="AP375" i="5"/>
  <c r="AP223" i="5"/>
  <c r="V300" i="5"/>
  <c r="AG300" i="5"/>
  <c r="AN300" i="5"/>
  <c r="AO300" i="5" s="1"/>
  <c r="AN113" i="5"/>
  <c r="AO113" i="5" s="1"/>
  <c r="AG113" i="5"/>
  <c r="AP56" i="5"/>
  <c r="AK375" i="5"/>
  <c r="AN260" i="5"/>
  <c r="AO260" i="5" s="1"/>
  <c r="AK259" i="5"/>
  <c r="AL259" i="5"/>
  <c r="AM259" i="5"/>
  <c r="AN116" i="5"/>
  <c r="AO116" i="5" s="1"/>
  <c r="AN81" i="5"/>
  <c r="AO81" i="5" s="1"/>
  <c r="AL385" i="5"/>
  <c r="AL384" i="5" s="1"/>
  <c r="AM385" i="5"/>
  <c r="AM384" i="5" s="1"/>
  <c r="AK385" i="5"/>
  <c r="AL390" i="5"/>
  <c r="AL389" i="5" s="1"/>
  <c r="AM390" i="5"/>
  <c r="AM389" i="5" s="1"/>
  <c r="AK390" i="5"/>
  <c r="AK389" i="5" s="1"/>
  <c r="AL297" i="5"/>
  <c r="AL296" i="5" s="1"/>
  <c r="AL295" i="5" s="1"/>
  <c r="AL293" i="5" s="1"/>
  <c r="AL292" i="5" s="1"/>
  <c r="AM297" i="5"/>
  <c r="AM296" i="5" s="1"/>
  <c r="AM295" i="5" s="1"/>
  <c r="AM293" i="5" s="1"/>
  <c r="AM292" i="5" s="1"/>
  <c r="AP249" i="5"/>
  <c r="AL123" i="5"/>
  <c r="AL122" i="5" s="1"/>
  <c r="AL121" i="5" s="1"/>
  <c r="AL118" i="5" s="1"/>
  <c r="AL117" i="5" s="1"/>
  <c r="AM123" i="5"/>
  <c r="AM122" i="5" s="1"/>
  <c r="AM121" i="5" s="1"/>
  <c r="AM118" i="5" s="1"/>
  <c r="AM117" i="5" s="1"/>
  <c r="AP123" i="5"/>
  <c r="AK123" i="5"/>
  <c r="AL41" i="5"/>
  <c r="AM41" i="5"/>
  <c r="AP41" i="5"/>
  <c r="AK41" i="5"/>
  <c r="AN45" i="5"/>
  <c r="AO45" i="5" s="1"/>
  <c r="AG45" i="5"/>
  <c r="AP14" i="5"/>
  <c r="AP13" i="5" s="1"/>
  <c r="AP12" i="5" s="1"/>
  <c r="AP413" i="5"/>
  <c r="AP410" i="5"/>
  <c r="AM375" i="5"/>
  <c r="AM374" i="5" s="1"/>
  <c r="AM373" i="5" s="1"/>
  <c r="AL358" i="5"/>
  <c r="AL357" i="5" s="1"/>
  <c r="AM358" i="5"/>
  <c r="AM357" i="5" s="1"/>
  <c r="AP358" i="5"/>
  <c r="AP355" i="5"/>
  <c r="AP353" i="5"/>
  <c r="AP346" i="5"/>
  <c r="AP339" i="5"/>
  <c r="AP332" i="5"/>
  <c r="AP325" i="5"/>
  <c r="AP322" i="5"/>
  <c r="AL312" i="5"/>
  <c r="AM312" i="5"/>
  <c r="AP312" i="5"/>
  <c r="AP311" i="5"/>
  <c r="AL286" i="5"/>
  <c r="AL285" i="5" s="1"/>
  <c r="AL284" i="5" s="1"/>
  <c r="AL282" i="5" s="1"/>
  <c r="AL281" i="5" s="1"/>
  <c r="AM286" i="5"/>
  <c r="AM285" i="5" s="1"/>
  <c r="AM284" i="5" s="1"/>
  <c r="AM282" i="5" s="1"/>
  <c r="AM281" i="5" s="1"/>
  <c r="AL276" i="5"/>
  <c r="AL275" i="5" s="1"/>
  <c r="AL274" i="5" s="1"/>
  <c r="AL267" i="5" s="1"/>
  <c r="AM276" i="5"/>
  <c r="AM275" i="5" s="1"/>
  <c r="AM274" i="5" s="1"/>
  <c r="AM267" i="5" s="1"/>
  <c r="AP276" i="5"/>
  <c r="AL236" i="5"/>
  <c r="AL235" i="5" s="1"/>
  <c r="AL234" i="5" s="1"/>
  <c r="AL231" i="5" s="1"/>
  <c r="AL230" i="5" s="1"/>
  <c r="AM236" i="5"/>
  <c r="AM235" i="5" s="1"/>
  <c r="AM234" i="5" s="1"/>
  <c r="AM231" i="5" s="1"/>
  <c r="AM230" i="5" s="1"/>
  <c r="AP236" i="5"/>
  <c r="AP209" i="5"/>
  <c r="AP203" i="5"/>
  <c r="AP193" i="5"/>
  <c r="AP181" i="5"/>
  <c r="AP168" i="5"/>
  <c r="AL160" i="5"/>
  <c r="AL159" i="5" s="1"/>
  <c r="AL158" i="5" s="1"/>
  <c r="AL156" i="5" s="1"/>
  <c r="AL155" i="5" s="1"/>
  <c r="AM160" i="5"/>
  <c r="AM159" i="5" s="1"/>
  <c r="AM158" i="5" s="1"/>
  <c r="AM156" i="5" s="1"/>
  <c r="AM155" i="5" s="1"/>
  <c r="AP160" i="5"/>
  <c r="AP139" i="5"/>
  <c r="AP110" i="5"/>
  <c r="AP68" i="5"/>
  <c r="AP50" i="5"/>
  <c r="AP46" i="5"/>
  <c r="AL38" i="5"/>
  <c r="AM38" i="5"/>
  <c r="AP38" i="5"/>
  <c r="AL24" i="5"/>
  <c r="AM24" i="5"/>
  <c r="AP24" i="5"/>
  <c r="AL23" i="5"/>
  <c r="AL22" i="5" s="1"/>
  <c r="AL20" i="5" s="1"/>
  <c r="AL19" i="5" s="1"/>
  <c r="AM23" i="5"/>
  <c r="AM22" i="5" s="1"/>
  <c r="AM20" i="5" s="1"/>
  <c r="AM19" i="5" s="1"/>
  <c r="AP23" i="5"/>
  <c r="AR12" i="5" l="1"/>
  <c r="AW12" i="5" s="1"/>
  <c r="AP11" i="5"/>
  <c r="AR11" i="5" s="1"/>
  <c r="AW11" i="5" s="1"/>
  <c r="AQ10" i="5"/>
  <c r="AQ9" i="5" s="1"/>
  <c r="AQ8" i="5" s="1"/>
  <c r="AQ7" i="5" s="1"/>
  <c r="AQ11" i="5"/>
  <c r="BE283" i="5"/>
  <c r="BF283" i="5" s="1"/>
  <c r="AT283" i="5"/>
  <c r="AR355" i="5"/>
  <c r="AW355" i="5" s="1"/>
  <c r="BE355" i="5" s="1"/>
  <c r="BF355" i="5" s="1"/>
  <c r="AR46" i="5"/>
  <c r="AW46" i="5" s="1"/>
  <c r="BE46" i="5" s="1"/>
  <c r="BF46" i="5" s="1"/>
  <c r="AR339" i="5"/>
  <c r="AW339" i="5" s="1"/>
  <c r="BE339" i="5" s="1"/>
  <c r="BF339" i="5" s="1"/>
  <c r="AR56" i="5"/>
  <c r="AW56" i="5" s="1"/>
  <c r="BE56" i="5" s="1"/>
  <c r="BF56" i="5" s="1"/>
  <c r="AP285" i="5"/>
  <c r="AR402" i="5"/>
  <c r="AW402" i="5" s="1"/>
  <c r="BE402" i="5" s="1"/>
  <c r="BF402" i="5" s="1"/>
  <c r="AP384" i="5"/>
  <c r="AR385" i="5"/>
  <c r="AW385" i="5" s="1"/>
  <c r="BE385" i="5" s="1"/>
  <c r="BF385" i="5" s="1"/>
  <c r="AR322" i="5"/>
  <c r="AW322" i="5" s="1"/>
  <c r="BE322" i="5" s="1"/>
  <c r="BF322" i="5" s="1"/>
  <c r="AR312" i="5"/>
  <c r="AW312" i="5" s="1"/>
  <c r="BE312" i="5" s="1"/>
  <c r="BF312" i="5" s="1"/>
  <c r="AR13" i="5"/>
  <c r="AW13" i="5" s="1"/>
  <c r="AR24" i="5"/>
  <c r="AW24" i="5" s="1"/>
  <c r="BE24" i="5" s="1"/>
  <c r="BF24" i="5" s="1"/>
  <c r="AP374" i="5"/>
  <c r="AR38" i="5"/>
  <c r="AW38" i="5" s="1"/>
  <c r="BE38" i="5" s="1"/>
  <c r="BF38" i="5" s="1"/>
  <c r="AR50" i="5"/>
  <c r="AW50" i="5" s="1"/>
  <c r="BE50" i="5" s="1"/>
  <c r="BF50" i="5" s="1"/>
  <c r="AR160" i="5"/>
  <c r="AW160" i="5" s="1"/>
  <c r="BE160" i="5" s="1"/>
  <c r="BF160" i="5" s="1"/>
  <c r="AR181" i="5"/>
  <c r="AW181" i="5" s="1"/>
  <c r="BE181" i="5" s="1"/>
  <c r="BF181" i="5" s="1"/>
  <c r="AP310" i="5"/>
  <c r="AR310" i="5" s="1"/>
  <c r="AW310" i="5" s="1"/>
  <c r="BE310" i="5" s="1"/>
  <c r="BF310" i="5" s="1"/>
  <c r="AP345" i="5"/>
  <c r="AR345" i="5" s="1"/>
  <c r="AW345" i="5" s="1"/>
  <c r="BE345" i="5" s="1"/>
  <c r="BF345" i="5" s="1"/>
  <c r="AP246" i="5"/>
  <c r="AR246" i="5" s="1"/>
  <c r="AW246" i="5" s="1"/>
  <c r="BE246" i="5" s="1"/>
  <c r="BF246" i="5" s="1"/>
  <c r="AR400" i="5"/>
  <c r="AW400" i="5" s="1"/>
  <c r="BE400" i="5" s="1"/>
  <c r="BF400" i="5" s="1"/>
  <c r="AR346" i="5"/>
  <c r="AW346" i="5" s="1"/>
  <c r="BE346" i="5" s="1"/>
  <c r="BF346" i="5" s="1"/>
  <c r="AR325" i="5"/>
  <c r="AW325" i="5" s="1"/>
  <c r="BE325" i="5" s="1"/>
  <c r="BF325" i="5" s="1"/>
  <c r="AR41" i="5"/>
  <c r="AW41" i="5" s="1"/>
  <c r="BE41" i="5" s="1"/>
  <c r="BF41" i="5" s="1"/>
  <c r="AP122" i="5"/>
  <c r="AP222" i="5"/>
  <c r="AP258" i="5"/>
  <c r="AR258" i="5" s="1"/>
  <c r="AW258" i="5" s="1"/>
  <c r="BE258" i="5" s="1"/>
  <c r="BF258" i="5" s="1"/>
  <c r="AR398" i="5"/>
  <c r="AW398" i="5" s="1"/>
  <c r="AR353" i="5"/>
  <c r="AW353" i="5" s="1"/>
  <c r="BE353" i="5" s="1"/>
  <c r="BF353" i="5" s="1"/>
  <c r="AR286" i="5"/>
  <c r="AW286" i="5" s="1"/>
  <c r="BE286" i="5" s="1"/>
  <c r="BF286" i="5" s="1"/>
  <c r="AR110" i="5"/>
  <c r="AW110" i="5" s="1"/>
  <c r="BE110" i="5" s="1"/>
  <c r="BF110" i="5" s="1"/>
  <c r="AP202" i="5"/>
  <c r="AP331" i="5"/>
  <c r="AP330" i="5" s="1"/>
  <c r="AP296" i="5"/>
  <c r="AR358" i="5"/>
  <c r="AW358" i="5" s="1"/>
  <c r="BE358" i="5" s="1"/>
  <c r="BF358" i="5" s="1"/>
  <c r="AR297" i="5"/>
  <c r="AW297" i="5" s="1"/>
  <c r="BE297" i="5" s="1"/>
  <c r="BF297" i="5" s="1"/>
  <c r="AR236" i="5"/>
  <c r="AW236" i="5" s="1"/>
  <c r="BE236" i="5" s="1"/>
  <c r="BF236" i="5" s="1"/>
  <c r="AR223" i="5"/>
  <c r="AW223" i="5" s="1"/>
  <c r="BE223" i="5" s="1"/>
  <c r="BF223" i="5" s="1"/>
  <c r="AR203" i="5"/>
  <c r="AW203" i="5" s="1"/>
  <c r="BE203" i="5" s="1"/>
  <c r="BF203" i="5" s="1"/>
  <c r="AR193" i="5"/>
  <c r="AW193" i="5" s="1"/>
  <c r="BE193" i="5" s="1"/>
  <c r="BF193" i="5" s="1"/>
  <c r="AR123" i="5"/>
  <c r="AW123" i="5" s="1"/>
  <c r="BE123" i="5" s="1"/>
  <c r="BF123" i="5" s="1"/>
  <c r="AR68" i="5"/>
  <c r="AW68" i="5" s="1"/>
  <c r="BE68" i="5" s="1"/>
  <c r="BF68" i="5" s="1"/>
  <c r="AQ162" i="5"/>
  <c r="AP389" i="5"/>
  <c r="AR390" i="5"/>
  <c r="AW390" i="5" s="1"/>
  <c r="BE390" i="5" s="1"/>
  <c r="BF390" i="5" s="1"/>
  <c r="AP138" i="5"/>
  <c r="AR139" i="5"/>
  <c r="AW139" i="5" s="1"/>
  <c r="BE139" i="5" s="1"/>
  <c r="AP167" i="5"/>
  <c r="AR168" i="5"/>
  <c r="AW168" i="5" s="1"/>
  <c r="BE168" i="5" s="1"/>
  <c r="BF168" i="5" s="1"/>
  <c r="AP208" i="5"/>
  <c r="AR209" i="5"/>
  <c r="AW209" i="5" s="1"/>
  <c r="BE209" i="5" s="1"/>
  <c r="BF209" i="5" s="1"/>
  <c r="AP275" i="5"/>
  <c r="AR276" i="5"/>
  <c r="AW276" i="5" s="1"/>
  <c r="BE276" i="5" s="1"/>
  <c r="BF276" i="5" s="1"/>
  <c r="AQ155" i="5"/>
  <c r="AQ240" i="5"/>
  <c r="AR332" i="5"/>
  <c r="AW332" i="5" s="1"/>
  <c r="BE332" i="5" s="1"/>
  <c r="BF332" i="5" s="1"/>
  <c r="AR311" i="5"/>
  <c r="AW311" i="5" s="1"/>
  <c r="BE311" i="5" s="1"/>
  <c r="BF311" i="5" s="1"/>
  <c r="AR249" i="5"/>
  <c r="AW249" i="5" s="1"/>
  <c r="BE249" i="5" s="1"/>
  <c r="BF249" i="5" s="1"/>
  <c r="AQ230" i="5"/>
  <c r="AQ281" i="5"/>
  <c r="AQ280" i="5" s="1"/>
  <c r="AQ315" i="5"/>
  <c r="AQ327" i="5"/>
  <c r="AP22" i="5"/>
  <c r="AR23" i="5"/>
  <c r="AW23" i="5" s="1"/>
  <c r="AQ187" i="5"/>
  <c r="AQ170" i="5" s="1"/>
  <c r="AR375" i="5"/>
  <c r="AW375" i="5" s="1"/>
  <c r="BE375" i="5" s="1"/>
  <c r="BF375" i="5" s="1"/>
  <c r="AR14" i="5"/>
  <c r="AW14" i="5" s="1"/>
  <c r="AQ266" i="5"/>
  <c r="AQ252" i="5"/>
  <c r="AP10" i="5"/>
  <c r="AP397" i="5"/>
  <c r="AP404" i="5"/>
  <c r="AQ27" i="5"/>
  <c r="AP338" i="5"/>
  <c r="AP159" i="5"/>
  <c r="AP180" i="5"/>
  <c r="AP235" i="5"/>
  <c r="AP192" i="5"/>
  <c r="AP357" i="5"/>
  <c r="AL383" i="5"/>
  <c r="AM383" i="5"/>
  <c r="AP321" i="5"/>
  <c r="AP352" i="5"/>
  <c r="AP37" i="5"/>
  <c r="AP49" i="5"/>
  <c r="AN289" i="5"/>
  <c r="AO289" i="5" s="1"/>
  <c r="AN205" i="5"/>
  <c r="AO205" i="5" s="1"/>
  <c r="AL46" i="5"/>
  <c r="AM46" i="5"/>
  <c r="AL223" i="5"/>
  <c r="AL222" i="5" s="1"/>
  <c r="AL221" i="5" s="1"/>
  <c r="AL216" i="5" s="1"/>
  <c r="AL215" i="5" s="1"/>
  <c r="AM223" i="5"/>
  <c r="AM222" i="5" s="1"/>
  <c r="AM221" i="5" s="1"/>
  <c r="AM216" i="5" s="1"/>
  <c r="AM215" i="5" s="1"/>
  <c r="AK223" i="5"/>
  <c r="AK222" i="5" s="1"/>
  <c r="AK221" i="5" s="1"/>
  <c r="AK216" i="5" s="1"/>
  <c r="AK215" i="5" s="1"/>
  <c r="AN79" i="5"/>
  <c r="AO79" i="5" s="1"/>
  <c r="AL311" i="5"/>
  <c r="AM311" i="5"/>
  <c r="AK208" i="5"/>
  <c r="AK236" i="5"/>
  <c r="AK235" i="5" s="1"/>
  <c r="AK234" i="5" s="1"/>
  <c r="AK231" i="5" s="1"/>
  <c r="AK230" i="5" s="1"/>
  <c r="AK24" i="5"/>
  <c r="AK38" i="5"/>
  <c r="AK46" i="5"/>
  <c r="AL139" i="5"/>
  <c r="AL138" i="5" s="1"/>
  <c r="AM139" i="5"/>
  <c r="AM138" i="5" s="1"/>
  <c r="AN141" i="5"/>
  <c r="AO141" i="5" s="1"/>
  <c r="AK50" i="5"/>
  <c r="AK56" i="5"/>
  <c r="AK68" i="5"/>
  <c r="AN416" i="5"/>
  <c r="AO416" i="5" s="1"/>
  <c r="AL413" i="5"/>
  <c r="AM413" i="5"/>
  <c r="AL410" i="5"/>
  <c r="AM410" i="5"/>
  <c r="AL405" i="5"/>
  <c r="AM405" i="5"/>
  <c r="AL402" i="5"/>
  <c r="AM402" i="5"/>
  <c r="AL400" i="5"/>
  <c r="AM400" i="5"/>
  <c r="AL398" i="5"/>
  <c r="AM398" i="5"/>
  <c r="AK398" i="5"/>
  <c r="AK400" i="5"/>
  <c r="AL375" i="5"/>
  <c r="AL374" i="5" s="1"/>
  <c r="AK358" i="5"/>
  <c r="AK357" i="5" s="1"/>
  <c r="AL355" i="5"/>
  <c r="AM355" i="5"/>
  <c r="AL353" i="5"/>
  <c r="AM353" i="5"/>
  <c r="AL346" i="5"/>
  <c r="AL345" i="5" s="1"/>
  <c r="AL344" i="5" s="1"/>
  <c r="AL342" i="5" s="1"/>
  <c r="AL341" i="5" s="1"/>
  <c r="AM346" i="5"/>
  <c r="AM345" i="5" s="1"/>
  <c r="AM344" i="5" s="1"/>
  <c r="AM342" i="5" s="1"/>
  <c r="AM341" i="5" s="1"/>
  <c r="AK346" i="5"/>
  <c r="AK353" i="5"/>
  <c r="AK355" i="5"/>
  <c r="AL339" i="5"/>
  <c r="AL338" i="5" s="1"/>
  <c r="AL337" i="5" s="1"/>
  <c r="AL335" i="5" s="1"/>
  <c r="AL334" i="5" s="1"/>
  <c r="AM339" i="5"/>
  <c r="AM338" i="5" s="1"/>
  <c r="AM337" i="5" s="1"/>
  <c r="AM335" i="5" s="1"/>
  <c r="AM334" i="5" s="1"/>
  <c r="AL332" i="5"/>
  <c r="AL331" i="5" s="1"/>
  <c r="AL330" i="5" s="1"/>
  <c r="AM332" i="5"/>
  <c r="AM331" i="5" s="1"/>
  <c r="AM330" i="5" s="1"/>
  <c r="AK332" i="5"/>
  <c r="AK331" i="5" s="1"/>
  <c r="AK330" i="5" s="1"/>
  <c r="AK328" i="5" s="1"/>
  <c r="AK327" i="5" s="1"/>
  <c r="AL325" i="5"/>
  <c r="AM325" i="5"/>
  <c r="AL322" i="5"/>
  <c r="AM322" i="5"/>
  <c r="AK312" i="5"/>
  <c r="AK322" i="5"/>
  <c r="AK325" i="5"/>
  <c r="AK339" i="5"/>
  <c r="AK338" i="5" s="1"/>
  <c r="AK337" i="5" s="1"/>
  <c r="AK335" i="5" s="1"/>
  <c r="AK334" i="5" s="1"/>
  <c r="AK297" i="5"/>
  <c r="AK296" i="5" s="1"/>
  <c r="AK295" i="5" s="1"/>
  <c r="AK293" i="5" s="1"/>
  <c r="AK292" i="5" s="1"/>
  <c r="AK286" i="5"/>
  <c r="AK285" i="5" s="1"/>
  <c r="AK284" i="5" s="1"/>
  <c r="AK282" i="5" s="1"/>
  <c r="AK281" i="5" s="1"/>
  <c r="AK276" i="5"/>
  <c r="AL258" i="5"/>
  <c r="AM258" i="5"/>
  <c r="AK278" i="5"/>
  <c r="AL249" i="5"/>
  <c r="AL246" i="5" s="1"/>
  <c r="AL245" i="5" s="1"/>
  <c r="AL241" i="5" s="1"/>
  <c r="AL240" i="5" s="1"/>
  <c r="AM249" i="5"/>
  <c r="AM246" i="5" s="1"/>
  <c r="AM245" i="5" s="1"/>
  <c r="AM241" i="5" s="1"/>
  <c r="AM240" i="5" s="1"/>
  <c r="AK249" i="5"/>
  <c r="AK246" i="5" s="1"/>
  <c r="AK245" i="5" s="1"/>
  <c r="AK241" i="5" s="1"/>
  <c r="AK240" i="5" s="1"/>
  <c r="AL209" i="5"/>
  <c r="AL208" i="5" s="1"/>
  <c r="AM209" i="5"/>
  <c r="AM208" i="5" s="1"/>
  <c r="AL203" i="5"/>
  <c r="AL202" i="5" s="1"/>
  <c r="AM203" i="5"/>
  <c r="AM202" i="5" s="1"/>
  <c r="AK203" i="5"/>
  <c r="AK202" i="5" s="1"/>
  <c r="AL193" i="5"/>
  <c r="AL192" i="5" s="1"/>
  <c r="AL191" i="5" s="1"/>
  <c r="AL188" i="5" s="1"/>
  <c r="AL187" i="5" s="1"/>
  <c r="AM193" i="5"/>
  <c r="AM192" i="5" s="1"/>
  <c r="AM191" i="5" s="1"/>
  <c r="AM188" i="5" s="1"/>
  <c r="AM187" i="5" s="1"/>
  <c r="AL181" i="5"/>
  <c r="AL180" i="5" s="1"/>
  <c r="AL175" i="5" s="1"/>
  <c r="AL172" i="5" s="1"/>
  <c r="AL171" i="5" s="1"/>
  <c r="AM181" i="5"/>
  <c r="AM180" i="5" s="1"/>
  <c r="AM175" i="5" s="1"/>
  <c r="AM172" i="5" s="1"/>
  <c r="AM171" i="5" s="1"/>
  <c r="AK181" i="5"/>
  <c r="AK193" i="5"/>
  <c r="AK192" i="5" s="1"/>
  <c r="AL168" i="5"/>
  <c r="AL167" i="5" s="1"/>
  <c r="AL166" i="5" s="1"/>
  <c r="AL163" i="5" s="1"/>
  <c r="AL162" i="5" s="1"/>
  <c r="AL154" i="5" s="1"/>
  <c r="AM168" i="5"/>
  <c r="AM167" i="5" s="1"/>
  <c r="AM166" i="5" s="1"/>
  <c r="AM163" i="5" s="1"/>
  <c r="AM162" i="5" s="1"/>
  <c r="AM154" i="5" s="1"/>
  <c r="AK160" i="5"/>
  <c r="AK159" i="5" s="1"/>
  <c r="AL136" i="5"/>
  <c r="AL135" i="5" s="1"/>
  <c r="AM136" i="5"/>
  <c r="AM135" i="5" s="1"/>
  <c r="AL110" i="5"/>
  <c r="AM110" i="5"/>
  <c r="AL68" i="5"/>
  <c r="AM68" i="5"/>
  <c r="AL56" i="5"/>
  <c r="AM56" i="5"/>
  <c r="AL50" i="5"/>
  <c r="AM50" i="5"/>
  <c r="AN16" i="5"/>
  <c r="AO16" i="5" s="1"/>
  <c r="AN17" i="5"/>
  <c r="AO17" i="5" s="1"/>
  <c r="AN18" i="5"/>
  <c r="AO18" i="5" s="1"/>
  <c r="AN48" i="5"/>
  <c r="AO48" i="5" s="1"/>
  <c r="AN83" i="5"/>
  <c r="AO83" i="5" s="1"/>
  <c r="AN84" i="5"/>
  <c r="AO84" i="5" s="1"/>
  <c r="AN85" i="5"/>
  <c r="AO85" i="5" s="1"/>
  <c r="AN87" i="5"/>
  <c r="AO87" i="5" s="1"/>
  <c r="AN88" i="5"/>
  <c r="AO88" i="5" s="1"/>
  <c r="AN89" i="5"/>
  <c r="AO89" i="5" s="1"/>
  <c r="AN90" i="5"/>
  <c r="AO90" i="5" s="1"/>
  <c r="AN91" i="5"/>
  <c r="AO91" i="5" s="1"/>
  <c r="AN92" i="5"/>
  <c r="AO92" i="5" s="1"/>
  <c r="AN93" i="5"/>
  <c r="AO93" i="5" s="1"/>
  <c r="AN94" i="5"/>
  <c r="AO94" i="5" s="1"/>
  <c r="AN95" i="5"/>
  <c r="AO95" i="5" s="1"/>
  <c r="AN96" i="5"/>
  <c r="AO96" i="5" s="1"/>
  <c r="AN97" i="5"/>
  <c r="AO97" i="5" s="1"/>
  <c r="AN98" i="5"/>
  <c r="AO98" i="5" s="1"/>
  <c r="AN99" i="5"/>
  <c r="AO99" i="5" s="1"/>
  <c r="AN100" i="5"/>
  <c r="AO100" i="5" s="1"/>
  <c r="AN101" i="5"/>
  <c r="AO101" i="5" s="1"/>
  <c r="AN102" i="5"/>
  <c r="AO102" i="5" s="1"/>
  <c r="AN103" i="5"/>
  <c r="AO103" i="5" s="1"/>
  <c r="AN104" i="5"/>
  <c r="AO104" i="5" s="1"/>
  <c r="AN105" i="5"/>
  <c r="AO105" i="5" s="1"/>
  <c r="AN106" i="5"/>
  <c r="AO106" i="5" s="1"/>
  <c r="AN107" i="5"/>
  <c r="AO107" i="5" s="1"/>
  <c r="AN108" i="5"/>
  <c r="AO108" i="5" s="1"/>
  <c r="AN109" i="5"/>
  <c r="AO109" i="5" s="1"/>
  <c r="AN115" i="5"/>
  <c r="AO115" i="5" s="1"/>
  <c r="AN124" i="5"/>
  <c r="AO124" i="5" s="1"/>
  <c r="AN137" i="5"/>
  <c r="AO137" i="5" s="1"/>
  <c r="AN142" i="5"/>
  <c r="AO142" i="5" s="1"/>
  <c r="AN144" i="5"/>
  <c r="AO144" i="5" s="1"/>
  <c r="AN146" i="5"/>
  <c r="AO146" i="5" s="1"/>
  <c r="AN147" i="5"/>
  <c r="AO147" i="5" s="1"/>
  <c r="AN149" i="5"/>
  <c r="AO149" i="5" s="1"/>
  <c r="AN150" i="5"/>
  <c r="AO150" i="5" s="1"/>
  <c r="AN151" i="5"/>
  <c r="AO151" i="5" s="1"/>
  <c r="AN152" i="5"/>
  <c r="AO152" i="5" s="1"/>
  <c r="AN153" i="5"/>
  <c r="AO153" i="5" s="1"/>
  <c r="AN161" i="5"/>
  <c r="AO161" i="5" s="1"/>
  <c r="AN169" i="5"/>
  <c r="AO169" i="5" s="1"/>
  <c r="AN247" i="5"/>
  <c r="AO247" i="5" s="1"/>
  <c r="AN248" i="5"/>
  <c r="AO248" i="5" s="1"/>
  <c r="AN250" i="5"/>
  <c r="AO250" i="5" s="1"/>
  <c r="AN301" i="5"/>
  <c r="AO301" i="5" s="1"/>
  <c r="AN302" i="5"/>
  <c r="AO302" i="5" s="1"/>
  <c r="AN303" i="5"/>
  <c r="AO303" i="5" s="1"/>
  <c r="AN304" i="5"/>
  <c r="AO304" i="5" s="1"/>
  <c r="AN305" i="5"/>
  <c r="AO305" i="5" s="1"/>
  <c r="AN306" i="5"/>
  <c r="AO306" i="5" s="1"/>
  <c r="AN364" i="5"/>
  <c r="AO364" i="5" s="1"/>
  <c r="AN365" i="5"/>
  <c r="AO365" i="5" s="1"/>
  <c r="AN366" i="5"/>
  <c r="AO366" i="5" s="1"/>
  <c r="AN367" i="5"/>
  <c r="AO367" i="5" s="1"/>
  <c r="AN368" i="5"/>
  <c r="AO368" i="5" s="1"/>
  <c r="AN376" i="5"/>
  <c r="AO376" i="5" s="1"/>
  <c r="AN377" i="5"/>
  <c r="AO377" i="5" s="1"/>
  <c r="AN378" i="5"/>
  <c r="AO378" i="5" s="1"/>
  <c r="AN401" i="5"/>
  <c r="AN403" i="5"/>
  <c r="AO403" i="5" s="1"/>
  <c r="AN406" i="5"/>
  <c r="AO406" i="5" s="1"/>
  <c r="AN407" i="5"/>
  <c r="AO407" i="5" s="1"/>
  <c r="AN408" i="5"/>
  <c r="AO408" i="5" s="1"/>
  <c r="AN409" i="5"/>
  <c r="AO409" i="5" s="1"/>
  <c r="AN411" i="5"/>
  <c r="AO411" i="5" s="1"/>
  <c r="AN412" i="5"/>
  <c r="AO412" i="5" s="1"/>
  <c r="AN414" i="5"/>
  <c r="AO414" i="5" s="1"/>
  <c r="AN415" i="5"/>
  <c r="AO415" i="5" s="1"/>
  <c r="AN417" i="5"/>
  <c r="AO417" i="5" s="1"/>
  <c r="AN418" i="5"/>
  <c r="AO418" i="5" s="1"/>
  <c r="AN15" i="5"/>
  <c r="AO15" i="5" s="1"/>
  <c r="AL14" i="5"/>
  <c r="AL13" i="5" s="1"/>
  <c r="AL12" i="5" s="1"/>
  <c r="AL10" i="5" s="1"/>
  <c r="AL9" i="5" s="1"/>
  <c r="AM14" i="5"/>
  <c r="AM13" i="5" s="1"/>
  <c r="AM12" i="5" s="1"/>
  <c r="AM10" i="5" s="1"/>
  <c r="AM9" i="5" s="1"/>
  <c r="BE23" i="5" l="1"/>
  <c r="BF23" i="5" s="1"/>
  <c r="AQ214" i="5"/>
  <c r="AT129" i="5"/>
  <c r="BF139" i="5"/>
  <c r="BE129" i="5" s="1"/>
  <c r="BF129" i="5" s="1"/>
  <c r="BE398" i="5"/>
  <c r="BF398" i="5" s="1"/>
  <c r="AW397" i="5"/>
  <c r="BE397" i="5" s="1"/>
  <c r="BF397" i="5" s="1"/>
  <c r="AQ251" i="5"/>
  <c r="AP383" i="5"/>
  <c r="AR330" i="5"/>
  <c r="AW330" i="5" s="1"/>
  <c r="BE330" i="5" s="1"/>
  <c r="BF330" i="5" s="1"/>
  <c r="AR37" i="5"/>
  <c r="AW37" i="5" s="1"/>
  <c r="BE37" i="5" s="1"/>
  <c r="BF37" i="5" s="1"/>
  <c r="AR338" i="5"/>
  <c r="AW338" i="5" s="1"/>
  <c r="BE338" i="5" s="1"/>
  <c r="BF338" i="5" s="1"/>
  <c r="AR397" i="5"/>
  <c r="AP257" i="5"/>
  <c r="AP121" i="5"/>
  <c r="AR122" i="5"/>
  <c r="AW122" i="5" s="1"/>
  <c r="BE122" i="5" s="1"/>
  <c r="BF122" i="5" s="1"/>
  <c r="AR49" i="5"/>
  <c r="AW49" i="5" s="1"/>
  <c r="BE49" i="5" s="1"/>
  <c r="AR352" i="5"/>
  <c r="AW352" i="5" s="1"/>
  <c r="BE352" i="5" s="1"/>
  <c r="BF352" i="5" s="1"/>
  <c r="AR235" i="5"/>
  <c r="AW235" i="5" s="1"/>
  <c r="BE235" i="5" s="1"/>
  <c r="BF235" i="5" s="1"/>
  <c r="AQ314" i="5"/>
  <c r="AQ154" i="5"/>
  <c r="AP295" i="5"/>
  <c r="AR296" i="5"/>
  <c r="AW296" i="5" s="1"/>
  <c r="BE296" i="5" s="1"/>
  <c r="BF296" i="5" s="1"/>
  <c r="AR202" i="5"/>
  <c r="AW202" i="5" s="1"/>
  <c r="BE202" i="5" s="1"/>
  <c r="BF202" i="5" s="1"/>
  <c r="AP245" i="5"/>
  <c r="AP308" i="5"/>
  <c r="AR321" i="5"/>
  <c r="AW321" i="5" s="1"/>
  <c r="BE321" i="5" s="1"/>
  <c r="BF321" i="5" s="1"/>
  <c r="AR357" i="5"/>
  <c r="AW357" i="5" s="1"/>
  <c r="BE357" i="5" s="1"/>
  <c r="BF357" i="5" s="1"/>
  <c r="AR180" i="5"/>
  <c r="AW180" i="5" s="1"/>
  <c r="BE180" i="5" s="1"/>
  <c r="BF180" i="5" s="1"/>
  <c r="AP221" i="5"/>
  <c r="AR222" i="5"/>
  <c r="AW222" i="5" s="1"/>
  <c r="BE222" i="5" s="1"/>
  <c r="BF222" i="5" s="1"/>
  <c r="AR384" i="5"/>
  <c r="AW384" i="5" s="1"/>
  <c r="BE384" i="5" s="1"/>
  <c r="BF384" i="5" s="1"/>
  <c r="AP284" i="5"/>
  <c r="AR285" i="5"/>
  <c r="AW285" i="5" s="1"/>
  <c r="BE285" i="5" s="1"/>
  <c r="BF285" i="5" s="1"/>
  <c r="AR192" i="5"/>
  <c r="AW192" i="5" s="1"/>
  <c r="BE192" i="5" s="1"/>
  <c r="BF192" i="5" s="1"/>
  <c r="AR159" i="5"/>
  <c r="AW159" i="5" s="1"/>
  <c r="BE159" i="5" s="1"/>
  <c r="BF159" i="5" s="1"/>
  <c r="AR208" i="5"/>
  <c r="AW208" i="5" s="1"/>
  <c r="BE208" i="5" s="1"/>
  <c r="BF208" i="5" s="1"/>
  <c r="AR389" i="5"/>
  <c r="AW389" i="5" s="1"/>
  <c r="BE389" i="5" s="1"/>
  <c r="BF389" i="5" s="1"/>
  <c r="AR331" i="5"/>
  <c r="AW331" i="5" s="1"/>
  <c r="BE331" i="5" s="1"/>
  <c r="BF331" i="5" s="1"/>
  <c r="AP344" i="5"/>
  <c r="AP373" i="5"/>
  <c r="AR374" i="5"/>
  <c r="AW374" i="5" s="1"/>
  <c r="BE374" i="5" s="1"/>
  <c r="BF374" i="5" s="1"/>
  <c r="AP134" i="5"/>
  <c r="AR138" i="5"/>
  <c r="AW138" i="5" s="1"/>
  <c r="BE138" i="5" s="1"/>
  <c r="BF138" i="5" s="1"/>
  <c r="AP274" i="5"/>
  <c r="AR275" i="5"/>
  <c r="AW275" i="5" s="1"/>
  <c r="BE275" i="5" s="1"/>
  <c r="BF275" i="5" s="1"/>
  <c r="AP166" i="5"/>
  <c r="AR167" i="5"/>
  <c r="AW167" i="5" s="1"/>
  <c r="BE167" i="5" s="1"/>
  <c r="BF167" i="5" s="1"/>
  <c r="AP201" i="5"/>
  <c r="AP196" i="5" s="1"/>
  <c r="AP9" i="5"/>
  <c r="AR10" i="5"/>
  <c r="AP20" i="5"/>
  <c r="AR22" i="5"/>
  <c r="AW22" i="5" s="1"/>
  <c r="BE22" i="5" s="1"/>
  <c r="BF22" i="5" s="1"/>
  <c r="AP396" i="5"/>
  <c r="AN400" i="5"/>
  <c r="AO400" i="5" s="1"/>
  <c r="AO401" i="5"/>
  <c r="AP234" i="5"/>
  <c r="AP328" i="5"/>
  <c r="AP175" i="5"/>
  <c r="AP191" i="5"/>
  <c r="AP158" i="5"/>
  <c r="AP337" i="5"/>
  <c r="AN249" i="5"/>
  <c r="AN168" i="5"/>
  <c r="AO168" i="5" s="1"/>
  <c r="AP320" i="5"/>
  <c r="AN136" i="5"/>
  <c r="AO136" i="5" s="1"/>
  <c r="AP351" i="5"/>
  <c r="AN160" i="5"/>
  <c r="AO160" i="5" s="1"/>
  <c r="AN123" i="5"/>
  <c r="AO123" i="5" s="1"/>
  <c r="AL214" i="5"/>
  <c r="AM321" i="5"/>
  <c r="AM320" i="5" s="1"/>
  <c r="AM316" i="5" s="1"/>
  <c r="AM315" i="5" s="1"/>
  <c r="AP36" i="5"/>
  <c r="AL397" i="5"/>
  <c r="AN375" i="5"/>
  <c r="AO375" i="5" s="1"/>
  <c r="AM397" i="5"/>
  <c r="AL134" i="5"/>
  <c r="AL128" i="5" s="1"/>
  <c r="AL127" i="5" s="1"/>
  <c r="AM214" i="5"/>
  <c r="AL37" i="5"/>
  <c r="AL201" i="5"/>
  <c r="AL196" i="5" s="1"/>
  <c r="AL195" i="5" s="1"/>
  <c r="AL170" i="5" s="1"/>
  <c r="AL352" i="5"/>
  <c r="AL351" i="5" s="1"/>
  <c r="AL349" i="5" s="1"/>
  <c r="AL348" i="5" s="1"/>
  <c r="AM37" i="5"/>
  <c r="AM201" i="5"/>
  <c r="AM196" i="5" s="1"/>
  <c r="AM195" i="5" s="1"/>
  <c r="AM170" i="5" s="1"/>
  <c r="AM352" i="5"/>
  <c r="AM351" i="5" s="1"/>
  <c r="AM349" i="5" s="1"/>
  <c r="AM348" i="5" s="1"/>
  <c r="AM134" i="5"/>
  <c r="AM128" i="5" s="1"/>
  <c r="AM127" i="5" s="1"/>
  <c r="AM49" i="5"/>
  <c r="AN413" i="5"/>
  <c r="AO413" i="5" s="1"/>
  <c r="AK352" i="5"/>
  <c r="AK351" i="5" s="1"/>
  <c r="AK349" i="5" s="1"/>
  <c r="AK348" i="5" s="1"/>
  <c r="AK321" i="5"/>
  <c r="AK320" i="5" s="1"/>
  <c r="AK316" i="5" s="1"/>
  <c r="AK315" i="5" s="1"/>
  <c r="AN410" i="5"/>
  <c r="AO410" i="5" s="1"/>
  <c r="AN405" i="5"/>
  <c r="AO405" i="5" s="1"/>
  <c r="AN402" i="5"/>
  <c r="AO402" i="5" s="1"/>
  <c r="AK275" i="5"/>
  <c r="AK274" i="5" s="1"/>
  <c r="AK267" i="5" s="1"/>
  <c r="AL49" i="5"/>
  <c r="AL321" i="5"/>
  <c r="AL320" i="5" s="1"/>
  <c r="AL316" i="5" s="1"/>
  <c r="AL315" i="5" s="1"/>
  <c r="AL404" i="5"/>
  <c r="AK37" i="5"/>
  <c r="AN139" i="5"/>
  <c r="AO139" i="5" s="1"/>
  <c r="AN14" i="5"/>
  <c r="AO14" i="5" s="1"/>
  <c r="AK214" i="5"/>
  <c r="AK23" i="5"/>
  <c r="AK22" i="5" s="1"/>
  <c r="AK20" i="5" s="1"/>
  <c r="AK19" i="5" s="1"/>
  <c r="AN25" i="5"/>
  <c r="AO25" i="5" s="1"/>
  <c r="AN47" i="5"/>
  <c r="AO47" i="5" s="1"/>
  <c r="AM404" i="5"/>
  <c r="AN363" i="5"/>
  <c r="AO363" i="5" s="1"/>
  <c r="AN298" i="5"/>
  <c r="AO298" i="5" s="1"/>
  <c r="AK201" i="5"/>
  <c r="AK196" i="5" s="1"/>
  <c r="AK195" i="5" s="1"/>
  <c r="AK191" i="5"/>
  <c r="AK188" i="5" s="1"/>
  <c r="AK187" i="5" s="1"/>
  <c r="AN114" i="5"/>
  <c r="AO114" i="5" s="1"/>
  <c r="AN78" i="5"/>
  <c r="AO78" i="5" s="1"/>
  <c r="AN82" i="5"/>
  <c r="AO82" i="5" s="1"/>
  <c r="AH355" i="5"/>
  <c r="AI355" i="5"/>
  <c r="AJ355" i="5"/>
  <c r="AG356" i="5"/>
  <c r="AG355" i="5" s="1"/>
  <c r="AH353" i="5"/>
  <c r="AI353" i="5"/>
  <c r="AJ353" i="5"/>
  <c r="AG354" i="5"/>
  <c r="AG353" i="5" s="1"/>
  <c r="AH209" i="5"/>
  <c r="AI209" i="5"/>
  <c r="AI208" i="5" s="1"/>
  <c r="AJ209" i="5"/>
  <c r="AJ208" i="5" s="1"/>
  <c r="AG213" i="5"/>
  <c r="AJ278" i="5"/>
  <c r="AJ259" i="5"/>
  <c r="AJ258" i="5" s="1"/>
  <c r="AJ257" i="5" s="1"/>
  <c r="AJ252" i="5" s="1"/>
  <c r="AH38" i="5"/>
  <c r="AI38" i="5"/>
  <c r="AJ38" i="5"/>
  <c r="AK413" i="5"/>
  <c r="AK410" i="5"/>
  <c r="AK405" i="5"/>
  <c r="AK402" i="5"/>
  <c r="AK397" i="5" s="1"/>
  <c r="AJ398" i="5"/>
  <c r="AM381" i="5"/>
  <c r="AM380" i="5" s="1"/>
  <c r="AK374" i="5"/>
  <c r="AK373" i="5" s="1"/>
  <c r="AK371" i="5" s="1"/>
  <c r="AK370" i="5" s="1"/>
  <c r="AK369" i="5" s="1"/>
  <c r="AL373" i="5"/>
  <c r="AM371" i="5"/>
  <c r="AM370" i="5" s="1"/>
  <c r="AM369" i="5" s="1"/>
  <c r="AL328" i="5"/>
  <c r="AL327" i="5" s="1"/>
  <c r="AM328" i="5"/>
  <c r="AM327" i="5" s="1"/>
  <c r="AL310" i="5"/>
  <c r="AL308" i="5" s="1"/>
  <c r="AL307" i="5" s="1"/>
  <c r="AM310" i="5"/>
  <c r="AM308" i="5" s="1"/>
  <c r="AM307" i="5" s="1"/>
  <c r="AM266" i="5"/>
  <c r="AL257" i="5"/>
  <c r="AL253" i="5" s="1"/>
  <c r="AM257" i="5"/>
  <c r="AM252" i="5" s="1"/>
  <c r="AK168" i="5"/>
  <c r="AK167" i="5" s="1"/>
  <c r="AK166" i="5" s="1"/>
  <c r="AK163" i="5" s="1"/>
  <c r="AK162" i="5" s="1"/>
  <c r="AK158" i="5"/>
  <c r="AK139" i="5"/>
  <c r="AK138" i="5" s="1"/>
  <c r="AK136" i="5"/>
  <c r="AK135" i="5" s="1"/>
  <c r="AK122" i="5"/>
  <c r="AK121" i="5" s="1"/>
  <c r="AK118" i="5" s="1"/>
  <c r="AK117" i="5" s="1"/>
  <c r="AM8" i="5"/>
  <c r="AM7" i="5" s="1"/>
  <c r="AK14" i="5"/>
  <c r="AK13" i="5" s="1"/>
  <c r="AK12" i="5" s="1"/>
  <c r="AK10" i="5" s="1"/>
  <c r="AK9" i="5" s="1"/>
  <c r="AJ322" i="5"/>
  <c r="AH203" i="5"/>
  <c r="AI203" i="5"/>
  <c r="AJ203" i="5"/>
  <c r="AJ202" i="5" s="1"/>
  <c r="AH181" i="5"/>
  <c r="AI181" i="5"/>
  <c r="AI180" i="5" s="1"/>
  <c r="AJ181" i="5"/>
  <c r="AJ180" i="5" s="1"/>
  <c r="AJ175" i="5" s="1"/>
  <c r="AJ172" i="5" s="1"/>
  <c r="AH259" i="5"/>
  <c r="AI259" i="5"/>
  <c r="AJ413" i="5"/>
  <c r="AJ410" i="5"/>
  <c r="AI410" i="5"/>
  <c r="AJ405" i="5"/>
  <c r="AJ402" i="5"/>
  <c r="AJ400" i="5"/>
  <c r="AJ385" i="5"/>
  <c r="AJ384" i="5" s="1"/>
  <c r="AJ383" i="5" s="1"/>
  <c r="AJ381" i="5" s="1"/>
  <c r="AJ380" i="5" s="1"/>
  <c r="AJ379" i="5" s="1"/>
  <c r="AI385" i="5"/>
  <c r="AI384" i="5" s="1"/>
  <c r="AI383" i="5" s="1"/>
  <c r="AI381" i="5" s="1"/>
  <c r="AI380" i="5" s="1"/>
  <c r="AI379" i="5" s="1"/>
  <c r="AI398" i="5"/>
  <c r="AI400" i="5"/>
  <c r="AI402" i="5"/>
  <c r="AJ375" i="5"/>
  <c r="AJ374" i="5" s="1"/>
  <c r="AJ373" i="5" s="1"/>
  <c r="AJ371" i="5" s="1"/>
  <c r="AJ370" i="5" s="1"/>
  <c r="AJ369" i="5" s="1"/>
  <c r="AJ358" i="5"/>
  <c r="AJ357" i="5" s="1"/>
  <c r="AI358" i="5"/>
  <c r="AI375" i="5"/>
  <c r="AI374" i="5" s="1"/>
  <c r="AI373" i="5" s="1"/>
  <c r="AI371" i="5" s="1"/>
  <c r="AJ346" i="5"/>
  <c r="AJ345" i="5" s="1"/>
  <c r="AJ344" i="5" s="1"/>
  <c r="AJ342" i="5" s="1"/>
  <c r="AJ341" i="5" s="1"/>
  <c r="AJ339" i="5"/>
  <c r="AJ338" i="5" s="1"/>
  <c r="AJ337" i="5" s="1"/>
  <c r="AJ335" i="5" s="1"/>
  <c r="AJ334" i="5" s="1"/>
  <c r="AJ332" i="5"/>
  <c r="AJ331" i="5" s="1"/>
  <c r="AJ330" i="5" s="1"/>
  <c r="AJ328" i="5" s="1"/>
  <c r="AJ327" i="5" s="1"/>
  <c r="AJ325" i="5"/>
  <c r="AI325" i="5"/>
  <c r="AJ312" i="5"/>
  <c r="AJ311" i="5"/>
  <c r="AJ310" i="5" s="1"/>
  <c r="AJ308" i="5" s="1"/>
  <c r="AJ307" i="5" s="1"/>
  <c r="AJ297" i="5"/>
  <c r="AJ296" i="5" s="1"/>
  <c r="AJ295" i="5" s="1"/>
  <c r="AJ293" i="5" s="1"/>
  <c r="AJ292" i="5" s="1"/>
  <c r="AJ286" i="5"/>
  <c r="AJ285" i="5" s="1"/>
  <c r="AJ284" i="5" s="1"/>
  <c r="AJ282" i="5" s="1"/>
  <c r="AJ281" i="5" s="1"/>
  <c r="AI286" i="5"/>
  <c r="AI297" i="5"/>
  <c r="AI296" i="5" s="1"/>
  <c r="AI295" i="5" s="1"/>
  <c r="AI293" i="5" s="1"/>
  <c r="AI292" i="5" s="1"/>
  <c r="AJ276" i="5"/>
  <c r="AJ249" i="5"/>
  <c r="AJ246" i="5" s="1"/>
  <c r="AJ245" i="5" s="1"/>
  <c r="AJ241" i="5" s="1"/>
  <c r="AJ240" i="5" s="1"/>
  <c r="AJ236" i="5"/>
  <c r="AJ235" i="5" s="1"/>
  <c r="AJ234" i="5" s="1"/>
  <c r="AJ231" i="5" s="1"/>
  <c r="AJ230" i="5" s="1"/>
  <c r="AJ223" i="5"/>
  <c r="AJ222" i="5" s="1"/>
  <c r="AJ221" i="5" s="1"/>
  <c r="AJ216" i="5" s="1"/>
  <c r="AJ215" i="5" s="1"/>
  <c r="AJ193" i="5"/>
  <c r="AJ192" i="5" s="1"/>
  <c r="AJ191" i="5" s="1"/>
  <c r="AJ188" i="5" s="1"/>
  <c r="AJ187" i="5" s="1"/>
  <c r="AJ168" i="5"/>
  <c r="AJ167" i="5" s="1"/>
  <c r="AJ166" i="5" s="1"/>
  <c r="AJ163" i="5" s="1"/>
  <c r="AJ162" i="5" s="1"/>
  <c r="AJ160" i="5"/>
  <c r="AJ159" i="5" s="1"/>
  <c r="AJ158" i="5" s="1"/>
  <c r="AJ156" i="5" s="1"/>
  <c r="AJ155" i="5" s="1"/>
  <c r="AJ139" i="5"/>
  <c r="AJ138" i="5" s="1"/>
  <c r="AI139" i="5"/>
  <c r="AJ136" i="5"/>
  <c r="AJ135" i="5" s="1"/>
  <c r="AI136" i="5"/>
  <c r="AI135" i="5" s="1"/>
  <c r="AJ123" i="5"/>
  <c r="AJ122" i="5" s="1"/>
  <c r="AJ121" i="5" s="1"/>
  <c r="AJ118" i="5" s="1"/>
  <c r="AJ117" i="5" s="1"/>
  <c r="AJ110" i="5"/>
  <c r="AI123" i="5"/>
  <c r="AI122" i="5" s="1"/>
  <c r="AI121" i="5" s="1"/>
  <c r="AI118" i="5" s="1"/>
  <c r="AI117" i="5" s="1"/>
  <c r="AI150" i="5"/>
  <c r="AI110" i="5"/>
  <c r="AJ68" i="5"/>
  <c r="AJ56" i="5"/>
  <c r="AJ50" i="5"/>
  <c r="AJ46" i="5"/>
  <c r="AJ41" i="5"/>
  <c r="AI41" i="5"/>
  <c r="AJ24" i="5"/>
  <c r="AJ23" i="5"/>
  <c r="AJ22" i="5" s="1"/>
  <c r="AJ20" i="5" s="1"/>
  <c r="AJ19" i="5" s="1"/>
  <c r="AJ14" i="5"/>
  <c r="AJ13" i="5" s="1"/>
  <c r="AJ12" i="5" s="1"/>
  <c r="AJ10" i="5" s="1"/>
  <c r="AJ9" i="5" s="1"/>
  <c r="AI14" i="5"/>
  <c r="AI13" i="5" s="1"/>
  <c r="AI23" i="5"/>
  <c r="AI22" i="5" s="1"/>
  <c r="AI24" i="5"/>
  <c r="AI46" i="5"/>
  <c r="AI50" i="5"/>
  <c r="AI56" i="5"/>
  <c r="AI68" i="5"/>
  <c r="AT31" i="5" l="1"/>
  <c r="BF49" i="5"/>
  <c r="AW10" i="5"/>
  <c r="AH352" i="5"/>
  <c r="AP381" i="5"/>
  <c r="AR383" i="5"/>
  <c r="AW383" i="5" s="1"/>
  <c r="BE383" i="5" s="1"/>
  <c r="BF383" i="5" s="1"/>
  <c r="AQ26" i="5"/>
  <c r="AQ6" i="5" s="1"/>
  <c r="AR351" i="5"/>
  <c r="AW351" i="5" s="1"/>
  <c r="BE351" i="5" s="1"/>
  <c r="BF351" i="5" s="1"/>
  <c r="AR337" i="5"/>
  <c r="AW337" i="5" s="1"/>
  <c r="BE337" i="5" s="1"/>
  <c r="BF337" i="5" s="1"/>
  <c r="AR175" i="5"/>
  <c r="AW175" i="5" s="1"/>
  <c r="BE175" i="5" s="1"/>
  <c r="BF175" i="5" s="1"/>
  <c r="AR257" i="5"/>
  <c r="AW257" i="5" s="1"/>
  <c r="BE257" i="5" s="1"/>
  <c r="BF257" i="5" s="1"/>
  <c r="AP253" i="5"/>
  <c r="AP252" i="5"/>
  <c r="AR158" i="5"/>
  <c r="AW158" i="5" s="1"/>
  <c r="BE158" i="5" s="1"/>
  <c r="BF158" i="5" s="1"/>
  <c r="AP371" i="5"/>
  <c r="AR373" i="5"/>
  <c r="AW373" i="5" s="1"/>
  <c r="BE373" i="5" s="1"/>
  <c r="BF373" i="5" s="1"/>
  <c r="AP241" i="5"/>
  <c r="AR245" i="5"/>
  <c r="AW245" i="5" s="1"/>
  <c r="BE245" i="5" s="1"/>
  <c r="BF245" i="5" s="1"/>
  <c r="AR191" i="5"/>
  <c r="AW191" i="5" s="1"/>
  <c r="BE191" i="5" s="1"/>
  <c r="BF191" i="5" s="1"/>
  <c r="AR234" i="5"/>
  <c r="AW234" i="5" s="1"/>
  <c r="BE234" i="5" s="1"/>
  <c r="BF234" i="5" s="1"/>
  <c r="AR201" i="5"/>
  <c r="AW201" i="5" s="1"/>
  <c r="BE201" i="5" s="1"/>
  <c r="BF201" i="5" s="1"/>
  <c r="AP282" i="5"/>
  <c r="AR284" i="5"/>
  <c r="AW284" i="5" s="1"/>
  <c r="BE284" i="5" s="1"/>
  <c r="BF284" i="5" s="1"/>
  <c r="AP293" i="5"/>
  <c r="AR295" i="5"/>
  <c r="AW295" i="5" s="1"/>
  <c r="BE295" i="5" s="1"/>
  <c r="BF295" i="5" s="1"/>
  <c r="AP118" i="5"/>
  <c r="AR121" i="5"/>
  <c r="AW121" i="5" s="1"/>
  <c r="BE121" i="5" s="1"/>
  <c r="BF121" i="5" s="1"/>
  <c r="AR36" i="5"/>
  <c r="AW36" i="5" s="1"/>
  <c r="BE36" i="5" s="1"/>
  <c r="BF36" i="5" s="1"/>
  <c r="AR320" i="5"/>
  <c r="AW320" i="5" s="1"/>
  <c r="BE320" i="5" s="1"/>
  <c r="BF320" i="5" s="1"/>
  <c r="AP342" i="5"/>
  <c r="AR344" i="5"/>
  <c r="AW344" i="5" s="1"/>
  <c r="BE344" i="5" s="1"/>
  <c r="BF344" i="5" s="1"/>
  <c r="AP216" i="5"/>
  <c r="AR221" i="5"/>
  <c r="AW221" i="5" s="1"/>
  <c r="BE221" i="5" s="1"/>
  <c r="BF221" i="5" s="1"/>
  <c r="AP307" i="5"/>
  <c r="AR308" i="5"/>
  <c r="AW308" i="5" s="1"/>
  <c r="BE308" i="5" s="1"/>
  <c r="BF308" i="5" s="1"/>
  <c r="AR9" i="5"/>
  <c r="AW9" i="5" s="1"/>
  <c r="AP128" i="5"/>
  <c r="AR134" i="5"/>
  <c r="AW134" i="5" s="1"/>
  <c r="BE134" i="5" s="1"/>
  <c r="BF134" i="5" s="1"/>
  <c r="AP394" i="5"/>
  <c r="AR396" i="5"/>
  <c r="AW396" i="5" s="1"/>
  <c r="BE396" i="5" s="1"/>
  <c r="BF396" i="5" s="1"/>
  <c r="AP19" i="5"/>
  <c r="AR20" i="5"/>
  <c r="AW20" i="5" s="1"/>
  <c r="BE20" i="5" s="1"/>
  <c r="BF20" i="5" s="1"/>
  <c r="AP163" i="5"/>
  <c r="AR166" i="5"/>
  <c r="AW166" i="5" s="1"/>
  <c r="BE166" i="5" s="1"/>
  <c r="BF166" i="5" s="1"/>
  <c r="AR274" i="5"/>
  <c r="AW274" i="5" s="1"/>
  <c r="BE274" i="5" s="1"/>
  <c r="BF274" i="5" s="1"/>
  <c r="AP266" i="5"/>
  <c r="AP267" i="5"/>
  <c r="AR196" i="5"/>
  <c r="AR328" i="5"/>
  <c r="AW328" i="5" s="1"/>
  <c r="AN246" i="5"/>
  <c r="AO246" i="5" s="1"/>
  <c r="AO249" i="5"/>
  <c r="AP231" i="5"/>
  <c r="AP335" i="5"/>
  <c r="AP188" i="5"/>
  <c r="AP172" i="5"/>
  <c r="AP156" i="5"/>
  <c r="AP327" i="5"/>
  <c r="AN374" i="5"/>
  <c r="AO374" i="5" s="1"/>
  <c r="AP316" i="5"/>
  <c r="AN46" i="5"/>
  <c r="AO46" i="5" s="1"/>
  <c r="AN13" i="5"/>
  <c r="AO13" i="5" s="1"/>
  <c r="AN159" i="5"/>
  <c r="AO159" i="5" s="1"/>
  <c r="AN138" i="5"/>
  <c r="AO138" i="5" s="1"/>
  <c r="AP195" i="5"/>
  <c r="AN122" i="5"/>
  <c r="AO122" i="5" s="1"/>
  <c r="AP349" i="5"/>
  <c r="AN135" i="5"/>
  <c r="AO135" i="5" s="1"/>
  <c r="AN167" i="5"/>
  <c r="AO167" i="5" s="1"/>
  <c r="AN297" i="5"/>
  <c r="AO297" i="5" s="1"/>
  <c r="AP29" i="5"/>
  <c r="AL36" i="5"/>
  <c r="AL29" i="5" s="1"/>
  <c r="AL28" i="5" s="1"/>
  <c r="AL27" i="5" s="1"/>
  <c r="AM396" i="5"/>
  <c r="AM394" i="5" s="1"/>
  <c r="AM393" i="5" s="1"/>
  <c r="AM392" i="5" s="1"/>
  <c r="AL396" i="5"/>
  <c r="AL394" i="5" s="1"/>
  <c r="AL393" i="5" s="1"/>
  <c r="AL392" i="5" s="1"/>
  <c r="AM379" i="5"/>
  <c r="AM280" i="5"/>
  <c r="AN24" i="5"/>
  <c r="AO24" i="5" s="1"/>
  <c r="AN23" i="5"/>
  <c r="AO23" i="5" s="1"/>
  <c r="AM36" i="5"/>
  <c r="AM29" i="5" s="1"/>
  <c r="AM28" i="5" s="1"/>
  <c r="AM27" i="5" s="1"/>
  <c r="AM314" i="5"/>
  <c r="AK266" i="5"/>
  <c r="AK8" i="5"/>
  <c r="AK7" i="5" s="1"/>
  <c r="AI352" i="5"/>
  <c r="AJ352" i="5"/>
  <c r="AJ351" i="5" s="1"/>
  <c r="AJ349" i="5" s="1"/>
  <c r="AJ348" i="5" s="1"/>
  <c r="AG352" i="5"/>
  <c r="AK134" i="5"/>
  <c r="AK128" i="5" s="1"/>
  <c r="AK127" i="5" s="1"/>
  <c r="AN404" i="5"/>
  <c r="AO404" i="5" s="1"/>
  <c r="AN399" i="5"/>
  <c r="AO399" i="5" s="1"/>
  <c r="AL381" i="5"/>
  <c r="AL371" i="5"/>
  <c r="AN362" i="5"/>
  <c r="AO362" i="5" s="1"/>
  <c r="AK156" i="5"/>
  <c r="AN112" i="5"/>
  <c r="AO112" i="5" s="1"/>
  <c r="AN77" i="5"/>
  <c r="AO77" i="5" s="1"/>
  <c r="AK404" i="5"/>
  <c r="AK396" i="5" s="1"/>
  <c r="AK394" i="5" s="1"/>
  <c r="AK393" i="5" s="1"/>
  <c r="AK392" i="5" s="1"/>
  <c r="AM253" i="5"/>
  <c r="AJ171" i="5"/>
  <c r="AL314" i="5"/>
  <c r="AL266" i="5"/>
  <c r="AM251" i="5"/>
  <c r="AL252" i="5"/>
  <c r="AI37" i="5"/>
  <c r="AJ321" i="5"/>
  <c r="AJ320" i="5" s="1"/>
  <c r="AJ316" i="5" s="1"/>
  <c r="AI138" i="5"/>
  <c r="AI134" i="5" s="1"/>
  <c r="AI128" i="5" s="1"/>
  <c r="AI127" i="5" s="1"/>
  <c r="AI20" i="5"/>
  <c r="AI19" i="5" s="1"/>
  <c r="AI397" i="5"/>
  <c r="AI370" i="5"/>
  <c r="AI369" i="5" s="1"/>
  <c r="AJ37" i="5"/>
  <c r="AJ404" i="5"/>
  <c r="AJ397" i="5"/>
  <c r="AJ280" i="5"/>
  <c r="AJ275" i="5"/>
  <c r="AJ274" i="5" s="1"/>
  <c r="AJ266" i="5" s="1"/>
  <c r="AJ251" i="5" s="1"/>
  <c r="AJ253" i="5"/>
  <c r="AJ214" i="5"/>
  <c r="AJ201" i="5"/>
  <c r="AJ196" i="5" s="1"/>
  <c r="AJ154" i="5"/>
  <c r="AJ134" i="5"/>
  <c r="AJ128" i="5" s="1"/>
  <c r="AJ127" i="5" s="1"/>
  <c r="AI49" i="5"/>
  <c r="AJ49" i="5"/>
  <c r="AJ8" i="5"/>
  <c r="AJ7" i="5" s="1"/>
  <c r="BE328" i="5" l="1"/>
  <c r="AW196" i="5"/>
  <c r="AQ5" i="5"/>
  <c r="AP380" i="5"/>
  <c r="AP379" i="5" s="1"/>
  <c r="AR379" i="5" s="1"/>
  <c r="AW379" i="5" s="1"/>
  <c r="BE379" i="5" s="1"/>
  <c r="BF379" i="5" s="1"/>
  <c r="AR381" i="5"/>
  <c r="AR195" i="5"/>
  <c r="AW195" i="5" s="1"/>
  <c r="BE195" i="5" s="1"/>
  <c r="BF195" i="5" s="1"/>
  <c r="AR349" i="5"/>
  <c r="AW349" i="5" s="1"/>
  <c r="BE349" i="5" s="1"/>
  <c r="BF349" i="5" s="1"/>
  <c r="AR327" i="5"/>
  <c r="AW327" i="5" s="1"/>
  <c r="BE327" i="5" s="1"/>
  <c r="BF327" i="5" s="1"/>
  <c r="AR335" i="5"/>
  <c r="AW335" i="5" s="1"/>
  <c r="BE335" i="5" s="1"/>
  <c r="BF335" i="5" s="1"/>
  <c r="AR307" i="5"/>
  <c r="AW307" i="5" s="1"/>
  <c r="BE307" i="5" s="1"/>
  <c r="BF307" i="5" s="1"/>
  <c r="AP292" i="5"/>
  <c r="AR293" i="5"/>
  <c r="AW293" i="5" s="1"/>
  <c r="BE293" i="5" s="1"/>
  <c r="BF293" i="5" s="1"/>
  <c r="AP370" i="5"/>
  <c r="AR371" i="5"/>
  <c r="AR252" i="5"/>
  <c r="AW252" i="5" s="1"/>
  <c r="BE252" i="5" s="1"/>
  <c r="BF252" i="5" s="1"/>
  <c r="AP215" i="5"/>
  <c r="AR216" i="5"/>
  <c r="AW216" i="5" s="1"/>
  <c r="BE216" i="5" s="1"/>
  <c r="BF216" i="5" s="1"/>
  <c r="AR267" i="5"/>
  <c r="AW267" i="5" s="1"/>
  <c r="BE267" i="5" s="1"/>
  <c r="BF267" i="5" s="1"/>
  <c r="AP117" i="5"/>
  <c r="AR118" i="5"/>
  <c r="AW118" i="5" s="1"/>
  <c r="BE118" i="5" s="1"/>
  <c r="BF118" i="5" s="1"/>
  <c r="AR241" i="5"/>
  <c r="AP240" i="5"/>
  <c r="AR253" i="5"/>
  <c r="AW253" i="5" s="1"/>
  <c r="BE253" i="5" s="1"/>
  <c r="BF253" i="5" s="1"/>
  <c r="AR19" i="5"/>
  <c r="AW19" i="5" s="1"/>
  <c r="BE19" i="5" s="1"/>
  <c r="BF19" i="5" s="1"/>
  <c r="AP341" i="5"/>
  <c r="AR342" i="5"/>
  <c r="AW342" i="5" s="1"/>
  <c r="BE342" i="5" s="1"/>
  <c r="BF342" i="5" s="1"/>
  <c r="AP281" i="5"/>
  <c r="AR282" i="5"/>
  <c r="AW282" i="5" s="1"/>
  <c r="AR316" i="5"/>
  <c r="AR156" i="5"/>
  <c r="AR266" i="5"/>
  <c r="AW266" i="5" s="1"/>
  <c r="BE266" i="5" s="1"/>
  <c r="BF266" i="5" s="1"/>
  <c r="AP251" i="5"/>
  <c r="AP162" i="5"/>
  <c r="AR163" i="5"/>
  <c r="AN245" i="5"/>
  <c r="AO245" i="5" s="1"/>
  <c r="AR172" i="5"/>
  <c r="AR231" i="5"/>
  <c r="AW231" i="5" s="1"/>
  <c r="AP393" i="5"/>
  <c r="AR394" i="5"/>
  <c r="AW394" i="5" s="1"/>
  <c r="BE394" i="5" s="1"/>
  <c r="BF394" i="5" s="1"/>
  <c r="AP127" i="5"/>
  <c r="AR128" i="5"/>
  <c r="AW128" i="5" s="1"/>
  <c r="BE128" i="5" s="1"/>
  <c r="AR29" i="5"/>
  <c r="AW29" i="5" s="1"/>
  <c r="BE29" i="5" s="1"/>
  <c r="BF29" i="5" s="1"/>
  <c r="AR188" i="5"/>
  <c r="AP8" i="5"/>
  <c r="AP230" i="5"/>
  <c r="AP171" i="5"/>
  <c r="AP334" i="5"/>
  <c r="AP155" i="5"/>
  <c r="AP187" i="5"/>
  <c r="AM26" i="5"/>
  <c r="AM6" i="5" s="1"/>
  <c r="AM5" i="5" s="1"/>
  <c r="AN134" i="5"/>
  <c r="AN398" i="5"/>
  <c r="AO398" i="5" s="1"/>
  <c r="AP348" i="5"/>
  <c r="AN373" i="5"/>
  <c r="AO373" i="5" s="1"/>
  <c r="AN296" i="5"/>
  <c r="AO296" i="5" s="1"/>
  <c r="AN166" i="5"/>
  <c r="AO166" i="5" s="1"/>
  <c r="AN22" i="5"/>
  <c r="AO22" i="5" s="1"/>
  <c r="AN158" i="5"/>
  <c r="AO158" i="5" s="1"/>
  <c r="AN12" i="5"/>
  <c r="AO12" i="5" s="1"/>
  <c r="AP315" i="5"/>
  <c r="AN121" i="5"/>
  <c r="AO121" i="5" s="1"/>
  <c r="AP28" i="5"/>
  <c r="AN44" i="5"/>
  <c r="AO44" i="5" s="1"/>
  <c r="AL380" i="5"/>
  <c r="AL280" i="5" s="1"/>
  <c r="AL370" i="5"/>
  <c r="AN361" i="5"/>
  <c r="AO361" i="5" s="1"/>
  <c r="AN239" i="5"/>
  <c r="AO239" i="5" s="1"/>
  <c r="AK155" i="5"/>
  <c r="AN111" i="5"/>
  <c r="AN76" i="5"/>
  <c r="AO76" i="5" s="1"/>
  <c r="AI36" i="5"/>
  <c r="AI29" i="5" s="1"/>
  <c r="AI28" i="5" s="1"/>
  <c r="AI27" i="5" s="1"/>
  <c r="AJ195" i="5"/>
  <c r="AJ170" i="5" s="1"/>
  <c r="AJ315" i="5"/>
  <c r="AJ314" i="5" s="1"/>
  <c r="AL251" i="5"/>
  <c r="AJ396" i="5"/>
  <c r="AJ394" i="5" s="1"/>
  <c r="AJ393" i="5" s="1"/>
  <c r="AJ392" i="5" s="1"/>
  <c r="AJ36" i="5"/>
  <c r="AJ29" i="5" s="1"/>
  <c r="AJ267" i="5"/>
  <c r="BF328" i="5" l="1"/>
  <c r="BF128" i="5"/>
  <c r="AR380" i="5"/>
  <c r="AW380" i="5" s="1"/>
  <c r="BE380" i="5" s="1"/>
  <c r="BF380" i="5" s="1"/>
  <c r="BE282" i="5"/>
  <c r="BE196" i="5"/>
  <c r="BE231" i="5"/>
  <c r="AW188" i="5"/>
  <c r="AW241" i="5"/>
  <c r="AW163" i="5"/>
  <c r="AW316" i="5"/>
  <c r="AW371" i="5"/>
  <c r="AW381" i="5"/>
  <c r="AW172" i="5"/>
  <c r="AW156" i="5"/>
  <c r="AR155" i="5"/>
  <c r="AW155" i="5" s="1"/>
  <c r="BE155" i="5" s="1"/>
  <c r="BF155" i="5" s="1"/>
  <c r="AR251" i="5"/>
  <c r="AW251" i="5" s="1"/>
  <c r="BE251" i="5" s="1"/>
  <c r="BF251" i="5" s="1"/>
  <c r="AR240" i="5"/>
  <c r="AW240" i="5" s="1"/>
  <c r="BE240" i="5" s="1"/>
  <c r="BF240" i="5" s="1"/>
  <c r="AR215" i="5"/>
  <c r="AW215" i="5" s="1"/>
  <c r="BE215" i="5" s="1"/>
  <c r="BF215" i="5" s="1"/>
  <c r="AR334" i="5"/>
  <c r="AW334" i="5" s="1"/>
  <c r="BE334" i="5" s="1"/>
  <c r="BF334" i="5" s="1"/>
  <c r="AR341" i="5"/>
  <c r="AW341" i="5" s="1"/>
  <c r="BE341" i="5" s="1"/>
  <c r="BF341" i="5" s="1"/>
  <c r="AR117" i="5"/>
  <c r="AW117" i="5" s="1"/>
  <c r="BE117" i="5" s="1"/>
  <c r="BF117" i="5" s="1"/>
  <c r="AR292" i="5"/>
  <c r="AW292" i="5" s="1"/>
  <c r="BE292" i="5" s="1"/>
  <c r="BF292" i="5" s="1"/>
  <c r="AR348" i="5"/>
  <c r="AW348" i="5" s="1"/>
  <c r="BE348" i="5" s="1"/>
  <c r="BF348" i="5" s="1"/>
  <c r="AR171" i="5"/>
  <c r="AW171" i="5" s="1"/>
  <c r="BE171" i="5" s="1"/>
  <c r="BF171" i="5" s="1"/>
  <c r="AR281" i="5"/>
  <c r="AW281" i="5" s="1"/>
  <c r="BE281" i="5" s="1"/>
  <c r="BF281" i="5" s="1"/>
  <c r="AP280" i="5"/>
  <c r="AR28" i="5"/>
  <c r="AW28" i="5" s="1"/>
  <c r="BE28" i="5" s="1"/>
  <c r="BF28" i="5" s="1"/>
  <c r="AR370" i="5"/>
  <c r="AW370" i="5" s="1"/>
  <c r="BE370" i="5" s="1"/>
  <c r="BF370" i="5" s="1"/>
  <c r="AP369" i="5"/>
  <c r="AR315" i="5"/>
  <c r="AW315" i="5" s="1"/>
  <c r="BE315" i="5" s="1"/>
  <c r="BF315" i="5" s="1"/>
  <c r="AP214" i="5"/>
  <c r="AR187" i="5"/>
  <c r="AW187" i="5" s="1"/>
  <c r="BE187" i="5" s="1"/>
  <c r="BF187" i="5" s="1"/>
  <c r="AR230" i="5"/>
  <c r="AW230" i="5" s="1"/>
  <c r="BE230" i="5" s="1"/>
  <c r="BF230" i="5" s="1"/>
  <c r="AR127" i="5"/>
  <c r="AW127" i="5" s="1"/>
  <c r="BE127" i="5" s="1"/>
  <c r="BF127" i="5" s="1"/>
  <c r="AR162" i="5"/>
  <c r="AW162" i="5" s="1"/>
  <c r="BE162" i="5" s="1"/>
  <c r="BF162" i="5" s="1"/>
  <c r="AN241" i="5"/>
  <c r="AO241" i="5" s="1"/>
  <c r="AP392" i="5"/>
  <c r="AR393" i="5"/>
  <c r="AR8" i="5"/>
  <c r="AW8" i="5" s="1"/>
  <c r="AW7" i="5" s="1"/>
  <c r="AP7" i="5"/>
  <c r="AN110" i="5"/>
  <c r="AO110" i="5" s="1"/>
  <c r="AO111" i="5"/>
  <c r="AN128" i="5"/>
  <c r="AO128" i="5" s="1"/>
  <c r="AO134" i="5"/>
  <c r="AP170" i="5"/>
  <c r="AP154" i="5"/>
  <c r="AN118" i="5"/>
  <c r="AO118" i="5" s="1"/>
  <c r="AN10" i="5"/>
  <c r="AO10" i="5" s="1"/>
  <c r="AN20" i="5"/>
  <c r="AO20" i="5" s="1"/>
  <c r="AN295" i="5"/>
  <c r="AO295" i="5" s="1"/>
  <c r="AN163" i="5"/>
  <c r="AO163" i="5" s="1"/>
  <c r="AN371" i="5"/>
  <c r="AO371" i="5" s="1"/>
  <c r="AP314" i="5"/>
  <c r="AN156" i="5"/>
  <c r="AO156" i="5" s="1"/>
  <c r="AN397" i="5"/>
  <c r="AO397" i="5" s="1"/>
  <c r="AP27" i="5"/>
  <c r="AL8" i="5"/>
  <c r="AL7" i="5" s="1"/>
  <c r="AN43" i="5"/>
  <c r="AO43" i="5" s="1"/>
  <c r="AL379" i="5"/>
  <c r="AL369" i="5"/>
  <c r="AL26" i="5" s="1"/>
  <c r="AN360" i="5"/>
  <c r="AO360" i="5" s="1"/>
  <c r="AN237" i="5"/>
  <c r="AO237" i="5" s="1"/>
  <c r="AK154" i="5"/>
  <c r="AJ28" i="5"/>
  <c r="AJ27" i="5" s="1"/>
  <c r="AJ26" i="5" s="1"/>
  <c r="AJ6" i="5" s="1"/>
  <c r="AJ5" i="5" s="1"/>
  <c r="BF282" i="5" l="1"/>
  <c r="BF196" i="5"/>
  <c r="BF231" i="5"/>
  <c r="AR7" i="5"/>
  <c r="BE172" i="5"/>
  <c r="BE371" i="5"/>
  <c r="BE163" i="5"/>
  <c r="BE188" i="5"/>
  <c r="BE156" i="5"/>
  <c r="BE381" i="5"/>
  <c r="BE316" i="5"/>
  <c r="BE241" i="5"/>
  <c r="AW393" i="5"/>
  <c r="AR392" i="5"/>
  <c r="AN240" i="5"/>
  <c r="AO240" i="5" s="1"/>
  <c r="AR314" i="5"/>
  <c r="AW314" i="5" s="1"/>
  <c r="BE314" i="5" s="1"/>
  <c r="BF314" i="5" s="1"/>
  <c r="AR27" i="5"/>
  <c r="AR154" i="5"/>
  <c r="AW154" i="5" s="1"/>
  <c r="BE154" i="5" s="1"/>
  <c r="BF154" i="5" s="1"/>
  <c r="AR369" i="5"/>
  <c r="AW369" i="5" s="1"/>
  <c r="BE369" i="5" s="1"/>
  <c r="BF369" i="5" s="1"/>
  <c r="AR170" i="5"/>
  <c r="AW170" i="5" s="1"/>
  <c r="BE170" i="5" s="1"/>
  <c r="BF170" i="5" s="1"/>
  <c r="AR214" i="5"/>
  <c r="AW214" i="5" s="1"/>
  <c r="BE214" i="5" s="1"/>
  <c r="BF214" i="5" s="1"/>
  <c r="AR280" i="5"/>
  <c r="AW280" i="5" s="1"/>
  <c r="BE280" i="5" s="1"/>
  <c r="BF280" i="5" s="1"/>
  <c r="AN127" i="5"/>
  <c r="AO127" i="5" s="1"/>
  <c r="AL6" i="5"/>
  <c r="AL5" i="5" s="1"/>
  <c r="AN155" i="5"/>
  <c r="AO155" i="5" s="1"/>
  <c r="AN370" i="5"/>
  <c r="AO370" i="5" s="1"/>
  <c r="AN19" i="5"/>
  <c r="AO19" i="5" s="1"/>
  <c r="AN117" i="5"/>
  <c r="AO117" i="5" s="1"/>
  <c r="AN162" i="5"/>
  <c r="AO162" i="5" s="1"/>
  <c r="AN293" i="5"/>
  <c r="AO293" i="5" s="1"/>
  <c r="AN9" i="5"/>
  <c r="AO9" i="5" s="1"/>
  <c r="AN236" i="5"/>
  <c r="AO236" i="5" s="1"/>
  <c r="AN41" i="5"/>
  <c r="AO41" i="5" s="1"/>
  <c r="AN396" i="5"/>
  <c r="AO396" i="5" s="1"/>
  <c r="AP26" i="5"/>
  <c r="AP6" i="5" s="1"/>
  <c r="AN359" i="5"/>
  <c r="AO359" i="5" s="1"/>
  <c r="AN75" i="5"/>
  <c r="AO75" i="5" s="1"/>
  <c r="AI405" i="5"/>
  <c r="AI413" i="5"/>
  <c r="AI416" i="5"/>
  <c r="AI357" i="5"/>
  <c r="AI346" i="5"/>
  <c r="AI345" i="5" s="1"/>
  <c r="AI344" i="5" s="1"/>
  <c r="AI342" i="5" s="1"/>
  <c r="AI341" i="5" s="1"/>
  <c r="AI339" i="5"/>
  <c r="AI338" i="5" s="1"/>
  <c r="AI337" i="5" s="1"/>
  <c r="AI335" i="5" s="1"/>
  <c r="AI334" i="5" s="1"/>
  <c r="AI332" i="5"/>
  <c r="AI331" i="5" s="1"/>
  <c r="AI330" i="5" s="1"/>
  <c r="AI328" i="5" s="1"/>
  <c r="AI322" i="5"/>
  <c r="AI312" i="5"/>
  <c r="AI311" i="5"/>
  <c r="AI310" i="5" s="1"/>
  <c r="AI308" i="5" s="1"/>
  <c r="AI307" i="5" s="1"/>
  <c r="AI285" i="5"/>
  <c r="AI284" i="5" s="1"/>
  <c r="AI282" i="5" s="1"/>
  <c r="AI278" i="5"/>
  <c r="AI276" i="5"/>
  <c r="AI258" i="5"/>
  <c r="AI257" i="5" s="1"/>
  <c r="AI249" i="5"/>
  <c r="AI246" i="5" s="1"/>
  <c r="AI245" i="5" s="1"/>
  <c r="AI241" i="5" s="1"/>
  <c r="AI236" i="5"/>
  <c r="AI235" i="5" s="1"/>
  <c r="AI234" i="5" s="1"/>
  <c r="AI231" i="5" s="1"/>
  <c r="AI223" i="5"/>
  <c r="AI222" i="5" s="1"/>
  <c r="AI221" i="5" s="1"/>
  <c r="AI216" i="5" s="1"/>
  <c r="AI215" i="5" s="1"/>
  <c r="AI202" i="5"/>
  <c r="AI193" i="5"/>
  <c r="AI175" i="5"/>
  <c r="AI172" i="5" s="1"/>
  <c r="AI168" i="5"/>
  <c r="AI167" i="5" s="1"/>
  <c r="AI166" i="5" s="1"/>
  <c r="AI160" i="5"/>
  <c r="AI159" i="5" s="1"/>
  <c r="AH136" i="5"/>
  <c r="AH135" i="5" s="1"/>
  <c r="AI12" i="5"/>
  <c r="AI10" i="5" s="1"/>
  <c r="Q413" i="5"/>
  <c r="Q410" i="5" s="1"/>
  <c r="Q405" i="5" s="1"/>
  <c r="Q404" i="5" s="1"/>
  <c r="P413" i="5"/>
  <c r="P410" i="5" s="1"/>
  <c r="P405" i="5" s="1"/>
  <c r="P404" i="5" s="1"/>
  <c r="O413" i="5"/>
  <c r="O410" i="5" s="1"/>
  <c r="O405" i="5" s="1"/>
  <c r="O404" i="5" s="1"/>
  <c r="N413" i="5"/>
  <c r="N410" i="5" s="1"/>
  <c r="N405" i="5" s="1"/>
  <c r="N404" i="5" s="1"/>
  <c r="M413" i="5"/>
  <c r="M410" i="5" s="1"/>
  <c r="M405" i="5" s="1"/>
  <c r="M404" i="5" s="1"/>
  <c r="L413" i="5"/>
  <c r="L410" i="5" s="1"/>
  <c r="L405" i="5" s="1"/>
  <c r="L404" i="5" s="1"/>
  <c r="K413" i="5"/>
  <c r="K410" i="5" s="1"/>
  <c r="AG418" i="5"/>
  <c r="AG417" i="5"/>
  <c r="AH416" i="5"/>
  <c r="AF416" i="5"/>
  <c r="AE416" i="5"/>
  <c r="AD416" i="5"/>
  <c r="AC416" i="5"/>
  <c r="AB416" i="5"/>
  <c r="AA416" i="5"/>
  <c r="Z416" i="5"/>
  <c r="Y416" i="5"/>
  <c r="X416" i="5"/>
  <c r="W416" i="5"/>
  <c r="V416" i="5"/>
  <c r="U416" i="5"/>
  <c r="U410" i="5" s="1"/>
  <c r="U405" i="5" s="1"/>
  <c r="U404" i="5" s="1"/>
  <c r="T416" i="5"/>
  <c r="S416" i="5"/>
  <c r="AG415" i="5"/>
  <c r="AG414" i="5"/>
  <c r="AH413" i="5"/>
  <c r="AF413" i="5"/>
  <c r="AE413" i="5"/>
  <c r="AD413" i="5"/>
  <c r="AC413" i="5"/>
  <c r="AB413" i="5"/>
  <c r="AA413" i="5"/>
  <c r="Y413" i="5"/>
  <c r="X413" i="5"/>
  <c r="W413" i="5"/>
  <c r="T413" i="5"/>
  <c r="S413" i="5"/>
  <c r="AG412" i="5"/>
  <c r="AG411" i="5"/>
  <c r="AH410" i="5"/>
  <c r="AF410" i="5"/>
  <c r="AE410" i="5"/>
  <c r="AD410" i="5"/>
  <c r="AC410" i="5"/>
  <c r="AB410" i="5"/>
  <c r="AA410" i="5"/>
  <c r="Z410" i="5"/>
  <c r="Y410" i="5"/>
  <c r="X410" i="5"/>
  <c r="W410" i="5"/>
  <c r="W405" i="5" s="1"/>
  <c r="T410" i="5"/>
  <c r="S410" i="5"/>
  <c r="AG409" i="5"/>
  <c r="AG408" i="5"/>
  <c r="AG407" i="5"/>
  <c r="AG406" i="5"/>
  <c r="AH405" i="5"/>
  <c r="AF405" i="5"/>
  <c r="AE405" i="5"/>
  <c r="AD405" i="5"/>
  <c r="AC405" i="5"/>
  <c r="AB405" i="5"/>
  <c r="AA405" i="5"/>
  <c r="Z405" i="5"/>
  <c r="Y405" i="5"/>
  <c r="X405" i="5"/>
  <c r="T405" i="5"/>
  <c r="S405" i="5"/>
  <c r="K405" i="5"/>
  <c r="K404" i="5" s="1"/>
  <c r="V404" i="5"/>
  <c r="AG403" i="5"/>
  <c r="AH402" i="5"/>
  <c r="AF402" i="5"/>
  <c r="AE402" i="5"/>
  <c r="AD402" i="5"/>
  <c r="AC402" i="5"/>
  <c r="AB402" i="5"/>
  <c r="AA402" i="5"/>
  <c r="Z402" i="5"/>
  <c r="Y402" i="5"/>
  <c r="X402" i="5"/>
  <c r="X397" i="5" s="1"/>
  <c r="W402" i="5"/>
  <c r="W397" i="5" s="1"/>
  <c r="W396" i="5" s="1"/>
  <c r="W394" i="5" s="1"/>
  <c r="W393" i="5" s="1"/>
  <c r="V402" i="5"/>
  <c r="U402" i="5"/>
  <c r="T402" i="5"/>
  <c r="S402" i="5"/>
  <c r="AG401" i="5"/>
  <c r="AH400" i="5"/>
  <c r="AF400" i="5"/>
  <c r="AE400" i="5"/>
  <c r="AD400" i="5"/>
  <c r="AC400" i="5"/>
  <c r="AG399" i="5"/>
  <c r="AG398" i="5" s="1"/>
  <c r="AH398" i="5"/>
  <c r="AF398" i="5"/>
  <c r="AE398" i="5"/>
  <c r="AD398" i="5"/>
  <c r="AC398" i="5"/>
  <c r="AB398" i="5"/>
  <c r="AA398" i="5"/>
  <c r="Z398" i="5"/>
  <c r="Y398" i="5"/>
  <c r="V398" i="5"/>
  <c r="U398" i="5"/>
  <c r="T398" i="5"/>
  <c r="S398" i="5"/>
  <c r="R394" i="5"/>
  <c r="R393" i="5" s="1"/>
  <c r="R392" i="5" s="1"/>
  <c r="P393" i="5"/>
  <c r="P392" i="5" s="1"/>
  <c r="O393" i="5"/>
  <c r="O392" i="5" s="1"/>
  <c r="N393" i="5"/>
  <c r="N392" i="5" s="1"/>
  <c r="M393" i="5"/>
  <c r="M392" i="5" s="1"/>
  <c r="L393" i="5"/>
  <c r="L392" i="5" s="1"/>
  <c r="K393" i="5"/>
  <c r="K392" i="5" s="1"/>
  <c r="Q392" i="5"/>
  <c r="AG391" i="5"/>
  <c r="AG388" i="5"/>
  <c r="AG387" i="5"/>
  <c r="AG386" i="5"/>
  <c r="V386" i="5"/>
  <c r="V385" i="5" s="1"/>
  <c r="V384" i="5" s="1"/>
  <c r="V383" i="5" s="1"/>
  <c r="V381" i="5" s="1"/>
  <c r="V380" i="5" s="1"/>
  <c r="V379" i="5" s="1"/>
  <c r="AH385" i="5"/>
  <c r="AH384" i="5" s="1"/>
  <c r="AH383" i="5" s="1"/>
  <c r="AH381" i="5" s="1"/>
  <c r="AF385" i="5"/>
  <c r="AF384" i="5" s="1"/>
  <c r="AF383" i="5" s="1"/>
  <c r="AF381" i="5" s="1"/>
  <c r="AF380" i="5" s="1"/>
  <c r="AF379" i="5" s="1"/>
  <c r="AE385" i="5"/>
  <c r="AE384" i="5" s="1"/>
  <c r="AE383" i="5" s="1"/>
  <c r="AE381" i="5" s="1"/>
  <c r="AE380" i="5" s="1"/>
  <c r="AE379" i="5" s="1"/>
  <c r="AD385" i="5"/>
  <c r="AD384" i="5" s="1"/>
  <c r="AD383" i="5" s="1"/>
  <c r="AD381" i="5" s="1"/>
  <c r="AD380" i="5" s="1"/>
  <c r="AD379" i="5" s="1"/>
  <c r="AC385" i="5"/>
  <c r="AC384" i="5" s="1"/>
  <c r="AC383" i="5" s="1"/>
  <c r="AC381" i="5" s="1"/>
  <c r="AC380" i="5" s="1"/>
  <c r="AC379" i="5" s="1"/>
  <c r="AB385" i="5"/>
  <c r="AB384" i="5" s="1"/>
  <c r="AB383" i="5" s="1"/>
  <c r="AB381" i="5" s="1"/>
  <c r="AB380" i="5" s="1"/>
  <c r="AB379" i="5" s="1"/>
  <c r="AA385" i="5"/>
  <c r="AA384" i="5" s="1"/>
  <c r="AA383" i="5" s="1"/>
  <c r="AA381" i="5" s="1"/>
  <c r="AA380" i="5" s="1"/>
  <c r="AA379" i="5" s="1"/>
  <c r="Z385" i="5"/>
  <c r="Z384" i="5" s="1"/>
  <c r="Z383" i="5" s="1"/>
  <c r="Z381" i="5" s="1"/>
  <c r="Z380" i="5" s="1"/>
  <c r="Z379" i="5" s="1"/>
  <c r="Y385" i="5"/>
  <c r="Y384" i="5" s="1"/>
  <c r="Y383" i="5" s="1"/>
  <c r="Y381" i="5" s="1"/>
  <c r="Y380" i="5" s="1"/>
  <c r="Y379" i="5" s="1"/>
  <c r="X385" i="5"/>
  <c r="X384" i="5" s="1"/>
  <c r="X383" i="5" s="1"/>
  <c r="X381" i="5" s="1"/>
  <c r="X380" i="5" s="1"/>
  <c r="X379" i="5" s="1"/>
  <c r="W385" i="5"/>
  <c r="W384" i="5" s="1"/>
  <c r="W383" i="5" s="1"/>
  <c r="W381" i="5" s="1"/>
  <c r="W380" i="5" s="1"/>
  <c r="W379" i="5" s="1"/>
  <c r="U385" i="5"/>
  <c r="U384" i="5" s="1"/>
  <c r="U383" i="5" s="1"/>
  <c r="U381" i="5" s="1"/>
  <c r="U380" i="5" s="1"/>
  <c r="T385" i="5"/>
  <c r="T384" i="5" s="1"/>
  <c r="T383" i="5" s="1"/>
  <c r="T381" i="5" s="1"/>
  <c r="T380" i="5" s="1"/>
  <c r="T379" i="5" s="1"/>
  <c r="S385" i="5"/>
  <c r="S384" i="5" s="1"/>
  <c r="S383" i="5" s="1"/>
  <c r="S381" i="5" s="1"/>
  <c r="S380" i="5" s="1"/>
  <c r="S379" i="5" s="1"/>
  <c r="R385" i="5"/>
  <c r="R384" i="5" s="1"/>
  <c r="R383" i="5" s="1"/>
  <c r="R381" i="5" s="1"/>
  <c r="R380" i="5" s="1"/>
  <c r="R379" i="5" s="1"/>
  <c r="Q385" i="5"/>
  <c r="Q384" i="5" s="1"/>
  <c r="Q383" i="5" s="1"/>
  <c r="Q381" i="5" s="1"/>
  <c r="Q380" i="5" s="1"/>
  <c r="Q379" i="5" s="1"/>
  <c r="P385" i="5"/>
  <c r="P384" i="5" s="1"/>
  <c r="P383" i="5" s="1"/>
  <c r="P381" i="5" s="1"/>
  <c r="P380" i="5" s="1"/>
  <c r="P379" i="5" s="1"/>
  <c r="O385" i="5"/>
  <c r="O384" i="5" s="1"/>
  <c r="O383" i="5" s="1"/>
  <c r="O381" i="5" s="1"/>
  <c r="O380" i="5" s="1"/>
  <c r="O379" i="5" s="1"/>
  <c r="N385" i="5"/>
  <c r="N384" i="5" s="1"/>
  <c r="N383" i="5" s="1"/>
  <c r="N381" i="5" s="1"/>
  <c r="N380" i="5" s="1"/>
  <c r="N379" i="5" s="1"/>
  <c r="M385" i="5"/>
  <c r="M384" i="5" s="1"/>
  <c r="M383" i="5" s="1"/>
  <c r="M381" i="5" s="1"/>
  <c r="M380" i="5" s="1"/>
  <c r="M379" i="5" s="1"/>
  <c r="L385" i="5"/>
  <c r="L384" i="5" s="1"/>
  <c r="L383" i="5" s="1"/>
  <c r="L381" i="5" s="1"/>
  <c r="L380" i="5" s="1"/>
  <c r="L379" i="5" s="1"/>
  <c r="K385" i="5"/>
  <c r="K384" i="5" s="1"/>
  <c r="K383" i="5" s="1"/>
  <c r="K381" i="5" s="1"/>
  <c r="K380" i="5" s="1"/>
  <c r="K379" i="5" s="1"/>
  <c r="AG378" i="5"/>
  <c r="AG377" i="5"/>
  <c r="AG376" i="5"/>
  <c r="V376" i="5"/>
  <c r="V374" i="5" s="1"/>
  <c r="V373" i="5" s="1"/>
  <c r="V371" i="5" s="1"/>
  <c r="V370" i="5" s="1"/>
  <c r="V369" i="5" s="1"/>
  <c r="AH375" i="5"/>
  <c r="AH374" i="5" s="1"/>
  <c r="AH373" i="5" s="1"/>
  <c r="AH371" i="5" s="1"/>
  <c r="AF375" i="5"/>
  <c r="AF374" i="5" s="1"/>
  <c r="AF373" i="5" s="1"/>
  <c r="AF371" i="5" s="1"/>
  <c r="AE375" i="5"/>
  <c r="AE374" i="5" s="1"/>
  <c r="AE373" i="5" s="1"/>
  <c r="AE371" i="5" s="1"/>
  <c r="AD375" i="5"/>
  <c r="AD374" i="5" s="1"/>
  <c r="AD373" i="5" s="1"/>
  <c r="AD371" i="5" s="1"/>
  <c r="AD370" i="5" s="1"/>
  <c r="AD369" i="5" s="1"/>
  <c r="AC375" i="5"/>
  <c r="AC374" i="5" s="1"/>
  <c r="AC373" i="5" s="1"/>
  <c r="AC371" i="5" s="1"/>
  <c r="AB375" i="5"/>
  <c r="AB374" i="5" s="1"/>
  <c r="AB373" i="5" s="1"/>
  <c r="AB371" i="5" s="1"/>
  <c r="AA375" i="5"/>
  <c r="AA374" i="5" s="1"/>
  <c r="AA373" i="5" s="1"/>
  <c r="AA371" i="5" s="1"/>
  <c r="Z375" i="5"/>
  <c r="Z374" i="5" s="1"/>
  <c r="Z373" i="5" s="1"/>
  <c r="Z371" i="5" s="1"/>
  <c r="Z370" i="5" s="1"/>
  <c r="Z369" i="5" s="1"/>
  <c r="Y375" i="5"/>
  <c r="Y374" i="5" s="1"/>
  <c r="Y373" i="5" s="1"/>
  <c r="Y371" i="5" s="1"/>
  <c r="Y370" i="5" s="1"/>
  <c r="Y369" i="5" s="1"/>
  <c r="X375" i="5"/>
  <c r="X374" i="5" s="1"/>
  <c r="X373" i="5" s="1"/>
  <c r="X371" i="5" s="1"/>
  <c r="X370" i="5" s="1"/>
  <c r="X369" i="5" s="1"/>
  <c r="W375" i="5"/>
  <c r="W374" i="5" s="1"/>
  <c r="W373" i="5" s="1"/>
  <c r="W371" i="5" s="1"/>
  <c r="W370" i="5" s="1"/>
  <c r="W369" i="5" s="1"/>
  <c r="U375" i="5"/>
  <c r="T375" i="5"/>
  <c r="S375" i="5"/>
  <c r="R375" i="5"/>
  <c r="Q375" i="5"/>
  <c r="P375" i="5"/>
  <c r="O375" i="5"/>
  <c r="N375" i="5"/>
  <c r="M375" i="5"/>
  <c r="L375" i="5"/>
  <c r="K375" i="5"/>
  <c r="U374" i="5"/>
  <c r="U373" i="5" s="1"/>
  <c r="U371" i="5" s="1"/>
  <c r="U370" i="5" s="1"/>
  <c r="U369" i="5" s="1"/>
  <c r="T374" i="5"/>
  <c r="T373" i="5" s="1"/>
  <c r="T371" i="5" s="1"/>
  <c r="T370" i="5" s="1"/>
  <c r="T369" i="5" s="1"/>
  <c r="S374" i="5"/>
  <c r="S373" i="5" s="1"/>
  <c r="S371" i="5" s="1"/>
  <c r="S370" i="5" s="1"/>
  <c r="S369" i="5" s="1"/>
  <c r="R374" i="5"/>
  <c r="R373" i="5" s="1"/>
  <c r="R371" i="5" s="1"/>
  <c r="R370" i="5" s="1"/>
  <c r="R369" i="5" s="1"/>
  <c r="Q374" i="5"/>
  <c r="Q373" i="5" s="1"/>
  <c r="Q371" i="5" s="1"/>
  <c r="Q370" i="5" s="1"/>
  <c r="Q369" i="5" s="1"/>
  <c r="P374" i="5"/>
  <c r="P373" i="5" s="1"/>
  <c r="P371" i="5" s="1"/>
  <c r="P370" i="5" s="1"/>
  <c r="P369" i="5" s="1"/>
  <c r="O374" i="5"/>
  <c r="O373" i="5" s="1"/>
  <c r="O371" i="5" s="1"/>
  <c r="O370" i="5" s="1"/>
  <c r="O369" i="5" s="1"/>
  <c r="N374" i="5"/>
  <c r="N373" i="5" s="1"/>
  <c r="N371" i="5" s="1"/>
  <c r="N370" i="5" s="1"/>
  <c r="N369" i="5" s="1"/>
  <c r="M374" i="5"/>
  <c r="M373" i="5" s="1"/>
  <c r="M371" i="5" s="1"/>
  <c r="M370" i="5" s="1"/>
  <c r="M369" i="5" s="1"/>
  <c r="L374" i="5"/>
  <c r="L373" i="5" s="1"/>
  <c r="L371" i="5" s="1"/>
  <c r="L370" i="5" s="1"/>
  <c r="L369" i="5" s="1"/>
  <c r="K374" i="5"/>
  <c r="K373" i="5" s="1"/>
  <c r="K371" i="5" s="1"/>
  <c r="K370" i="5" s="1"/>
  <c r="K369" i="5" s="1"/>
  <c r="AG368" i="5"/>
  <c r="V368" i="5"/>
  <c r="AG367" i="5"/>
  <c r="V367" i="5"/>
  <c r="AG366" i="5"/>
  <c r="AG365" i="5"/>
  <c r="AG364" i="5"/>
  <c r="AG363" i="5"/>
  <c r="AG362" i="5"/>
  <c r="AG361" i="5"/>
  <c r="AG360" i="5"/>
  <c r="AG359" i="5"/>
  <c r="V359" i="5"/>
  <c r="V358" i="5" s="1"/>
  <c r="V357" i="5" s="1"/>
  <c r="V351" i="5" s="1"/>
  <c r="V349" i="5" s="1"/>
  <c r="V348" i="5" s="1"/>
  <c r="AH358" i="5"/>
  <c r="AH357" i="5" s="1"/>
  <c r="AF358" i="5"/>
  <c r="AF357" i="5" s="1"/>
  <c r="AE358" i="5"/>
  <c r="AE357" i="5" s="1"/>
  <c r="AD358" i="5"/>
  <c r="AD357" i="5" s="1"/>
  <c r="AC358" i="5"/>
  <c r="AC357" i="5" s="1"/>
  <c r="AB358" i="5"/>
  <c r="AB357" i="5" s="1"/>
  <c r="AB351" i="5" s="1"/>
  <c r="AB349" i="5" s="1"/>
  <c r="AB348" i="5" s="1"/>
  <c r="AA358" i="5"/>
  <c r="AA357" i="5" s="1"/>
  <c r="AA351" i="5" s="1"/>
  <c r="AA349" i="5" s="1"/>
  <c r="AA348" i="5" s="1"/>
  <c r="Z358" i="5"/>
  <c r="Z357" i="5" s="1"/>
  <c r="Z351" i="5" s="1"/>
  <c r="Z349" i="5" s="1"/>
  <c r="Z348" i="5" s="1"/>
  <c r="Y358" i="5"/>
  <c r="Y357" i="5" s="1"/>
  <c r="Y351" i="5" s="1"/>
  <c r="Y349" i="5" s="1"/>
  <c r="Y348" i="5" s="1"/>
  <c r="X358" i="5"/>
  <c r="X357" i="5" s="1"/>
  <c r="X351" i="5" s="1"/>
  <c r="X349" i="5" s="1"/>
  <c r="X348" i="5" s="1"/>
  <c r="W358" i="5"/>
  <c r="W357" i="5" s="1"/>
  <c r="W351" i="5" s="1"/>
  <c r="W349" i="5" s="1"/>
  <c r="W348" i="5" s="1"/>
  <c r="U358" i="5"/>
  <c r="U357" i="5" s="1"/>
  <c r="U351" i="5" s="1"/>
  <c r="U349" i="5" s="1"/>
  <c r="U348" i="5" s="1"/>
  <c r="T358" i="5"/>
  <c r="T357" i="5" s="1"/>
  <c r="T351" i="5" s="1"/>
  <c r="T349" i="5" s="1"/>
  <c r="T348" i="5" s="1"/>
  <c r="S358" i="5"/>
  <c r="S357" i="5" s="1"/>
  <c r="S351" i="5" s="1"/>
  <c r="S349" i="5" s="1"/>
  <c r="S348" i="5" s="1"/>
  <c r="R358" i="5"/>
  <c r="R357" i="5" s="1"/>
  <c r="R351" i="5" s="1"/>
  <c r="R349" i="5" s="1"/>
  <c r="R348" i="5" s="1"/>
  <c r="Q358" i="5"/>
  <c r="Q357" i="5" s="1"/>
  <c r="Q351" i="5" s="1"/>
  <c r="Q349" i="5" s="1"/>
  <c r="Q348" i="5" s="1"/>
  <c r="P358" i="5"/>
  <c r="P357" i="5" s="1"/>
  <c r="P351" i="5" s="1"/>
  <c r="P349" i="5" s="1"/>
  <c r="P348" i="5" s="1"/>
  <c r="O358" i="5"/>
  <c r="O357" i="5" s="1"/>
  <c r="O351" i="5" s="1"/>
  <c r="O349" i="5" s="1"/>
  <c r="O348" i="5" s="1"/>
  <c r="N358" i="5"/>
  <c r="N357" i="5" s="1"/>
  <c r="N351" i="5" s="1"/>
  <c r="N349" i="5" s="1"/>
  <c r="N348" i="5" s="1"/>
  <c r="M358" i="5"/>
  <c r="M357" i="5" s="1"/>
  <c r="M351" i="5" s="1"/>
  <c r="M349" i="5" s="1"/>
  <c r="M348" i="5" s="1"/>
  <c r="L358" i="5"/>
  <c r="L357" i="5" s="1"/>
  <c r="L351" i="5" s="1"/>
  <c r="L349" i="5" s="1"/>
  <c r="L348" i="5" s="1"/>
  <c r="K358" i="5"/>
  <c r="K357" i="5" s="1"/>
  <c r="K351" i="5" s="1"/>
  <c r="K349" i="5" s="1"/>
  <c r="K348" i="5" s="1"/>
  <c r="AF352" i="5"/>
  <c r="AE352" i="5"/>
  <c r="AD352" i="5"/>
  <c r="AC352" i="5"/>
  <c r="AG347" i="5"/>
  <c r="AG346" i="5" s="1"/>
  <c r="AG345" i="5" s="1"/>
  <c r="AG344" i="5" s="1"/>
  <c r="AG342" i="5" s="1"/>
  <c r="AG341" i="5" s="1"/>
  <c r="V347" i="5"/>
  <c r="AH346" i="5"/>
  <c r="AH345" i="5" s="1"/>
  <c r="AH344" i="5" s="1"/>
  <c r="AH342" i="5" s="1"/>
  <c r="AH341" i="5" s="1"/>
  <c r="AF346" i="5"/>
  <c r="AF345" i="5" s="1"/>
  <c r="AF344" i="5" s="1"/>
  <c r="AF342" i="5" s="1"/>
  <c r="AF341" i="5" s="1"/>
  <c r="AE346" i="5"/>
  <c r="AE345" i="5" s="1"/>
  <c r="AE344" i="5" s="1"/>
  <c r="AE342" i="5" s="1"/>
  <c r="AE341" i="5" s="1"/>
  <c r="AD346" i="5"/>
  <c r="AD345" i="5" s="1"/>
  <c r="AD344" i="5" s="1"/>
  <c r="AD342" i="5" s="1"/>
  <c r="AD341" i="5" s="1"/>
  <c r="AC346" i="5"/>
  <c r="AC345" i="5" s="1"/>
  <c r="AC344" i="5" s="1"/>
  <c r="AC342" i="5" s="1"/>
  <c r="AC341" i="5" s="1"/>
  <c r="AB346" i="5"/>
  <c r="AB345" i="5" s="1"/>
  <c r="AB344" i="5" s="1"/>
  <c r="AB342" i="5" s="1"/>
  <c r="AB341" i="5" s="1"/>
  <c r="AA346" i="5"/>
  <c r="AA345" i="5" s="1"/>
  <c r="AA344" i="5" s="1"/>
  <c r="AA342" i="5" s="1"/>
  <c r="AA341" i="5" s="1"/>
  <c r="Z346" i="5"/>
  <c r="Z345" i="5" s="1"/>
  <c r="Z344" i="5" s="1"/>
  <c r="Z342" i="5" s="1"/>
  <c r="Z341" i="5" s="1"/>
  <c r="Y346" i="5"/>
  <c r="Y345" i="5" s="1"/>
  <c r="Y344" i="5" s="1"/>
  <c r="Y342" i="5" s="1"/>
  <c r="Y341" i="5" s="1"/>
  <c r="X346" i="5"/>
  <c r="X345" i="5" s="1"/>
  <c r="X344" i="5" s="1"/>
  <c r="X342" i="5" s="1"/>
  <c r="X341" i="5" s="1"/>
  <c r="W346" i="5"/>
  <c r="W345" i="5" s="1"/>
  <c r="W344" i="5" s="1"/>
  <c r="W342" i="5" s="1"/>
  <c r="W341" i="5" s="1"/>
  <c r="V346" i="5"/>
  <c r="V345" i="5" s="1"/>
  <c r="V344" i="5" s="1"/>
  <c r="V342" i="5" s="1"/>
  <c r="V341" i="5" s="1"/>
  <c r="U346" i="5"/>
  <c r="U345" i="5" s="1"/>
  <c r="U344" i="5" s="1"/>
  <c r="U342" i="5" s="1"/>
  <c r="U341" i="5" s="1"/>
  <c r="T346" i="5"/>
  <c r="T345" i="5" s="1"/>
  <c r="T344" i="5" s="1"/>
  <c r="T342" i="5" s="1"/>
  <c r="T341" i="5" s="1"/>
  <c r="S346" i="5"/>
  <c r="S345" i="5" s="1"/>
  <c r="S344" i="5" s="1"/>
  <c r="S342" i="5" s="1"/>
  <c r="S341" i="5" s="1"/>
  <c r="R346" i="5"/>
  <c r="R345" i="5" s="1"/>
  <c r="R344" i="5" s="1"/>
  <c r="R342" i="5" s="1"/>
  <c r="R341" i="5" s="1"/>
  <c r="Q346" i="5"/>
  <c r="Q345" i="5" s="1"/>
  <c r="Q344" i="5" s="1"/>
  <c r="Q342" i="5" s="1"/>
  <c r="Q341" i="5" s="1"/>
  <c r="P346" i="5"/>
  <c r="P345" i="5" s="1"/>
  <c r="P344" i="5" s="1"/>
  <c r="P342" i="5" s="1"/>
  <c r="P341" i="5" s="1"/>
  <c r="O346" i="5"/>
  <c r="O345" i="5" s="1"/>
  <c r="O344" i="5" s="1"/>
  <c r="O342" i="5" s="1"/>
  <c r="O341" i="5" s="1"/>
  <c r="N346" i="5"/>
  <c r="N345" i="5" s="1"/>
  <c r="N344" i="5" s="1"/>
  <c r="N342" i="5" s="1"/>
  <c r="N341" i="5" s="1"/>
  <c r="M346" i="5"/>
  <c r="M345" i="5" s="1"/>
  <c r="M344" i="5" s="1"/>
  <c r="M342" i="5" s="1"/>
  <c r="M341" i="5" s="1"/>
  <c r="L346" i="5"/>
  <c r="L345" i="5" s="1"/>
  <c r="L344" i="5" s="1"/>
  <c r="L342" i="5" s="1"/>
  <c r="L341" i="5" s="1"/>
  <c r="K346" i="5"/>
  <c r="K345" i="5" s="1"/>
  <c r="K344" i="5" s="1"/>
  <c r="K342" i="5" s="1"/>
  <c r="K341" i="5" s="1"/>
  <c r="AG340" i="5"/>
  <c r="AG339" i="5" s="1"/>
  <c r="AG338" i="5" s="1"/>
  <c r="AG337" i="5" s="1"/>
  <c r="AG335" i="5" s="1"/>
  <c r="AG334" i="5" s="1"/>
  <c r="V340" i="5"/>
  <c r="AH339" i="5"/>
  <c r="AH338" i="5" s="1"/>
  <c r="AH337" i="5" s="1"/>
  <c r="AH335" i="5" s="1"/>
  <c r="AH334" i="5" s="1"/>
  <c r="AF339" i="5"/>
  <c r="AF338" i="5" s="1"/>
  <c r="AF337" i="5" s="1"/>
  <c r="AF335" i="5" s="1"/>
  <c r="AF334" i="5" s="1"/>
  <c r="AE339" i="5"/>
  <c r="AE338" i="5" s="1"/>
  <c r="AE337" i="5" s="1"/>
  <c r="AE335" i="5" s="1"/>
  <c r="AE334" i="5" s="1"/>
  <c r="AD339" i="5"/>
  <c r="AD338" i="5" s="1"/>
  <c r="AD337" i="5" s="1"/>
  <c r="AD335" i="5" s="1"/>
  <c r="AD334" i="5" s="1"/>
  <c r="AC339" i="5"/>
  <c r="AC338" i="5" s="1"/>
  <c r="AC337" i="5" s="1"/>
  <c r="AC335" i="5" s="1"/>
  <c r="AC334" i="5" s="1"/>
  <c r="AB339" i="5"/>
  <c r="AB338" i="5" s="1"/>
  <c r="AB337" i="5" s="1"/>
  <c r="AB335" i="5" s="1"/>
  <c r="AB334" i="5" s="1"/>
  <c r="AA339" i="5"/>
  <c r="AA338" i="5" s="1"/>
  <c r="AA337" i="5" s="1"/>
  <c r="AA335" i="5" s="1"/>
  <c r="AA334" i="5" s="1"/>
  <c r="Z339" i="5"/>
  <c r="Z338" i="5" s="1"/>
  <c r="Z337" i="5" s="1"/>
  <c r="Z335" i="5" s="1"/>
  <c r="Z334" i="5" s="1"/>
  <c r="Y339" i="5"/>
  <c r="Y338" i="5" s="1"/>
  <c r="Y337" i="5" s="1"/>
  <c r="Y335" i="5" s="1"/>
  <c r="Y334" i="5" s="1"/>
  <c r="X339" i="5"/>
  <c r="X338" i="5" s="1"/>
  <c r="X337" i="5" s="1"/>
  <c r="X335" i="5" s="1"/>
  <c r="X334" i="5" s="1"/>
  <c r="W339" i="5"/>
  <c r="W338" i="5" s="1"/>
  <c r="W337" i="5" s="1"/>
  <c r="W335" i="5" s="1"/>
  <c r="W334" i="5" s="1"/>
  <c r="V339" i="5"/>
  <c r="V338" i="5" s="1"/>
  <c r="V337" i="5" s="1"/>
  <c r="V335" i="5" s="1"/>
  <c r="V334" i="5" s="1"/>
  <c r="U339" i="5"/>
  <c r="U338" i="5" s="1"/>
  <c r="U337" i="5" s="1"/>
  <c r="U335" i="5" s="1"/>
  <c r="U334" i="5" s="1"/>
  <c r="T339" i="5"/>
  <c r="T338" i="5" s="1"/>
  <c r="T337" i="5" s="1"/>
  <c r="T335" i="5" s="1"/>
  <c r="T334" i="5" s="1"/>
  <c r="S339" i="5"/>
  <c r="S338" i="5" s="1"/>
  <c r="S337" i="5" s="1"/>
  <c r="S335" i="5" s="1"/>
  <c r="S334" i="5" s="1"/>
  <c r="R339" i="5"/>
  <c r="R338" i="5" s="1"/>
  <c r="R337" i="5" s="1"/>
  <c r="R335" i="5" s="1"/>
  <c r="R334" i="5" s="1"/>
  <c r="Q339" i="5"/>
  <c r="Q338" i="5" s="1"/>
  <c r="Q337" i="5" s="1"/>
  <c r="Q335" i="5" s="1"/>
  <c r="Q334" i="5" s="1"/>
  <c r="P339" i="5"/>
  <c r="P338" i="5" s="1"/>
  <c r="P337" i="5" s="1"/>
  <c r="P335" i="5" s="1"/>
  <c r="P334" i="5" s="1"/>
  <c r="O339" i="5"/>
  <c r="O338" i="5" s="1"/>
  <c r="O337" i="5" s="1"/>
  <c r="O335" i="5" s="1"/>
  <c r="O334" i="5" s="1"/>
  <c r="N339" i="5"/>
  <c r="N338" i="5" s="1"/>
  <c r="N337" i="5" s="1"/>
  <c r="N335" i="5" s="1"/>
  <c r="N334" i="5" s="1"/>
  <c r="M339" i="5"/>
  <c r="M338" i="5" s="1"/>
  <c r="M337" i="5" s="1"/>
  <c r="M335" i="5" s="1"/>
  <c r="M334" i="5" s="1"/>
  <c r="L339" i="5"/>
  <c r="L338" i="5" s="1"/>
  <c r="L337" i="5" s="1"/>
  <c r="L335" i="5" s="1"/>
  <c r="L334" i="5" s="1"/>
  <c r="K339" i="5"/>
  <c r="K338" i="5" s="1"/>
  <c r="K337" i="5" s="1"/>
  <c r="K335" i="5" s="1"/>
  <c r="K334" i="5" s="1"/>
  <c r="AG333" i="5"/>
  <c r="AG332" i="5" s="1"/>
  <c r="AG331" i="5" s="1"/>
  <c r="AG330" i="5" s="1"/>
  <c r="AG328" i="5" s="1"/>
  <c r="V333" i="5"/>
  <c r="V332" i="5" s="1"/>
  <c r="V331" i="5" s="1"/>
  <c r="V330" i="5" s="1"/>
  <c r="V328" i="5" s="1"/>
  <c r="V327" i="5" s="1"/>
  <c r="AH332" i="5"/>
  <c r="AH331" i="5" s="1"/>
  <c r="AH330" i="5" s="1"/>
  <c r="AH328" i="5" s="1"/>
  <c r="AF332" i="5"/>
  <c r="AF331" i="5" s="1"/>
  <c r="AF330" i="5" s="1"/>
  <c r="AF328" i="5" s="1"/>
  <c r="AE332" i="5"/>
  <c r="AE331" i="5" s="1"/>
  <c r="AE330" i="5" s="1"/>
  <c r="AE328" i="5" s="1"/>
  <c r="AD332" i="5"/>
  <c r="AD331" i="5" s="1"/>
  <c r="AD330" i="5" s="1"/>
  <c r="AD328" i="5" s="1"/>
  <c r="AD327" i="5" s="1"/>
  <c r="AC332" i="5"/>
  <c r="AC331" i="5" s="1"/>
  <c r="AC330" i="5" s="1"/>
  <c r="AC328" i="5" s="1"/>
  <c r="AB332" i="5"/>
  <c r="AB331" i="5" s="1"/>
  <c r="AB330" i="5" s="1"/>
  <c r="AB328" i="5" s="1"/>
  <c r="AA332" i="5"/>
  <c r="AA331" i="5" s="1"/>
  <c r="AA330" i="5" s="1"/>
  <c r="AA328" i="5" s="1"/>
  <c r="Z332" i="5"/>
  <c r="Z331" i="5" s="1"/>
  <c r="Z330" i="5" s="1"/>
  <c r="Z328" i="5" s="1"/>
  <c r="Z327" i="5" s="1"/>
  <c r="Y332" i="5"/>
  <c r="Y331" i="5" s="1"/>
  <c r="Y330" i="5" s="1"/>
  <c r="Y328" i="5" s="1"/>
  <c r="Y327" i="5" s="1"/>
  <c r="X332" i="5"/>
  <c r="X331" i="5" s="1"/>
  <c r="X330" i="5" s="1"/>
  <c r="X328" i="5" s="1"/>
  <c r="X327" i="5" s="1"/>
  <c r="W332" i="5"/>
  <c r="W331" i="5" s="1"/>
  <c r="W330" i="5" s="1"/>
  <c r="W328" i="5" s="1"/>
  <c r="W327" i="5" s="1"/>
  <c r="U332" i="5"/>
  <c r="U331" i="5" s="1"/>
  <c r="U330" i="5" s="1"/>
  <c r="U328" i="5" s="1"/>
  <c r="U327" i="5" s="1"/>
  <c r="T332" i="5"/>
  <c r="T331" i="5" s="1"/>
  <c r="T330" i="5" s="1"/>
  <c r="T328" i="5" s="1"/>
  <c r="T327" i="5" s="1"/>
  <c r="S332" i="5"/>
  <c r="S331" i="5" s="1"/>
  <c r="S330" i="5" s="1"/>
  <c r="S328" i="5" s="1"/>
  <c r="S327" i="5" s="1"/>
  <c r="R332" i="5"/>
  <c r="R331" i="5" s="1"/>
  <c r="R330" i="5" s="1"/>
  <c r="R328" i="5" s="1"/>
  <c r="R327" i="5" s="1"/>
  <c r="Q332" i="5"/>
  <c r="Q331" i="5" s="1"/>
  <c r="Q330" i="5" s="1"/>
  <c r="Q328" i="5" s="1"/>
  <c r="Q327" i="5" s="1"/>
  <c r="P332" i="5"/>
  <c r="P331" i="5" s="1"/>
  <c r="P330" i="5" s="1"/>
  <c r="P328" i="5" s="1"/>
  <c r="P327" i="5" s="1"/>
  <c r="O332" i="5"/>
  <c r="O331" i="5" s="1"/>
  <c r="O330" i="5" s="1"/>
  <c r="O328" i="5" s="1"/>
  <c r="O327" i="5" s="1"/>
  <c r="N332" i="5"/>
  <c r="N331" i="5" s="1"/>
  <c r="N330" i="5" s="1"/>
  <c r="N328" i="5" s="1"/>
  <c r="N327" i="5" s="1"/>
  <c r="M332" i="5"/>
  <c r="M331" i="5" s="1"/>
  <c r="M330" i="5" s="1"/>
  <c r="M328" i="5" s="1"/>
  <c r="M327" i="5" s="1"/>
  <c r="L332" i="5"/>
  <c r="L331" i="5" s="1"/>
  <c r="L330" i="5" s="1"/>
  <c r="L328" i="5" s="1"/>
  <c r="L327" i="5" s="1"/>
  <c r="K332" i="5"/>
  <c r="K331" i="5" s="1"/>
  <c r="K330" i="5" s="1"/>
  <c r="K328" i="5" s="1"/>
  <c r="K327" i="5" s="1"/>
  <c r="AG326" i="5"/>
  <c r="AG325" i="5" s="1"/>
  <c r="V326" i="5"/>
  <c r="V325" i="5" s="1"/>
  <c r="AH325" i="5"/>
  <c r="AF325" i="5"/>
  <c r="AE325" i="5"/>
  <c r="AD325" i="5"/>
  <c r="AC325" i="5"/>
  <c r="AB325" i="5"/>
  <c r="AA325" i="5"/>
  <c r="Z325" i="5"/>
  <c r="Y325" i="5"/>
  <c r="X325" i="5"/>
  <c r="W325" i="5"/>
  <c r="U325" i="5"/>
  <c r="T325" i="5"/>
  <c r="S325" i="5"/>
  <c r="R325" i="5"/>
  <c r="Q325" i="5"/>
  <c r="P325" i="5"/>
  <c r="O325" i="5"/>
  <c r="N325" i="5"/>
  <c r="AG324" i="5"/>
  <c r="AG323" i="5"/>
  <c r="V323" i="5"/>
  <c r="V322" i="5" s="1"/>
  <c r="AH322" i="5"/>
  <c r="AF322" i="5"/>
  <c r="AE322" i="5"/>
  <c r="AD322" i="5"/>
  <c r="AC322" i="5"/>
  <c r="AB322" i="5"/>
  <c r="AA322" i="5"/>
  <c r="Z322" i="5"/>
  <c r="Y322" i="5"/>
  <c r="X322" i="5"/>
  <c r="W322" i="5"/>
  <c r="U322" i="5"/>
  <c r="T322" i="5"/>
  <c r="S322" i="5"/>
  <c r="R322" i="5"/>
  <c r="Q322" i="5"/>
  <c r="P322" i="5"/>
  <c r="O322" i="5"/>
  <c r="N322" i="5"/>
  <c r="M322" i="5"/>
  <c r="M321" i="5" s="1"/>
  <c r="M320" i="5" s="1"/>
  <c r="M316" i="5" s="1"/>
  <c r="M315" i="5" s="1"/>
  <c r="L322" i="5"/>
  <c r="L321" i="5" s="1"/>
  <c r="L320" i="5" s="1"/>
  <c r="L316" i="5" s="1"/>
  <c r="L315" i="5" s="1"/>
  <c r="K322" i="5"/>
  <c r="K321" i="5" s="1"/>
  <c r="K320" i="5" s="1"/>
  <c r="K316" i="5" s="1"/>
  <c r="K315" i="5" s="1"/>
  <c r="AG313" i="5"/>
  <c r="AG312" i="5" s="1"/>
  <c r="V313" i="5"/>
  <c r="V311" i="5" s="1"/>
  <c r="V310" i="5" s="1"/>
  <c r="V308" i="5" s="1"/>
  <c r="V307" i="5" s="1"/>
  <c r="AH312" i="5"/>
  <c r="AF312" i="5"/>
  <c r="AE312" i="5"/>
  <c r="AD312" i="5"/>
  <c r="AC312" i="5"/>
  <c r="AB312" i="5"/>
  <c r="AA312" i="5"/>
  <c r="Z312" i="5"/>
  <c r="Y312" i="5"/>
  <c r="X312" i="5"/>
  <c r="W312" i="5"/>
  <c r="U312" i="5"/>
  <c r="T312" i="5"/>
  <c r="S312" i="5"/>
  <c r="R312" i="5"/>
  <c r="Q312" i="5"/>
  <c r="P312" i="5"/>
  <c r="O312" i="5"/>
  <c r="N312" i="5"/>
  <c r="M312" i="5"/>
  <c r="L312" i="5"/>
  <c r="K312" i="5"/>
  <c r="AH311" i="5"/>
  <c r="AH310" i="5" s="1"/>
  <c r="AH308" i="5" s="1"/>
  <c r="AH307" i="5" s="1"/>
  <c r="AF311" i="5"/>
  <c r="AF310" i="5" s="1"/>
  <c r="AF308" i="5" s="1"/>
  <c r="AF307" i="5" s="1"/>
  <c r="AE311" i="5"/>
  <c r="AE310" i="5" s="1"/>
  <c r="AE308" i="5" s="1"/>
  <c r="AE307" i="5" s="1"/>
  <c r="AD311" i="5"/>
  <c r="AD310" i="5" s="1"/>
  <c r="AD308" i="5" s="1"/>
  <c r="AD307" i="5" s="1"/>
  <c r="AC311" i="5"/>
  <c r="AC310" i="5" s="1"/>
  <c r="AC308" i="5" s="1"/>
  <c r="AC307" i="5" s="1"/>
  <c r="AB311" i="5"/>
  <c r="AB310" i="5" s="1"/>
  <c r="AB308" i="5" s="1"/>
  <c r="AB307" i="5" s="1"/>
  <c r="AA311" i="5"/>
  <c r="Z311" i="5"/>
  <c r="Z310" i="5" s="1"/>
  <c r="Z308" i="5" s="1"/>
  <c r="Z307" i="5" s="1"/>
  <c r="Y311" i="5"/>
  <c r="Y310" i="5" s="1"/>
  <c r="Y308" i="5" s="1"/>
  <c r="Y307" i="5" s="1"/>
  <c r="X311" i="5"/>
  <c r="X310" i="5" s="1"/>
  <c r="X308" i="5" s="1"/>
  <c r="X307" i="5" s="1"/>
  <c r="W311" i="5"/>
  <c r="W310" i="5" s="1"/>
  <c r="W308" i="5" s="1"/>
  <c r="W307" i="5" s="1"/>
  <c r="U311" i="5"/>
  <c r="U310" i="5" s="1"/>
  <c r="U308" i="5" s="1"/>
  <c r="U307" i="5" s="1"/>
  <c r="T311" i="5"/>
  <c r="T310" i="5" s="1"/>
  <c r="T308" i="5" s="1"/>
  <c r="T307" i="5" s="1"/>
  <c r="S311" i="5"/>
  <c r="S310" i="5" s="1"/>
  <c r="S308" i="5" s="1"/>
  <c r="S307" i="5" s="1"/>
  <c r="R311" i="5"/>
  <c r="R310" i="5" s="1"/>
  <c r="R308" i="5" s="1"/>
  <c r="R307" i="5" s="1"/>
  <c r="Q311" i="5"/>
  <c r="Q310" i="5" s="1"/>
  <c r="Q308" i="5" s="1"/>
  <c r="Q307" i="5" s="1"/>
  <c r="P311" i="5"/>
  <c r="P310" i="5" s="1"/>
  <c r="P308" i="5" s="1"/>
  <c r="P307" i="5" s="1"/>
  <c r="O311" i="5"/>
  <c r="O310" i="5" s="1"/>
  <c r="O308" i="5" s="1"/>
  <c r="O307" i="5" s="1"/>
  <c r="N311" i="5"/>
  <c r="N310" i="5" s="1"/>
  <c r="N308" i="5" s="1"/>
  <c r="N307" i="5" s="1"/>
  <c r="M311" i="5"/>
  <c r="M310" i="5" s="1"/>
  <c r="M308" i="5" s="1"/>
  <c r="M307" i="5" s="1"/>
  <c r="L311" i="5"/>
  <c r="L310" i="5" s="1"/>
  <c r="L308" i="5" s="1"/>
  <c r="L307" i="5" s="1"/>
  <c r="K311" i="5"/>
  <c r="K310" i="5" s="1"/>
  <c r="K308" i="5" s="1"/>
  <c r="K307" i="5" s="1"/>
  <c r="AA310" i="5"/>
  <c r="AA308" i="5" s="1"/>
  <c r="AA307" i="5" s="1"/>
  <c r="AG306" i="5"/>
  <c r="V306" i="5"/>
  <c r="AG305" i="5"/>
  <c r="T305" i="5"/>
  <c r="S305" i="5"/>
  <c r="R305" i="5"/>
  <c r="Q305" i="5"/>
  <c r="P305" i="5"/>
  <c r="AG304" i="5"/>
  <c r="T304" i="5"/>
  <c r="T303" i="5" s="1"/>
  <c r="T302" i="5" s="1"/>
  <c r="T301" i="5" s="1"/>
  <c r="S304" i="5"/>
  <c r="S303" i="5" s="1"/>
  <c r="S302" i="5" s="1"/>
  <c r="S301" i="5" s="1"/>
  <c r="R304" i="5"/>
  <c r="R303" i="5" s="1"/>
  <c r="R302" i="5" s="1"/>
  <c r="R301" i="5" s="1"/>
  <c r="Q304" i="5"/>
  <c r="Q303" i="5" s="1"/>
  <c r="Q302" i="5" s="1"/>
  <c r="Q301" i="5" s="1"/>
  <c r="P304" i="5"/>
  <c r="P303" i="5" s="1"/>
  <c r="P302" i="5" s="1"/>
  <c r="P301" i="5" s="1"/>
  <c r="AG303" i="5"/>
  <c r="U303" i="5"/>
  <c r="U302" i="5" s="1"/>
  <c r="U301" i="5" s="1"/>
  <c r="AG302" i="5"/>
  <c r="AG301" i="5"/>
  <c r="AG298" i="5"/>
  <c r="V298" i="5"/>
  <c r="AH297" i="5"/>
  <c r="AH296" i="5" s="1"/>
  <c r="AH295" i="5" s="1"/>
  <c r="AH293" i="5" s="1"/>
  <c r="AH292" i="5" s="1"/>
  <c r="AF297" i="5"/>
  <c r="AF296" i="5" s="1"/>
  <c r="AF295" i="5" s="1"/>
  <c r="AF293" i="5" s="1"/>
  <c r="AF292" i="5" s="1"/>
  <c r="AE297" i="5"/>
  <c r="AE296" i="5" s="1"/>
  <c r="AE295" i="5" s="1"/>
  <c r="AE293" i="5" s="1"/>
  <c r="AE292" i="5" s="1"/>
  <c r="AD297" i="5"/>
  <c r="AD296" i="5" s="1"/>
  <c r="AD295" i="5" s="1"/>
  <c r="AD293" i="5" s="1"/>
  <c r="AD292" i="5" s="1"/>
  <c r="AC297" i="5"/>
  <c r="AC296" i="5" s="1"/>
  <c r="AC295" i="5" s="1"/>
  <c r="AC293" i="5" s="1"/>
  <c r="AC292" i="5" s="1"/>
  <c r="AB297" i="5"/>
  <c r="AB296" i="5" s="1"/>
  <c r="AB295" i="5" s="1"/>
  <c r="AB293" i="5" s="1"/>
  <c r="AB292" i="5" s="1"/>
  <c r="AA297" i="5"/>
  <c r="AA296" i="5" s="1"/>
  <c r="AA295" i="5" s="1"/>
  <c r="AA293" i="5" s="1"/>
  <c r="AA292" i="5" s="1"/>
  <c r="Z297" i="5"/>
  <c r="Z296" i="5" s="1"/>
  <c r="Z295" i="5" s="1"/>
  <c r="Z293" i="5" s="1"/>
  <c r="Z292" i="5" s="1"/>
  <c r="Y297" i="5"/>
  <c r="Y296" i="5" s="1"/>
  <c r="Y295" i="5" s="1"/>
  <c r="Y293" i="5" s="1"/>
  <c r="Y292" i="5" s="1"/>
  <c r="X297" i="5"/>
  <c r="X296" i="5" s="1"/>
  <c r="X295" i="5" s="1"/>
  <c r="X293" i="5" s="1"/>
  <c r="X292" i="5" s="1"/>
  <c r="W297" i="5"/>
  <c r="W296" i="5" s="1"/>
  <c r="W295" i="5" s="1"/>
  <c r="W293" i="5" s="1"/>
  <c r="W292" i="5" s="1"/>
  <c r="U297" i="5"/>
  <c r="U296" i="5" s="1"/>
  <c r="U295" i="5" s="1"/>
  <c r="U293" i="5" s="1"/>
  <c r="U292" i="5" s="1"/>
  <c r="T297" i="5"/>
  <c r="T296" i="5" s="1"/>
  <c r="S297" i="5"/>
  <c r="S296" i="5" s="1"/>
  <c r="R297" i="5"/>
  <c r="R296" i="5" s="1"/>
  <c r="Q297" i="5"/>
  <c r="Q296" i="5" s="1"/>
  <c r="Q295" i="5" s="1"/>
  <c r="Q293" i="5" s="1"/>
  <c r="Q292" i="5" s="1"/>
  <c r="P297" i="5"/>
  <c r="P296" i="5" s="1"/>
  <c r="P295" i="5" s="1"/>
  <c r="P293" i="5" s="1"/>
  <c r="P292" i="5" s="1"/>
  <c r="O297" i="5"/>
  <c r="O296" i="5" s="1"/>
  <c r="O295" i="5" s="1"/>
  <c r="O293" i="5" s="1"/>
  <c r="O292" i="5" s="1"/>
  <c r="N297" i="5"/>
  <c r="N296" i="5" s="1"/>
  <c r="N295" i="5" s="1"/>
  <c r="N293" i="5" s="1"/>
  <c r="N292" i="5" s="1"/>
  <c r="M297" i="5"/>
  <c r="M296" i="5" s="1"/>
  <c r="L297" i="5"/>
  <c r="L296" i="5" s="1"/>
  <c r="K297" i="5"/>
  <c r="K296" i="5" s="1"/>
  <c r="M293" i="5"/>
  <c r="L293" i="5"/>
  <c r="K293" i="5"/>
  <c r="M292" i="5"/>
  <c r="L292" i="5"/>
  <c r="K292" i="5"/>
  <c r="AG288" i="5"/>
  <c r="V288" i="5"/>
  <c r="AG287" i="5"/>
  <c r="V287" i="5"/>
  <c r="AH286" i="5"/>
  <c r="AH285" i="5" s="1"/>
  <c r="AH284" i="5" s="1"/>
  <c r="AH282" i="5" s="1"/>
  <c r="AF286" i="5"/>
  <c r="AF285" i="5" s="1"/>
  <c r="AF284" i="5" s="1"/>
  <c r="AF282" i="5" s="1"/>
  <c r="AE286" i="5"/>
  <c r="AD286" i="5"/>
  <c r="AD285" i="5" s="1"/>
  <c r="AD284" i="5" s="1"/>
  <c r="AD282" i="5" s="1"/>
  <c r="AD281" i="5" s="1"/>
  <c r="AC286" i="5"/>
  <c r="AC285" i="5" s="1"/>
  <c r="AC284" i="5" s="1"/>
  <c r="AC282" i="5" s="1"/>
  <c r="AB286" i="5"/>
  <c r="AB285" i="5" s="1"/>
  <c r="AB284" i="5" s="1"/>
  <c r="AB282" i="5" s="1"/>
  <c r="AA286" i="5"/>
  <c r="AA285" i="5" s="1"/>
  <c r="AA284" i="5" s="1"/>
  <c r="AA282" i="5" s="1"/>
  <c r="Z286" i="5"/>
  <c r="Z285" i="5" s="1"/>
  <c r="Z284" i="5" s="1"/>
  <c r="Z282" i="5" s="1"/>
  <c r="Z281" i="5" s="1"/>
  <c r="Y286" i="5"/>
  <c r="Y285" i="5" s="1"/>
  <c r="Y284" i="5" s="1"/>
  <c r="Y282" i="5" s="1"/>
  <c r="Y281" i="5" s="1"/>
  <c r="X286" i="5"/>
  <c r="X285" i="5" s="1"/>
  <c r="X284" i="5" s="1"/>
  <c r="X282" i="5" s="1"/>
  <c r="X281" i="5" s="1"/>
  <c r="W286" i="5"/>
  <c r="W285" i="5" s="1"/>
  <c r="W284" i="5" s="1"/>
  <c r="W282" i="5" s="1"/>
  <c r="W281" i="5" s="1"/>
  <c r="U286" i="5"/>
  <c r="U285" i="5" s="1"/>
  <c r="U284" i="5" s="1"/>
  <c r="U282" i="5" s="1"/>
  <c r="U281" i="5" s="1"/>
  <c r="T286" i="5"/>
  <c r="T285" i="5" s="1"/>
  <c r="T284" i="5" s="1"/>
  <c r="T282" i="5" s="1"/>
  <c r="T281" i="5" s="1"/>
  <c r="S286" i="5"/>
  <c r="S285" i="5" s="1"/>
  <c r="S284" i="5" s="1"/>
  <c r="S282" i="5" s="1"/>
  <c r="S281" i="5" s="1"/>
  <c r="R286" i="5"/>
  <c r="R285" i="5" s="1"/>
  <c r="R284" i="5" s="1"/>
  <c r="R282" i="5" s="1"/>
  <c r="R281" i="5" s="1"/>
  <c r="Q286" i="5"/>
  <c r="Q285" i="5" s="1"/>
  <c r="Q284" i="5" s="1"/>
  <c r="Q282" i="5" s="1"/>
  <c r="Q281" i="5" s="1"/>
  <c r="P286" i="5"/>
  <c r="P285" i="5" s="1"/>
  <c r="P284" i="5" s="1"/>
  <c r="P282" i="5" s="1"/>
  <c r="P281" i="5" s="1"/>
  <c r="O286" i="5"/>
  <c r="O285" i="5" s="1"/>
  <c r="O284" i="5" s="1"/>
  <c r="O282" i="5" s="1"/>
  <c r="O281" i="5" s="1"/>
  <c r="N286" i="5"/>
  <c r="N285" i="5" s="1"/>
  <c r="N284" i="5" s="1"/>
  <c r="N282" i="5" s="1"/>
  <c r="N281" i="5" s="1"/>
  <c r="M286" i="5"/>
  <c r="M285" i="5" s="1"/>
  <c r="M284" i="5" s="1"/>
  <c r="M282" i="5" s="1"/>
  <c r="M281" i="5" s="1"/>
  <c r="L286" i="5"/>
  <c r="L285" i="5" s="1"/>
  <c r="L284" i="5" s="1"/>
  <c r="L282" i="5" s="1"/>
  <c r="L281" i="5" s="1"/>
  <c r="K286" i="5"/>
  <c r="K285" i="5" s="1"/>
  <c r="K284" i="5" s="1"/>
  <c r="K282" i="5" s="1"/>
  <c r="K281" i="5" s="1"/>
  <c r="AE285" i="5"/>
  <c r="AE284" i="5" s="1"/>
  <c r="AE282" i="5" s="1"/>
  <c r="AG279" i="5"/>
  <c r="AG278" i="5" s="1"/>
  <c r="AH278" i="5"/>
  <c r="AF278" i="5"/>
  <c r="AE278" i="5"/>
  <c r="AD278" i="5"/>
  <c r="AC278" i="5"/>
  <c r="AB278" i="5"/>
  <c r="AA278" i="5"/>
  <c r="Z278" i="5"/>
  <c r="Y278" i="5"/>
  <c r="AG277" i="5"/>
  <c r="AG276" i="5" s="1"/>
  <c r="V277" i="5"/>
  <c r="V276" i="5" s="1"/>
  <c r="V275" i="5" s="1"/>
  <c r="V274" i="5" s="1"/>
  <c r="V267" i="5" s="1"/>
  <c r="AH276" i="5"/>
  <c r="AF276" i="5"/>
  <c r="AE276" i="5"/>
  <c r="AD276" i="5"/>
  <c r="AC276" i="5"/>
  <c r="AB276" i="5"/>
  <c r="AA276" i="5"/>
  <c r="Z276" i="5"/>
  <c r="Y276" i="5"/>
  <c r="X276" i="5"/>
  <c r="X275" i="5" s="1"/>
  <c r="X274" i="5" s="1"/>
  <c r="X266" i="5" s="1"/>
  <c r="W276" i="5"/>
  <c r="W275" i="5" s="1"/>
  <c r="W274" i="5" s="1"/>
  <c r="U276" i="5"/>
  <c r="U275" i="5" s="1"/>
  <c r="U274" i="5" s="1"/>
  <c r="U267" i="5" s="1"/>
  <c r="T276" i="5"/>
  <c r="T275" i="5" s="1"/>
  <c r="T274" i="5" s="1"/>
  <c r="T266" i="5" s="1"/>
  <c r="S276" i="5"/>
  <c r="S275" i="5" s="1"/>
  <c r="S274" i="5" s="1"/>
  <c r="R276" i="5"/>
  <c r="R275" i="5" s="1"/>
  <c r="R274" i="5" s="1"/>
  <c r="Q276" i="5"/>
  <c r="Q275" i="5" s="1"/>
  <c r="Q274" i="5" s="1"/>
  <c r="P276" i="5"/>
  <c r="P275" i="5" s="1"/>
  <c r="P274" i="5" s="1"/>
  <c r="P266" i="5" s="1"/>
  <c r="O276" i="5"/>
  <c r="O275" i="5" s="1"/>
  <c r="O274" i="5" s="1"/>
  <c r="N276" i="5"/>
  <c r="N275" i="5" s="1"/>
  <c r="N274" i="5" s="1"/>
  <c r="M276" i="5"/>
  <c r="M275" i="5" s="1"/>
  <c r="M274" i="5" s="1"/>
  <c r="L276" i="5"/>
  <c r="L275" i="5" s="1"/>
  <c r="L274" i="5" s="1"/>
  <c r="L266" i="5" s="1"/>
  <c r="K276" i="5"/>
  <c r="K275" i="5" s="1"/>
  <c r="K274" i="5" s="1"/>
  <c r="AG262" i="5"/>
  <c r="AG259" i="5" s="1"/>
  <c r="V262" i="5"/>
  <c r="V259" i="5" s="1"/>
  <c r="V258" i="5" s="1"/>
  <c r="V257" i="5" s="1"/>
  <c r="AH258" i="5"/>
  <c r="AH257" i="5" s="1"/>
  <c r="AF259" i="5"/>
  <c r="AF258" i="5" s="1"/>
  <c r="AF257" i="5" s="1"/>
  <c r="AE259" i="5"/>
  <c r="AE258" i="5" s="1"/>
  <c r="AE257" i="5" s="1"/>
  <c r="AD259" i="5"/>
  <c r="AD258" i="5" s="1"/>
  <c r="AD257" i="5" s="1"/>
  <c r="AC259" i="5"/>
  <c r="AC258" i="5" s="1"/>
  <c r="AC257" i="5" s="1"/>
  <c r="AC253" i="5" s="1"/>
  <c r="AB259" i="5"/>
  <c r="AB258" i="5" s="1"/>
  <c r="AB257" i="5" s="1"/>
  <c r="AA259" i="5"/>
  <c r="AA258" i="5" s="1"/>
  <c r="AA257" i="5" s="1"/>
  <c r="Z259" i="5"/>
  <c r="Z258" i="5" s="1"/>
  <c r="Z257" i="5" s="1"/>
  <c r="Y259" i="5"/>
  <c r="Y258" i="5" s="1"/>
  <c r="Y257" i="5" s="1"/>
  <c r="X259" i="5"/>
  <c r="X258" i="5" s="1"/>
  <c r="X257" i="5" s="1"/>
  <c r="W259" i="5"/>
  <c r="W258" i="5" s="1"/>
  <c r="W257" i="5" s="1"/>
  <c r="W252" i="5" s="1"/>
  <c r="W251" i="5" s="1"/>
  <c r="U259" i="5"/>
  <c r="U258" i="5" s="1"/>
  <c r="U257" i="5" s="1"/>
  <c r="T259" i="5"/>
  <c r="T258" i="5" s="1"/>
  <c r="T257" i="5" s="1"/>
  <c r="T253" i="5" s="1"/>
  <c r="S259" i="5"/>
  <c r="S258" i="5" s="1"/>
  <c r="S257" i="5" s="1"/>
  <c r="R259" i="5"/>
  <c r="R258" i="5" s="1"/>
  <c r="R257" i="5" s="1"/>
  <c r="Q259" i="5"/>
  <c r="Q258" i="5" s="1"/>
  <c r="Q257" i="5" s="1"/>
  <c r="P259" i="5"/>
  <c r="P258" i="5" s="1"/>
  <c r="P257" i="5" s="1"/>
  <c r="O259" i="5"/>
  <c r="O258" i="5" s="1"/>
  <c r="O257" i="5" s="1"/>
  <c r="N259" i="5"/>
  <c r="N258" i="5" s="1"/>
  <c r="N257" i="5" s="1"/>
  <c r="N252" i="5" s="1"/>
  <c r="N251" i="5" s="1"/>
  <c r="M259" i="5"/>
  <c r="M258" i="5" s="1"/>
  <c r="M257" i="5" s="1"/>
  <c r="L259" i="5"/>
  <c r="L258" i="5" s="1"/>
  <c r="L257" i="5" s="1"/>
  <c r="L253" i="5" s="1"/>
  <c r="K259" i="5"/>
  <c r="K258" i="5" s="1"/>
  <c r="K257" i="5" s="1"/>
  <c r="AG250" i="5"/>
  <c r="AG249" i="5" s="1"/>
  <c r="V250" i="5"/>
  <c r="V247" i="5" s="1"/>
  <c r="V246" i="5" s="1"/>
  <c r="V245" i="5" s="1"/>
  <c r="V241" i="5" s="1"/>
  <c r="V240" i="5" s="1"/>
  <c r="AH249" i="5"/>
  <c r="AH246" i="5" s="1"/>
  <c r="AH245" i="5" s="1"/>
  <c r="AH241" i="5" s="1"/>
  <c r="AF249" i="5"/>
  <c r="AF246" i="5" s="1"/>
  <c r="AF245" i="5" s="1"/>
  <c r="AF241" i="5" s="1"/>
  <c r="AE249" i="5"/>
  <c r="AE246" i="5" s="1"/>
  <c r="AE245" i="5" s="1"/>
  <c r="AE241" i="5" s="1"/>
  <c r="AD249" i="5"/>
  <c r="AD246" i="5" s="1"/>
  <c r="AD245" i="5" s="1"/>
  <c r="AD241" i="5" s="1"/>
  <c r="AD240" i="5" s="1"/>
  <c r="AC249" i="5"/>
  <c r="AC246" i="5" s="1"/>
  <c r="AC245" i="5" s="1"/>
  <c r="AC241" i="5" s="1"/>
  <c r="AB249" i="5"/>
  <c r="AA249" i="5"/>
  <c r="AA246" i="5" s="1"/>
  <c r="AA245" i="5" s="1"/>
  <c r="AA241" i="5" s="1"/>
  <c r="Z249" i="5"/>
  <c r="Y249" i="5"/>
  <c r="AG248" i="5"/>
  <c r="AG247" i="5"/>
  <c r="AB247" i="5"/>
  <c r="Z247" i="5"/>
  <c r="Y247" i="5"/>
  <c r="X247" i="5"/>
  <c r="X246" i="5" s="1"/>
  <c r="X245" i="5" s="1"/>
  <c r="X241" i="5" s="1"/>
  <c r="X240" i="5" s="1"/>
  <c r="W247" i="5"/>
  <c r="W246" i="5" s="1"/>
  <c r="W245" i="5" s="1"/>
  <c r="W241" i="5" s="1"/>
  <c r="W240" i="5" s="1"/>
  <c r="U247" i="5"/>
  <c r="U246" i="5" s="1"/>
  <c r="U245" i="5" s="1"/>
  <c r="U241" i="5" s="1"/>
  <c r="U240" i="5" s="1"/>
  <c r="T247" i="5"/>
  <c r="T246" i="5" s="1"/>
  <c r="T245" i="5" s="1"/>
  <c r="T241" i="5" s="1"/>
  <c r="T240" i="5" s="1"/>
  <c r="S247" i="5"/>
  <c r="S246" i="5" s="1"/>
  <c r="S245" i="5" s="1"/>
  <c r="S241" i="5" s="1"/>
  <c r="S240" i="5" s="1"/>
  <c r="R247" i="5"/>
  <c r="R246" i="5" s="1"/>
  <c r="R245" i="5" s="1"/>
  <c r="R241" i="5" s="1"/>
  <c r="R240" i="5" s="1"/>
  <c r="Q247" i="5"/>
  <c r="Q246" i="5" s="1"/>
  <c r="Q245" i="5" s="1"/>
  <c r="Q241" i="5" s="1"/>
  <c r="Q240" i="5" s="1"/>
  <c r="P247" i="5"/>
  <c r="P246" i="5" s="1"/>
  <c r="P245" i="5" s="1"/>
  <c r="P241" i="5" s="1"/>
  <c r="P240" i="5" s="1"/>
  <c r="O247" i="5"/>
  <c r="O246" i="5" s="1"/>
  <c r="O245" i="5" s="1"/>
  <c r="O241" i="5" s="1"/>
  <c r="O240" i="5" s="1"/>
  <c r="N247" i="5"/>
  <c r="N246" i="5" s="1"/>
  <c r="N245" i="5" s="1"/>
  <c r="N241" i="5" s="1"/>
  <c r="N240" i="5" s="1"/>
  <c r="M247" i="5"/>
  <c r="M246" i="5" s="1"/>
  <c r="M245" i="5" s="1"/>
  <c r="M241" i="5" s="1"/>
  <c r="M240" i="5" s="1"/>
  <c r="L247" i="5"/>
  <c r="L246" i="5" s="1"/>
  <c r="L245" i="5" s="1"/>
  <c r="L241" i="5" s="1"/>
  <c r="L240" i="5" s="1"/>
  <c r="K247" i="5"/>
  <c r="K246" i="5" s="1"/>
  <c r="K245" i="5" s="1"/>
  <c r="K241" i="5" s="1"/>
  <c r="K240" i="5" s="1"/>
  <c r="AG239" i="5"/>
  <c r="V239" i="5"/>
  <c r="AG237" i="5"/>
  <c r="V237" i="5"/>
  <c r="AH236" i="5"/>
  <c r="AH235" i="5" s="1"/>
  <c r="AH234" i="5" s="1"/>
  <c r="AH231" i="5" s="1"/>
  <c r="AF236" i="5"/>
  <c r="AF235" i="5" s="1"/>
  <c r="AF234" i="5" s="1"/>
  <c r="AF231" i="5" s="1"/>
  <c r="AE236" i="5"/>
  <c r="AE235" i="5" s="1"/>
  <c r="AE234" i="5" s="1"/>
  <c r="AE231" i="5" s="1"/>
  <c r="AD236" i="5"/>
  <c r="AD235" i="5" s="1"/>
  <c r="AD234" i="5" s="1"/>
  <c r="AD231" i="5" s="1"/>
  <c r="AD230" i="5" s="1"/>
  <c r="AC236" i="5"/>
  <c r="AC235" i="5" s="1"/>
  <c r="AC234" i="5" s="1"/>
  <c r="AC231" i="5" s="1"/>
  <c r="AB236" i="5"/>
  <c r="AB235" i="5" s="1"/>
  <c r="AB234" i="5" s="1"/>
  <c r="AB231" i="5" s="1"/>
  <c r="AA236" i="5"/>
  <c r="AA235" i="5" s="1"/>
  <c r="AA234" i="5" s="1"/>
  <c r="AA231" i="5" s="1"/>
  <c r="Z236" i="5"/>
  <c r="Z235" i="5" s="1"/>
  <c r="Z234" i="5" s="1"/>
  <c r="Z231" i="5" s="1"/>
  <c r="Z230" i="5" s="1"/>
  <c r="Y236" i="5"/>
  <c r="Y235" i="5" s="1"/>
  <c r="Y234" i="5" s="1"/>
  <c r="Y231" i="5" s="1"/>
  <c r="Y230" i="5" s="1"/>
  <c r="X236" i="5"/>
  <c r="X235" i="5" s="1"/>
  <c r="X234" i="5" s="1"/>
  <c r="X231" i="5" s="1"/>
  <c r="X230" i="5" s="1"/>
  <c r="W236" i="5"/>
  <c r="W235" i="5" s="1"/>
  <c r="W234" i="5" s="1"/>
  <c r="W231" i="5" s="1"/>
  <c r="W230" i="5" s="1"/>
  <c r="U236" i="5"/>
  <c r="U235" i="5" s="1"/>
  <c r="U234" i="5" s="1"/>
  <c r="U231" i="5" s="1"/>
  <c r="U230" i="5" s="1"/>
  <c r="T236" i="5"/>
  <c r="T235" i="5" s="1"/>
  <c r="T234" i="5" s="1"/>
  <c r="T231" i="5" s="1"/>
  <c r="T230" i="5" s="1"/>
  <c r="S236" i="5"/>
  <c r="S235" i="5" s="1"/>
  <c r="S234" i="5" s="1"/>
  <c r="S231" i="5" s="1"/>
  <c r="S230" i="5" s="1"/>
  <c r="R236" i="5"/>
  <c r="R235" i="5" s="1"/>
  <c r="R234" i="5" s="1"/>
  <c r="R231" i="5" s="1"/>
  <c r="R230" i="5" s="1"/>
  <c r="Q236" i="5"/>
  <c r="Q235" i="5" s="1"/>
  <c r="Q234" i="5" s="1"/>
  <c r="Q231" i="5" s="1"/>
  <c r="Q230" i="5" s="1"/>
  <c r="P236" i="5"/>
  <c r="P235" i="5" s="1"/>
  <c r="P234" i="5" s="1"/>
  <c r="P231" i="5" s="1"/>
  <c r="P230" i="5" s="1"/>
  <c r="O236" i="5"/>
  <c r="O235" i="5" s="1"/>
  <c r="O234" i="5" s="1"/>
  <c r="O231" i="5" s="1"/>
  <c r="O230" i="5" s="1"/>
  <c r="N236" i="5"/>
  <c r="N235" i="5" s="1"/>
  <c r="N234" i="5" s="1"/>
  <c r="N231" i="5" s="1"/>
  <c r="N230" i="5" s="1"/>
  <c r="AG229" i="5"/>
  <c r="AG228" i="5"/>
  <c r="AG227" i="5"/>
  <c r="AG226" i="5"/>
  <c r="V226" i="5"/>
  <c r="AG225" i="5"/>
  <c r="V223" i="5"/>
  <c r="V222" i="5" s="1"/>
  <c r="V221" i="5" s="1"/>
  <c r="V216" i="5" s="1"/>
  <c r="V215" i="5" s="1"/>
  <c r="AH223" i="5"/>
  <c r="AH222" i="5" s="1"/>
  <c r="AH221" i="5" s="1"/>
  <c r="AH216" i="5" s="1"/>
  <c r="AF223" i="5"/>
  <c r="AF222" i="5" s="1"/>
  <c r="AF221" i="5" s="1"/>
  <c r="AF216" i="5" s="1"/>
  <c r="AF215" i="5" s="1"/>
  <c r="AE223" i="5"/>
  <c r="AD223" i="5"/>
  <c r="AC223" i="5"/>
  <c r="AC222" i="5" s="1"/>
  <c r="AC221" i="5" s="1"/>
  <c r="AC216" i="5" s="1"/>
  <c r="AC215" i="5" s="1"/>
  <c r="AB223" i="5"/>
  <c r="AB222" i="5" s="1"/>
  <c r="AB221" i="5" s="1"/>
  <c r="AB216" i="5" s="1"/>
  <c r="AB215" i="5" s="1"/>
  <c r="AA223" i="5"/>
  <c r="AA222" i="5" s="1"/>
  <c r="AA221" i="5" s="1"/>
  <c r="AA216" i="5" s="1"/>
  <c r="AA215" i="5" s="1"/>
  <c r="Z223" i="5"/>
  <c r="Z222" i="5" s="1"/>
  <c r="Z221" i="5" s="1"/>
  <c r="Z216" i="5" s="1"/>
  <c r="Z215" i="5" s="1"/>
  <c r="Y223" i="5"/>
  <c r="Y222" i="5" s="1"/>
  <c r="Y221" i="5" s="1"/>
  <c r="Y216" i="5" s="1"/>
  <c r="Y215" i="5" s="1"/>
  <c r="X223" i="5"/>
  <c r="X222" i="5" s="1"/>
  <c r="X221" i="5" s="1"/>
  <c r="X216" i="5" s="1"/>
  <c r="X215" i="5" s="1"/>
  <c r="W223" i="5"/>
  <c r="W222" i="5" s="1"/>
  <c r="W221" i="5" s="1"/>
  <c r="W216" i="5" s="1"/>
  <c r="W215" i="5" s="1"/>
  <c r="U223" i="5"/>
  <c r="U222" i="5" s="1"/>
  <c r="U221" i="5" s="1"/>
  <c r="U216" i="5" s="1"/>
  <c r="U215" i="5" s="1"/>
  <c r="T223" i="5"/>
  <c r="T222" i="5" s="1"/>
  <c r="T221" i="5" s="1"/>
  <c r="T216" i="5" s="1"/>
  <c r="T215" i="5" s="1"/>
  <c r="S223" i="5"/>
  <c r="S222" i="5" s="1"/>
  <c r="S221" i="5" s="1"/>
  <c r="S216" i="5" s="1"/>
  <c r="S215" i="5" s="1"/>
  <c r="R223" i="5"/>
  <c r="R222" i="5" s="1"/>
  <c r="R221" i="5" s="1"/>
  <c r="R216" i="5" s="1"/>
  <c r="R215" i="5" s="1"/>
  <c r="Q223" i="5"/>
  <c r="Q222" i="5" s="1"/>
  <c r="Q221" i="5" s="1"/>
  <c r="Q216" i="5" s="1"/>
  <c r="Q215" i="5" s="1"/>
  <c r="P223" i="5"/>
  <c r="P222" i="5" s="1"/>
  <c r="P221" i="5" s="1"/>
  <c r="P216" i="5" s="1"/>
  <c r="P215" i="5" s="1"/>
  <c r="O223" i="5"/>
  <c r="O222" i="5" s="1"/>
  <c r="O221" i="5" s="1"/>
  <c r="O216" i="5" s="1"/>
  <c r="O215" i="5" s="1"/>
  <c r="N223" i="5"/>
  <c r="N222" i="5" s="1"/>
  <c r="N221" i="5" s="1"/>
  <c r="N216" i="5" s="1"/>
  <c r="N215" i="5" s="1"/>
  <c r="M223" i="5"/>
  <c r="M222" i="5" s="1"/>
  <c r="M221" i="5" s="1"/>
  <c r="M216" i="5" s="1"/>
  <c r="M215" i="5" s="1"/>
  <c r="L223" i="5"/>
  <c r="L222" i="5" s="1"/>
  <c r="L221" i="5" s="1"/>
  <c r="L216" i="5" s="1"/>
  <c r="L215" i="5" s="1"/>
  <c r="K223" i="5"/>
  <c r="K222" i="5" s="1"/>
  <c r="K221" i="5" s="1"/>
  <c r="K216" i="5" s="1"/>
  <c r="K215" i="5" s="1"/>
  <c r="AE222" i="5"/>
  <c r="AE221" i="5" s="1"/>
  <c r="AE216" i="5" s="1"/>
  <c r="AE215" i="5" s="1"/>
  <c r="AD222" i="5"/>
  <c r="AD221" i="5" s="1"/>
  <c r="AD216" i="5" s="1"/>
  <c r="AD215" i="5" s="1"/>
  <c r="AH215" i="5"/>
  <c r="AG211" i="5"/>
  <c r="V211" i="5"/>
  <c r="AG210" i="5"/>
  <c r="AH208" i="5"/>
  <c r="AD209" i="5"/>
  <c r="AD208" i="5" s="1"/>
  <c r="AC209" i="5"/>
  <c r="AC208" i="5" s="1"/>
  <c r="AB209" i="5"/>
  <c r="AB208" i="5" s="1"/>
  <c r="AA209" i="5"/>
  <c r="AA208" i="5" s="1"/>
  <c r="Z209" i="5"/>
  <c r="Z208" i="5" s="1"/>
  <c r="Y209" i="5"/>
  <c r="Y208" i="5" s="1"/>
  <c r="X209" i="5"/>
  <c r="X208" i="5" s="1"/>
  <c r="AF208" i="5"/>
  <c r="AE208" i="5"/>
  <c r="AG207" i="5"/>
  <c r="V204" i="5"/>
  <c r="AH202" i="5"/>
  <c r="AF203" i="5"/>
  <c r="AF202" i="5" s="1"/>
  <c r="AE203" i="5"/>
  <c r="AE202" i="5" s="1"/>
  <c r="AD203" i="5"/>
  <c r="AD202" i="5" s="1"/>
  <c r="AC203" i="5"/>
  <c r="AC202" i="5" s="1"/>
  <c r="AB203" i="5"/>
  <c r="AB202" i="5" s="1"/>
  <c r="AA203" i="5"/>
  <c r="AA202" i="5" s="1"/>
  <c r="Z203" i="5"/>
  <c r="Z202" i="5" s="1"/>
  <c r="Y203" i="5"/>
  <c r="Y202" i="5" s="1"/>
  <c r="X203" i="5"/>
  <c r="X202" i="5" s="1"/>
  <c r="W203" i="5"/>
  <c r="W202" i="5" s="1"/>
  <c r="W201" i="5" s="1"/>
  <c r="W196" i="5" s="1"/>
  <c r="W195" i="5" s="1"/>
  <c r="U203" i="5"/>
  <c r="U202" i="5" s="1"/>
  <c r="U201" i="5" s="1"/>
  <c r="U196" i="5" s="1"/>
  <c r="U195" i="5" s="1"/>
  <c r="T203" i="5"/>
  <c r="T202" i="5" s="1"/>
  <c r="T201" i="5" s="1"/>
  <c r="T196" i="5" s="1"/>
  <c r="T195" i="5" s="1"/>
  <c r="S203" i="5"/>
  <c r="S202" i="5" s="1"/>
  <c r="S201" i="5" s="1"/>
  <c r="S196" i="5" s="1"/>
  <c r="S195" i="5" s="1"/>
  <c r="R203" i="5"/>
  <c r="Q203" i="5"/>
  <c r="Q202" i="5" s="1"/>
  <c r="Q201" i="5" s="1"/>
  <c r="Q196" i="5" s="1"/>
  <c r="Q195" i="5" s="1"/>
  <c r="P203" i="5"/>
  <c r="P202" i="5" s="1"/>
  <c r="P201" i="5" s="1"/>
  <c r="P196" i="5" s="1"/>
  <c r="P195" i="5" s="1"/>
  <c r="O203" i="5"/>
  <c r="O202" i="5" s="1"/>
  <c r="O201" i="5" s="1"/>
  <c r="O196" i="5" s="1"/>
  <c r="O195" i="5" s="1"/>
  <c r="N203" i="5"/>
  <c r="N202" i="5" s="1"/>
  <c r="N201" i="5" s="1"/>
  <c r="N196" i="5" s="1"/>
  <c r="N195" i="5" s="1"/>
  <c r="M203" i="5"/>
  <c r="M202" i="5" s="1"/>
  <c r="M201" i="5" s="1"/>
  <c r="M196" i="5" s="1"/>
  <c r="M195" i="5" s="1"/>
  <c r="L203" i="5"/>
  <c r="L202" i="5" s="1"/>
  <c r="L201" i="5" s="1"/>
  <c r="L196" i="5" s="1"/>
  <c r="L195" i="5" s="1"/>
  <c r="K203" i="5"/>
  <c r="K202" i="5" s="1"/>
  <c r="K201" i="5" s="1"/>
  <c r="K196" i="5" s="1"/>
  <c r="K195" i="5" s="1"/>
  <c r="R202" i="5"/>
  <c r="R201" i="5" s="1"/>
  <c r="R196" i="5" s="1"/>
  <c r="R195" i="5" s="1"/>
  <c r="AG194" i="5"/>
  <c r="AG193" i="5" s="1"/>
  <c r="AG192" i="5" s="1"/>
  <c r="AG191" i="5" s="1"/>
  <c r="AG188" i="5" s="1"/>
  <c r="V194" i="5"/>
  <c r="V193" i="5" s="1"/>
  <c r="V192" i="5" s="1"/>
  <c r="V191" i="5" s="1"/>
  <c r="V188" i="5" s="1"/>
  <c r="V187" i="5" s="1"/>
  <c r="AH193" i="5"/>
  <c r="AH192" i="5" s="1"/>
  <c r="AH191" i="5" s="1"/>
  <c r="AH188" i="5" s="1"/>
  <c r="AF193" i="5"/>
  <c r="AF192" i="5" s="1"/>
  <c r="AF191" i="5" s="1"/>
  <c r="AF188" i="5" s="1"/>
  <c r="AE193" i="5"/>
  <c r="AE192" i="5" s="1"/>
  <c r="AE191" i="5" s="1"/>
  <c r="AE188" i="5" s="1"/>
  <c r="AD193" i="5"/>
  <c r="AD192" i="5" s="1"/>
  <c r="AD191" i="5" s="1"/>
  <c r="AD188" i="5" s="1"/>
  <c r="AD187" i="5" s="1"/>
  <c r="AC193" i="5"/>
  <c r="AC192" i="5" s="1"/>
  <c r="AC191" i="5" s="1"/>
  <c r="AC188" i="5" s="1"/>
  <c r="AB193" i="5"/>
  <c r="AB192" i="5" s="1"/>
  <c r="AB191" i="5" s="1"/>
  <c r="AB188" i="5" s="1"/>
  <c r="AA193" i="5"/>
  <c r="AA192" i="5" s="1"/>
  <c r="AA191" i="5" s="1"/>
  <c r="AA188" i="5" s="1"/>
  <c r="Z193" i="5"/>
  <c r="Z192" i="5" s="1"/>
  <c r="Z191" i="5" s="1"/>
  <c r="Z188" i="5" s="1"/>
  <c r="Z187" i="5" s="1"/>
  <c r="Y193" i="5"/>
  <c r="Y192" i="5" s="1"/>
  <c r="Y191" i="5" s="1"/>
  <c r="Y188" i="5" s="1"/>
  <c r="Y187" i="5" s="1"/>
  <c r="X193" i="5"/>
  <c r="X192" i="5" s="1"/>
  <c r="X191" i="5" s="1"/>
  <c r="X188" i="5" s="1"/>
  <c r="X187" i="5" s="1"/>
  <c r="W193" i="5"/>
  <c r="W192" i="5" s="1"/>
  <c r="W191" i="5" s="1"/>
  <c r="W188" i="5" s="1"/>
  <c r="W187" i="5" s="1"/>
  <c r="U193" i="5"/>
  <c r="U192" i="5" s="1"/>
  <c r="U191" i="5" s="1"/>
  <c r="U188" i="5" s="1"/>
  <c r="U187" i="5" s="1"/>
  <c r="T193" i="5"/>
  <c r="T192" i="5" s="1"/>
  <c r="T191" i="5" s="1"/>
  <c r="T188" i="5" s="1"/>
  <c r="T187" i="5" s="1"/>
  <c r="S193" i="5"/>
  <c r="S192" i="5" s="1"/>
  <c r="S191" i="5" s="1"/>
  <c r="S188" i="5" s="1"/>
  <c r="S187" i="5" s="1"/>
  <c r="R193" i="5"/>
  <c r="R192" i="5" s="1"/>
  <c r="R191" i="5" s="1"/>
  <c r="R188" i="5" s="1"/>
  <c r="R187" i="5" s="1"/>
  <c r="Q193" i="5"/>
  <c r="Q192" i="5" s="1"/>
  <c r="Q191" i="5" s="1"/>
  <c r="Q188" i="5" s="1"/>
  <c r="Q187" i="5" s="1"/>
  <c r="P193" i="5"/>
  <c r="P192" i="5" s="1"/>
  <c r="P191" i="5" s="1"/>
  <c r="P188" i="5" s="1"/>
  <c r="P187" i="5" s="1"/>
  <c r="O193" i="5"/>
  <c r="O192" i="5" s="1"/>
  <c r="O191" i="5" s="1"/>
  <c r="O188" i="5" s="1"/>
  <c r="O187" i="5" s="1"/>
  <c r="N193" i="5"/>
  <c r="N192" i="5" s="1"/>
  <c r="N191" i="5" s="1"/>
  <c r="N188" i="5" s="1"/>
  <c r="N187" i="5" s="1"/>
  <c r="M193" i="5"/>
  <c r="M192" i="5" s="1"/>
  <c r="M191" i="5" s="1"/>
  <c r="M188" i="5" s="1"/>
  <c r="M187" i="5" s="1"/>
  <c r="L193" i="5"/>
  <c r="L192" i="5" s="1"/>
  <c r="L191" i="5" s="1"/>
  <c r="L188" i="5" s="1"/>
  <c r="L187" i="5" s="1"/>
  <c r="K193" i="5"/>
  <c r="K192" i="5" s="1"/>
  <c r="K191" i="5" s="1"/>
  <c r="K188" i="5" s="1"/>
  <c r="K187" i="5" s="1"/>
  <c r="AG186" i="5"/>
  <c r="V186" i="5"/>
  <c r="AG184" i="5"/>
  <c r="AG183" i="5"/>
  <c r="V183" i="5"/>
  <c r="V181" i="5" s="1"/>
  <c r="V180" i="5" s="1"/>
  <c r="V175" i="5" s="1"/>
  <c r="V172" i="5" s="1"/>
  <c r="V171" i="5" s="1"/>
  <c r="AH180" i="5"/>
  <c r="AH175" i="5" s="1"/>
  <c r="AH172" i="5" s="1"/>
  <c r="AF181" i="5"/>
  <c r="AF180" i="5" s="1"/>
  <c r="AF175" i="5" s="1"/>
  <c r="AF172" i="5" s="1"/>
  <c r="AE181" i="5"/>
  <c r="AE180" i="5" s="1"/>
  <c r="AE175" i="5" s="1"/>
  <c r="AE172" i="5" s="1"/>
  <c r="AD181" i="5"/>
  <c r="AD180" i="5" s="1"/>
  <c r="AD175" i="5" s="1"/>
  <c r="AD172" i="5" s="1"/>
  <c r="AD171" i="5" s="1"/>
  <c r="AC181" i="5"/>
  <c r="AC180" i="5" s="1"/>
  <c r="AC175" i="5" s="1"/>
  <c r="AC172" i="5" s="1"/>
  <c r="AB181" i="5"/>
  <c r="AB180" i="5" s="1"/>
  <c r="AB175" i="5" s="1"/>
  <c r="AB172" i="5" s="1"/>
  <c r="AA181" i="5"/>
  <c r="AA180" i="5" s="1"/>
  <c r="AA175" i="5" s="1"/>
  <c r="AA172" i="5" s="1"/>
  <c r="X181" i="5"/>
  <c r="X180" i="5" s="1"/>
  <c r="X175" i="5" s="1"/>
  <c r="X172" i="5" s="1"/>
  <c r="X171" i="5" s="1"/>
  <c r="W181" i="5"/>
  <c r="W180" i="5" s="1"/>
  <c r="W175" i="5" s="1"/>
  <c r="W172" i="5" s="1"/>
  <c r="W171" i="5" s="1"/>
  <c r="U181" i="5"/>
  <c r="U180" i="5" s="1"/>
  <c r="U175" i="5" s="1"/>
  <c r="U172" i="5" s="1"/>
  <c r="U171" i="5" s="1"/>
  <c r="T181" i="5"/>
  <c r="T180" i="5" s="1"/>
  <c r="T175" i="5" s="1"/>
  <c r="T172" i="5" s="1"/>
  <c r="T171" i="5" s="1"/>
  <c r="S181" i="5"/>
  <c r="S180" i="5" s="1"/>
  <c r="S175" i="5" s="1"/>
  <c r="S172" i="5" s="1"/>
  <c r="S171" i="5" s="1"/>
  <c r="R181" i="5"/>
  <c r="R180" i="5" s="1"/>
  <c r="R175" i="5" s="1"/>
  <c r="R172" i="5" s="1"/>
  <c r="R171" i="5" s="1"/>
  <c r="Q181" i="5"/>
  <c r="Q180" i="5" s="1"/>
  <c r="Q175" i="5" s="1"/>
  <c r="Q172" i="5" s="1"/>
  <c r="Q171" i="5" s="1"/>
  <c r="P181" i="5"/>
  <c r="P180" i="5" s="1"/>
  <c r="P175" i="5" s="1"/>
  <c r="P172" i="5" s="1"/>
  <c r="P171" i="5" s="1"/>
  <c r="O181" i="5"/>
  <c r="O180" i="5" s="1"/>
  <c r="O175" i="5" s="1"/>
  <c r="O172" i="5" s="1"/>
  <c r="O171" i="5" s="1"/>
  <c r="N181" i="5"/>
  <c r="N180" i="5" s="1"/>
  <c r="N175" i="5" s="1"/>
  <c r="N172" i="5" s="1"/>
  <c r="N171" i="5" s="1"/>
  <c r="M181" i="5"/>
  <c r="M180" i="5" s="1"/>
  <c r="M175" i="5" s="1"/>
  <c r="M172" i="5" s="1"/>
  <c r="M171" i="5" s="1"/>
  <c r="L181" i="5"/>
  <c r="L180" i="5" s="1"/>
  <c r="L175" i="5" s="1"/>
  <c r="L172" i="5" s="1"/>
  <c r="L171" i="5" s="1"/>
  <c r="K181" i="5"/>
  <c r="K180" i="5" s="1"/>
  <c r="K175" i="5" s="1"/>
  <c r="K172" i="5" s="1"/>
  <c r="K171" i="5" s="1"/>
  <c r="Z175" i="5"/>
  <c r="Z172" i="5" s="1"/>
  <c r="Z171" i="5" s="1"/>
  <c r="Y175" i="5"/>
  <c r="Y172" i="5" s="1"/>
  <c r="Y171" i="5" s="1"/>
  <c r="V169" i="5"/>
  <c r="V168" i="5" s="1"/>
  <c r="V167" i="5" s="1"/>
  <c r="V166" i="5" s="1"/>
  <c r="V163" i="5" s="1"/>
  <c r="V162" i="5" s="1"/>
  <c r="AH168" i="5"/>
  <c r="AH167" i="5" s="1"/>
  <c r="AH166" i="5" s="1"/>
  <c r="AH163" i="5" s="1"/>
  <c r="AG168" i="5"/>
  <c r="AG167" i="5" s="1"/>
  <c r="AG166" i="5" s="1"/>
  <c r="AG163" i="5" s="1"/>
  <c r="AF168" i="5"/>
  <c r="AF167" i="5" s="1"/>
  <c r="AF166" i="5" s="1"/>
  <c r="AF163" i="5" s="1"/>
  <c r="AE168" i="5"/>
  <c r="AE167" i="5" s="1"/>
  <c r="AE166" i="5" s="1"/>
  <c r="AE163" i="5" s="1"/>
  <c r="AD168" i="5"/>
  <c r="AD167" i="5" s="1"/>
  <c r="AD166" i="5" s="1"/>
  <c r="AD163" i="5" s="1"/>
  <c r="AD162" i="5" s="1"/>
  <c r="AC168" i="5"/>
  <c r="AC167" i="5" s="1"/>
  <c r="AC166" i="5" s="1"/>
  <c r="AC163" i="5" s="1"/>
  <c r="AB168" i="5"/>
  <c r="AB167" i="5" s="1"/>
  <c r="AB166" i="5" s="1"/>
  <c r="AB163" i="5" s="1"/>
  <c r="AA168" i="5"/>
  <c r="AA167" i="5" s="1"/>
  <c r="AA166" i="5" s="1"/>
  <c r="AA163" i="5" s="1"/>
  <c r="Z168" i="5"/>
  <c r="Z167" i="5" s="1"/>
  <c r="Z166" i="5" s="1"/>
  <c r="Z163" i="5" s="1"/>
  <c r="Z162" i="5" s="1"/>
  <c r="Y168" i="5"/>
  <c r="Y167" i="5" s="1"/>
  <c r="Y166" i="5" s="1"/>
  <c r="Y163" i="5" s="1"/>
  <c r="Y162" i="5" s="1"/>
  <c r="X168" i="5"/>
  <c r="X167" i="5" s="1"/>
  <c r="X166" i="5" s="1"/>
  <c r="X163" i="5" s="1"/>
  <c r="X162" i="5" s="1"/>
  <c r="W168" i="5"/>
  <c r="W167" i="5" s="1"/>
  <c r="W166" i="5" s="1"/>
  <c r="W163" i="5" s="1"/>
  <c r="W162" i="5" s="1"/>
  <c r="U168" i="5"/>
  <c r="U167" i="5" s="1"/>
  <c r="U166" i="5" s="1"/>
  <c r="U163" i="5" s="1"/>
  <c r="U162" i="5" s="1"/>
  <c r="T168" i="5"/>
  <c r="T167" i="5" s="1"/>
  <c r="T166" i="5" s="1"/>
  <c r="T163" i="5" s="1"/>
  <c r="T162" i="5" s="1"/>
  <c r="S168" i="5"/>
  <c r="S167" i="5" s="1"/>
  <c r="S166" i="5" s="1"/>
  <c r="S163" i="5" s="1"/>
  <c r="S162" i="5" s="1"/>
  <c r="R168" i="5"/>
  <c r="R167" i="5" s="1"/>
  <c r="R166" i="5" s="1"/>
  <c r="R163" i="5" s="1"/>
  <c r="R162" i="5" s="1"/>
  <c r="Q168" i="5"/>
  <c r="Q167" i="5" s="1"/>
  <c r="Q166" i="5" s="1"/>
  <c r="Q163" i="5" s="1"/>
  <c r="Q162" i="5" s="1"/>
  <c r="P168" i="5"/>
  <c r="P167" i="5" s="1"/>
  <c r="P166" i="5" s="1"/>
  <c r="P163" i="5" s="1"/>
  <c r="P162" i="5" s="1"/>
  <c r="O168" i="5"/>
  <c r="O167" i="5" s="1"/>
  <c r="O166" i="5" s="1"/>
  <c r="O163" i="5" s="1"/>
  <c r="O162" i="5" s="1"/>
  <c r="N168" i="5"/>
  <c r="N167" i="5" s="1"/>
  <c r="N166" i="5" s="1"/>
  <c r="N163" i="5" s="1"/>
  <c r="N162" i="5" s="1"/>
  <c r="M168" i="5"/>
  <c r="M167" i="5" s="1"/>
  <c r="M166" i="5" s="1"/>
  <c r="M163" i="5" s="1"/>
  <c r="M162" i="5" s="1"/>
  <c r="L168" i="5"/>
  <c r="L167" i="5" s="1"/>
  <c r="L166" i="5" s="1"/>
  <c r="L163" i="5" s="1"/>
  <c r="L162" i="5" s="1"/>
  <c r="K168" i="5"/>
  <c r="K167" i="5" s="1"/>
  <c r="K166" i="5" s="1"/>
  <c r="K163" i="5" s="1"/>
  <c r="K162" i="5" s="1"/>
  <c r="AG161" i="5"/>
  <c r="AG160" i="5" s="1"/>
  <c r="AG159" i="5" s="1"/>
  <c r="AG158" i="5" s="1"/>
  <c r="AG156" i="5" s="1"/>
  <c r="V161" i="5"/>
  <c r="AH160" i="5"/>
  <c r="AH159" i="5" s="1"/>
  <c r="AH158" i="5" s="1"/>
  <c r="AH156" i="5" s="1"/>
  <c r="AF160" i="5"/>
  <c r="AF159" i="5" s="1"/>
  <c r="AF158" i="5" s="1"/>
  <c r="AF156" i="5" s="1"/>
  <c r="AE160" i="5"/>
  <c r="AE159" i="5" s="1"/>
  <c r="AE158" i="5" s="1"/>
  <c r="AE156" i="5" s="1"/>
  <c r="AD160" i="5"/>
  <c r="AD159" i="5" s="1"/>
  <c r="AD158" i="5" s="1"/>
  <c r="AD156" i="5" s="1"/>
  <c r="AD155" i="5" s="1"/>
  <c r="AC160" i="5"/>
  <c r="AC159" i="5" s="1"/>
  <c r="AC158" i="5" s="1"/>
  <c r="AC156" i="5" s="1"/>
  <c r="AB160" i="5"/>
  <c r="AB159" i="5" s="1"/>
  <c r="AB158" i="5" s="1"/>
  <c r="AB156" i="5" s="1"/>
  <c r="AA160" i="5"/>
  <c r="AA159" i="5" s="1"/>
  <c r="AA158" i="5" s="1"/>
  <c r="AA156" i="5" s="1"/>
  <c r="Z160" i="5"/>
  <c r="Z159" i="5" s="1"/>
  <c r="Z158" i="5" s="1"/>
  <c r="Z156" i="5" s="1"/>
  <c r="Z155" i="5" s="1"/>
  <c r="Y160" i="5"/>
  <c r="Y159" i="5" s="1"/>
  <c r="Y158" i="5" s="1"/>
  <c r="Y156" i="5" s="1"/>
  <c r="Y155" i="5" s="1"/>
  <c r="X160" i="5"/>
  <c r="X159" i="5" s="1"/>
  <c r="X158" i="5" s="1"/>
  <c r="X156" i="5" s="1"/>
  <c r="X155" i="5" s="1"/>
  <c r="W160" i="5"/>
  <c r="W159" i="5" s="1"/>
  <c r="W158" i="5" s="1"/>
  <c r="W156" i="5" s="1"/>
  <c r="W155" i="5" s="1"/>
  <c r="V160" i="5"/>
  <c r="V159" i="5" s="1"/>
  <c r="V158" i="5" s="1"/>
  <c r="V156" i="5" s="1"/>
  <c r="V155" i="5" s="1"/>
  <c r="U160" i="5"/>
  <c r="U159" i="5" s="1"/>
  <c r="U158" i="5" s="1"/>
  <c r="U156" i="5" s="1"/>
  <c r="U155" i="5" s="1"/>
  <c r="T160" i="5"/>
  <c r="T159" i="5" s="1"/>
  <c r="T158" i="5" s="1"/>
  <c r="T156" i="5" s="1"/>
  <c r="T155" i="5" s="1"/>
  <c r="S160" i="5"/>
  <c r="S159" i="5" s="1"/>
  <c r="S158" i="5" s="1"/>
  <c r="S156" i="5" s="1"/>
  <c r="S155" i="5" s="1"/>
  <c r="R160" i="5"/>
  <c r="R159" i="5" s="1"/>
  <c r="R158" i="5" s="1"/>
  <c r="R156" i="5" s="1"/>
  <c r="R155" i="5" s="1"/>
  <c r="Q160" i="5"/>
  <c r="Q159" i="5" s="1"/>
  <c r="Q158" i="5" s="1"/>
  <c r="Q156" i="5" s="1"/>
  <c r="Q155" i="5" s="1"/>
  <c r="P160" i="5"/>
  <c r="P159" i="5" s="1"/>
  <c r="P158" i="5" s="1"/>
  <c r="P156" i="5" s="1"/>
  <c r="P155" i="5" s="1"/>
  <c r="O160" i="5"/>
  <c r="O159" i="5" s="1"/>
  <c r="O158" i="5" s="1"/>
  <c r="O156" i="5" s="1"/>
  <c r="O155" i="5" s="1"/>
  <c r="N160" i="5"/>
  <c r="N159" i="5" s="1"/>
  <c r="N158" i="5" s="1"/>
  <c r="N156" i="5" s="1"/>
  <c r="N155" i="5" s="1"/>
  <c r="M160" i="5"/>
  <c r="M159" i="5" s="1"/>
  <c r="M158" i="5" s="1"/>
  <c r="M156" i="5" s="1"/>
  <c r="M155" i="5" s="1"/>
  <c r="L160" i="5"/>
  <c r="L159" i="5" s="1"/>
  <c r="L158" i="5" s="1"/>
  <c r="L156" i="5" s="1"/>
  <c r="L155" i="5" s="1"/>
  <c r="K160" i="5"/>
  <c r="K159" i="5" s="1"/>
  <c r="K158" i="5" s="1"/>
  <c r="K156" i="5" s="1"/>
  <c r="K155" i="5" s="1"/>
  <c r="AG153" i="5"/>
  <c r="AG152" i="5"/>
  <c r="AG151" i="5"/>
  <c r="AH150" i="5"/>
  <c r="AF150" i="5"/>
  <c r="AE150" i="5"/>
  <c r="AD150" i="5"/>
  <c r="AC150" i="5"/>
  <c r="AB150" i="5"/>
  <c r="AA150" i="5"/>
  <c r="Z150" i="5"/>
  <c r="Y150" i="5"/>
  <c r="X150" i="5"/>
  <c r="AG149" i="5"/>
  <c r="AG146" i="5"/>
  <c r="V146" i="5"/>
  <c r="AG144" i="5"/>
  <c r="AG142" i="5"/>
  <c r="V142" i="5"/>
  <c r="AG140" i="5"/>
  <c r="V140" i="5"/>
  <c r="AH139" i="5"/>
  <c r="AF139" i="5"/>
  <c r="AE139" i="5"/>
  <c r="AD139" i="5"/>
  <c r="AC139" i="5"/>
  <c r="AB139" i="5"/>
  <c r="AA139" i="5"/>
  <c r="Z139" i="5"/>
  <c r="Y139" i="5"/>
  <c r="X139" i="5"/>
  <c r="W139" i="5"/>
  <c r="W138" i="5" s="1"/>
  <c r="U139" i="5"/>
  <c r="U138" i="5" s="1"/>
  <c r="U134" i="5" s="1"/>
  <c r="U128" i="5" s="1"/>
  <c r="U127" i="5" s="1"/>
  <c r="T139" i="5"/>
  <c r="T138" i="5" s="1"/>
  <c r="T134" i="5" s="1"/>
  <c r="T128" i="5" s="1"/>
  <c r="T127" i="5" s="1"/>
  <c r="S139" i="5"/>
  <c r="S138" i="5" s="1"/>
  <c r="S134" i="5" s="1"/>
  <c r="S128" i="5" s="1"/>
  <c r="S127" i="5" s="1"/>
  <c r="R139" i="5"/>
  <c r="R138" i="5" s="1"/>
  <c r="R134" i="5" s="1"/>
  <c r="R128" i="5" s="1"/>
  <c r="R127" i="5" s="1"/>
  <c r="Q139" i="5"/>
  <c r="Q138" i="5" s="1"/>
  <c r="Q134" i="5" s="1"/>
  <c r="Q128" i="5" s="1"/>
  <c r="Q127" i="5" s="1"/>
  <c r="P139" i="5"/>
  <c r="P138" i="5" s="1"/>
  <c r="P134" i="5" s="1"/>
  <c r="P128" i="5" s="1"/>
  <c r="P127" i="5" s="1"/>
  <c r="O139" i="5"/>
  <c r="O138" i="5" s="1"/>
  <c r="O134" i="5" s="1"/>
  <c r="O128" i="5" s="1"/>
  <c r="O127" i="5" s="1"/>
  <c r="N139" i="5"/>
  <c r="N138" i="5" s="1"/>
  <c r="N134" i="5" s="1"/>
  <c r="N128" i="5" s="1"/>
  <c r="N127" i="5" s="1"/>
  <c r="M139" i="5"/>
  <c r="M138" i="5" s="1"/>
  <c r="M134" i="5" s="1"/>
  <c r="M128" i="5" s="1"/>
  <c r="M127" i="5" s="1"/>
  <c r="L139" i="5"/>
  <c r="L138" i="5" s="1"/>
  <c r="L134" i="5" s="1"/>
  <c r="L128" i="5" s="1"/>
  <c r="L127" i="5" s="1"/>
  <c r="K139" i="5"/>
  <c r="K138" i="5" s="1"/>
  <c r="K134" i="5" s="1"/>
  <c r="K128" i="5" s="1"/>
  <c r="K127" i="5" s="1"/>
  <c r="AG137" i="5"/>
  <c r="AG136" i="5" s="1"/>
  <c r="AG135" i="5" s="1"/>
  <c r="AF136" i="5"/>
  <c r="AF135" i="5" s="1"/>
  <c r="AE136" i="5"/>
  <c r="AE135" i="5" s="1"/>
  <c r="AD136" i="5"/>
  <c r="AD135" i="5" s="1"/>
  <c r="AC136" i="5"/>
  <c r="AC135" i="5" s="1"/>
  <c r="AB136" i="5"/>
  <c r="AB135" i="5" s="1"/>
  <c r="AA136" i="5"/>
  <c r="AA135" i="5" s="1"/>
  <c r="Z136" i="5"/>
  <c r="Z135" i="5" s="1"/>
  <c r="Y136" i="5"/>
  <c r="Y135" i="5" s="1"/>
  <c r="X136" i="5"/>
  <c r="X135" i="5" s="1"/>
  <c r="W136" i="5"/>
  <c r="W135" i="5" s="1"/>
  <c r="AG124" i="5"/>
  <c r="AG123" i="5" s="1"/>
  <c r="AG122" i="5" s="1"/>
  <c r="AG121" i="5" s="1"/>
  <c r="AG118" i="5" s="1"/>
  <c r="AG117" i="5" s="1"/>
  <c r="V124" i="5"/>
  <c r="V123" i="5" s="1"/>
  <c r="V122" i="5" s="1"/>
  <c r="V121" i="5" s="1"/>
  <c r="V118" i="5" s="1"/>
  <c r="V117" i="5" s="1"/>
  <c r="AH123" i="5"/>
  <c r="AH122" i="5" s="1"/>
  <c r="AH121" i="5" s="1"/>
  <c r="AH118" i="5" s="1"/>
  <c r="AH117" i="5" s="1"/>
  <c r="AF123" i="5"/>
  <c r="AF122" i="5" s="1"/>
  <c r="AF121" i="5" s="1"/>
  <c r="AF118" i="5" s="1"/>
  <c r="AF117" i="5" s="1"/>
  <c r="AE123" i="5"/>
  <c r="AE122" i="5" s="1"/>
  <c r="AE121" i="5" s="1"/>
  <c r="AE118" i="5" s="1"/>
  <c r="AE117" i="5" s="1"/>
  <c r="AD123" i="5"/>
  <c r="AD122" i="5" s="1"/>
  <c r="AD121" i="5" s="1"/>
  <c r="AD118" i="5" s="1"/>
  <c r="AD117" i="5" s="1"/>
  <c r="AC123" i="5"/>
  <c r="AC122" i="5" s="1"/>
  <c r="AC121" i="5" s="1"/>
  <c r="AC118" i="5" s="1"/>
  <c r="AC117" i="5" s="1"/>
  <c r="AB123" i="5"/>
  <c r="AB122" i="5" s="1"/>
  <c r="AB121" i="5" s="1"/>
  <c r="AB118" i="5" s="1"/>
  <c r="AB117" i="5" s="1"/>
  <c r="AA123" i="5"/>
  <c r="AA122" i="5" s="1"/>
  <c r="AA121" i="5" s="1"/>
  <c r="AA118" i="5" s="1"/>
  <c r="AA117" i="5" s="1"/>
  <c r="Z123" i="5"/>
  <c r="Z122" i="5" s="1"/>
  <c r="Z121" i="5" s="1"/>
  <c r="Z118" i="5" s="1"/>
  <c r="Z117" i="5" s="1"/>
  <c r="Y123" i="5"/>
  <c r="Y122" i="5" s="1"/>
  <c r="Y121" i="5" s="1"/>
  <c r="Y118" i="5" s="1"/>
  <c r="Y117" i="5" s="1"/>
  <c r="X123" i="5"/>
  <c r="X122" i="5" s="1"/>
  <c r="X121" i="5" s="1"/>
  <c r="X118" i="5" s="1"/>
  <c r="X117" i="5" s="1"/>
  <c r="W123" i="5"/>
  <c r="W122" i="5" s="1"/>
  <c r="W121" i="5" s="1"/>
  <c r="W118" i="5" s="1"/>
  <c r="W117" i="5" s="1"/>
  <c r="U123" i="5"/>
  <c r="U122" i="5" s="1"/>
  <c r="U121" i="5" s="1"/>
  <c r="U118" i="5" s="1"/>
  <c r="U117" i="5" s="1"/>
  <c r="T123" i="5"/>
  <c r="T122" i="5" s="1"/>
  <c r="T121" i="5" s="1"/>
  <c r="T118" i="5" s="1"/>
  <c r="T117" i="5" s="1"/>
  <c r="S123" i="5"/>
  <c r="S122" i="5" s="1"/>
  <c r="S121" i="5" s="1"/>
  <c r="S118" i="5" s="1"/>
  <c r="S117" i="5" s="1"/>
  <c r="R123" i="5"/>
  <c r="R122" i="5" s="1"/>
  <c r="R121" i="5" s="1"/>
  <c r="R118" i="5" s="1"/>
  <c r="R117" i="5" s="1"/>
  <c r="Q123" i="5"/>
  <c r="Q122" i="5" s="1"/>
  <c r="Q121" i="5" s="1"/>
  <c r="Q118" i="5" s="1"/>
  <c r="Q117" i="5" s="1"/>
  <c r="P123" i="5"/>
  <c r="P122" i="5" s="1"/>
  <c r="P121" i="5" s="1"/>
  <c r="P118" i="5" s="1"/>
  <c r="P117" i="5" s="1"/>
  <c r="O123" i="5"/>
  <c r="O122" i="5" s="1"/>
  <c r="O121" i="5" s="1"/>
  <c r="O118" i="5" s="1"/>
  <c r="O117" i="5" s="1"/>
  <c r="N123" i="5"/>
  <c r="N122" i="5" s="1"/>
  <c r="N121" i="5" s="1"/>
  <c r="N118" i="5" s="1"/>
  <c r="N117" i="5" s="1"/>
  <c r="M123" i="5"/>
  <c r="M122" i="5" s="1"/>
  <c r="M121" i="5" s="1"/>
  <c r="M118" i="5" s="1"/>
  <c r="M117" i="5" s="1"/>
  <c r="L123" i="5"/>
  <c r="L122" i="5" s="1"/>
  <c r="L121" i="5" s="1"/>
  <c r="L118" i="5" s="1"/>
  <c r="L117" i="5" s="1"/>
  <c r="K123" i="5"/>
  <c r="K122" i="5" s="1"/>
  <c r="K121" i="5" s="1"/>
  <c r="K118" i="5" s="1"/>
  <c r="K117" i="5" s="1"/>
  <c r="AG116" i="5"/>
  <c r="AG115" i="5"/>
  <c r="AG114" i="5"/>
  <c r="V114" i="5"/>
  <c r="AG112" i="5"/>
  <c r="AG111" i="5"/>
  <c r="V111" i="5"/>
  <c r="AH110" i="5"/>
  <c r="AF110" i="5"/>
  <c r="AE110" i="5"/>
  <c r="AD110" i="5"/>
  <c r="AC110" i="5"/>
  <c r="AB110" i="5"/>
  <c r="AA110" i="5"/>
  <c r="Z110" i="5"/>
  <c r="Y110" i="5"/>
  <c r="X110" i="5"/>
  <c r="W110" i="5"/>
  <c r="U110" i="5"/>
  <c r="T110" i="5"/>
  <c r="S110" i="5"/>
  <c r="R110" i="5"/>
  <c r="Q110" i="5"/>
  <c r="P110" i="5"/>
  <c r="O110" i="5"/>
  <c r="N110" i="5"/>
  <c r="M110" i="5"/>
  <c r="L110" i="5"/>
  <c r="K110" i="5"/>
  <c r="AG109" i="5"/>
  <c r="V109" i="5"/>
  <c r="AG108" i="5"/>
  <c r="V108" i="5"/>
  <c r="AG107" i="5"/>
  <c r="V107" i="5"/>
  <c r="AG106" i="5"/>
  <c r="AG105" i="5"/>
  <c r="AG104" i="5"/>
  <c r="V104" i="5"/>
  <c r="V103" i="5"/>
  <c r="AG101" i="5"/>
  <c r="AG99" i="5"/>
  <c r="AG98" i="5"/>
  <c r="V98" i="5"/>
  <c r="AG97" i="5"/>
  <c r="V97" i="5"/>
  <c r="AG96" i="5"/>
  <c r="V96" i="5"/>
  <c r="AG95" i="5"/>
  <c r="AG94" i="5"/>
  <c r="AG91" i="5"/>
  <c r="V91" i="5"/>
  <c r="AG90" i="5"/>
  <c r="V90" i="5"/>
  <c r="AG89" i="5"/>
  <c r="V89" i="5"/>
  <c r="AG88" i="5"/>
  <c r="V88" i="5"/>
  <c r="AG87" i="5"/>
  <c r="AG85" i="5"/>
  <c r="AG84" i="5"/>
  <c r="V84" i="5"/>
  <c r="AG83" i="5"/>
  <c r="AG82" i="5"/>
  <c r="AG78" i="5"/>
  <c r="V78" i="5"/>
  <c r="AG77" i="5"/>
  <c r="AG76" i="5"/>
  <c r="AG75" i="5"/>
  <c r="V75" i="5"/>
  <c r="AG74" i="5"/>
  <c r="V74" i="5"/>
  <c r="AG72" i="5"/>
  <c r="AG71" i="5"/>
  <c r="V71" i="5"/>
  <c r="AG70" i="5"/>
  <c r="V70" i="5"/>
  <c r="AG69" i="5"/>
  <c r="V69" i="5"/>
  <c r="AH68" i="5"/>
  <c r="AF68" i="5"/>
  <c r="AE68" i="5"/>
  <c r="AD68" i="5"/>
  <c r="AC68" i="5"/>
  <c r="AB68" i="5"/>
  <c r="AA68" i="5"/>
  <c r="Z68" i="5"/>
  <c r="Y68" i="5"/>
  <c r="X68" i="5"/>
  <c r="W68" i="5"/>
  <c r="U68" i="5"/>
  <c r="T68" i="5"/>
  <c r="S68" i="5"/>
  <c r="R68" i="5"/>
  <c r="Q68" i="5"/>
  <c r="P68" i="5"/>
  <c r="O68" i="5"/>
  <c r="N68" i="5"/>
  <c r="M68" i="5"/>
  <c r="L68" i="5"/>
  <c r="K68" i="5"/>
  <c r="AG66" i="5"/>
  <c r="AG65" i="5"/>
  <c r="V65" i="5"/>
  <c r="AG64" i="5"/>
  <c r="AG63" i="5"/>
  <c r="V63" i="5"/>
  <c r="AG62" i="5"/>
  <c r="V62" i="5"/>
  <c r="AG61" i="5"/>
  <c r="V61" i="5"/>
  <c r="AG60" i="5"/>
  <c r="V60" i="5"/>
  <c r="AG59" i="5"/>
  <c r="V59" i="5"/>
  <c r="AG58" i="5"/>
  <c r="V58" i="5"/>
  <c r="AG57" i="5"/>
  <c r="V57" i="5"/>
  <c r="AH56" i="5"/>
  <c r="AF56" i="5"/>
  <c r="AE56" i="5"/>
  <c r="AD56" i="5"/>
  <c r="AC56" i="5"/>
  <c r="AB56" i="5"/>
  <c r="AA56" i="5"/>
  <c r="Z56" i="5"/>
  <c r="Y56" i="5"/>
  <c r="X56" i="5"/>
  <c r="W56" i="5"/>
  <c r="U56" i="5"/>
  <c r="T56" i="5"/>
  <c r="S56" i="5"/>
  <c r="R56" i="5"/>
  <c r="Q56" i="5"/>
  <c r="P56" i="5"/>
  <c r="O56" i="5"/>
  <c r="N56" i="5"/>
  <c r="M56" i="5"/>
  <c r="L56" i="5"/>
  <c r="K56" i="5"/>
  <c r="AG55" i="5"/>
  <c r="V55" i="5"/>
  <c r="AG53" i="5"/>
  <c r="V53" i="5"/>
  <c r="AG52" i="5"/>
  <c r="V52" i="5"/>
  <c r="AG51" i="5"/>
  <c r="V51" i="5"/>
  <c r="AH50" i="5"/>
  <c r="AF50" i="5"/>
  <c r="AE50" i="5"/>
  <c r="AD50" i="5"/>
  <c r="AC50" i="5"/>
  <c r="AB50" i="5"/>
  <c r="AA50" i="5"/>
  <c r="Z50" i="5"/>
  <c r="Y50" i="5"/>
  <c r="X50" i="5"/>
  <c r="W50" i="5"/>
  <c r="U50" i="5"/>
  <c r="T50" i="5"/>
  <c r="S50" i="5"/>
  <c r="R50" i="5"/>
  <c r="Q50" i="5"/>
  <c r="P50" i="5"/>
  <c r="O50" i="5"/>
  <c r="N50" i="5"/>
  <c r="M50" i="5"/>
  <c r="L50" i="5"/>
  <c r="K50" i="5"/>
  <c r="AG48" i="5"/>
  <c r="AG47" i="5"/>
  <c r="V47" i="5"/>
  <c r="AH46" i="5"/>
  <c r="AF46" i="5"/>
  <c r="AE46" i="5"/>
  <c r="AD46" i="5"/>
  <c r="AC46" i="5"/>
  <c r="AB46" i="5"/>
  <c r="AA46" i="5"/>
  <c r="Z46" i="5"/>
  <c r="Y46" i="5"/>
  <c r="X46" i="5"/>
  <c r="W46" i="5"/>
  <c r="U46" i="5"/>
  <c r="T46" i="5"/>
  <c r="S46" i="5"/>
  <c r="R46" i="5"/>
  <c r="Q46" i="5"/>
  <c r="P46" i="5"/>
  <c r="O46" i="5"/>
  <c r="N46" i="5"/>
  <c r="M46" i="5"/>
  <c r="L46" i="5"/>
  <c r="K46" i="5"/>
  <c r="AG44" i="5"/>
  <c r="AG43" i="5"/>
  <c r="V43" i="5"/>
  <c r="V41" i="5" s="1"/>
  <c r="AH41" i="5"/>
  <c r="AF41" i="5"/>
  <c r="AE41" i="5"/>
  <c r="AD41" i="5"/>
  <c r="AC41" i="5"/>
  <c r="AB41" i="5"/>
  <c r="AA41" i="5"/>
  <c r="Y41" i="5"/>
  <c r="X41" i="5"/>
  <c r="W41" i="5"/>
  <c r="U41" i="5"/>
  <c r="T41" i="5"/>
  <c r="S41" i="5"/>
  <c r="R41" i="5"/>
  <c r="Q41" i="5"/>
  <c r="P41" i="5"/>
  <c r="O41" i="5"/>
  <c r="N41" i="5"/>
  <c r="M41" i="5"/>
  <c r="L41" i="5"/>
  <c r="K41" i="5"/>
  <c r="V40" i="5"/>
  <c r="AG39" i="5"/>
  <c r="AG38" i="5" s="1"/>
  <c r="V39" i="5"/>
  <c r="AF38" i="5"/>
  <c r="AE38" i="5"/>
  <c r="AD38" i="5"/>
  <c r="AC38" i="5"/>
  <c r="AB38" i="5"/>
  <c r="AA38" i="5"/>
  <c r="Z38" i="5"/>
  <c r="Y38" i="5"/>
  <c r="X38" i="5"/>
  <c r="W38" i="5"/>
  <c r="U38" i="5"/>
  <c r="T38" i="5"/>
  <c r="S38" i="5"/>
  <c r="R38" i="5"/>
  <c r="Q38" i="5"/>
  <c r="P38" i="5"/>
  <c r="O38" i="5"/>
  <c r="N38" i="5"/>
  <c r="M38" i="5"/>
  <c r="L38" i="5"/>
  <c r="K38" i="5"/>
  <c r="AG25" i="5"/>
  <c r="AG24" i="5" s="1"/>
  <c r="V25" i="5"/>
  <c r="V24" i="5" s="1"/>
  <c r="AH24" i="5"/>
  <c r="AF24" i="5"/>
  <c r="AE24" i="5"/>
  <c r="AD24" i="5"/>
  <c r="AC24" i="5"/>
  <c r="AB24" i="5"/>
  <c r="AA24" i="5"/>
  <c r="Z24" i="5"/>
  <c r="Y24" i="5"/>
  <c r="X24" i="5"/>
  <c r="W24" i="5"/>
  <c r="U24" i="5"/>
  <c r="T24" i="5"/>
  <c r="S24" i="5"/>
  <c r="R24" i="5"/>
  <c r="Q24" i="5"/>
  <c r="P24" i="5"/>
  <c r="O24" i="5"/>
  <c r="N24" i="5"/>
  <c r="M24" i="5"/>
  <c r="L24" i="5"/>
  <c r="K24" i="5"/>
  <c r="AH23" i="5"/>
  <c r="AH22" i="5" s="1"/>
  <c r="AH20" i="5" s="1"/>
  <c r="AH19" i="5" s="1"/>
  <c r="AF23" i="5"/>
  <c r="AF22" i="5" s="1"/>
  <c r="AF20" i="5" s="1"/>
  <c r="AF19" i="5" s="1"/>
  <c r="AE23" i="5"/>
  <c r="AE22" i="5" s="1"/>
  <c r="AE20" i="5" s="1"/>
  <c r="AE19" i="5" s="1"/>
  <c r="AD23" i="5"/>
  <c r="AD22" i="5" s="1"/>
  <c r="AD20" i="5" s="1"/>
  <c r="AD19" i="5" s="1"/>
  <c r="AC23" i="5"/>
  <c r="AC22" i="5" s="1"/>
  <c r="AC20" i="5" s="1"/>
  <c r="AC19" i="5" s="1"/>
  <c r="AB23" i="5"/>
  <c r="AB22" i="5" s="1"/>
  <c r="AB20" i="5" s="1"/>
  <c r="AB19" i="5" s="1"/>
  <c r="AA23" i="5"/>
  <c r="AA22" i="5" s="1"/>
  <c r="AA20" i="5" s="1"/>
  <c r="AA19" i="5" s="1"/>
  <c r="Z23" i="5"/>
  <c r="Z22" i="5" s="1"/>
  <c r="Z20" i="5" s="1"/>
  <c r="Z19" i="5" s="1"/>
  <c r="Y23" i="5"/>
  <c r="Y22" i="5" s="1"/>
  <c r="Y20" i="5" s="1"/>
  <c r="Y19" i="5" s="1"/>
  <c r="X23" i="5"/>
  <c r="X22" i="5" s="1"/>
  <c r="X20" i="5" s="1"/>
  <c r="X19" i="5" s="1"/>
  <c r="W23" i="5"/>
  <c r="W22" i="5" s="1"/>
  <c r="W20" i="5" s="1"/>
  <c r="W19" i="5" s="1"/>
  <c r="U23" i="5"/>
  <c r="U22" i="5" s="1"/>
  <c r="U20" i="5" s="1"/>
  <c r="U19" i="5" s="1"/>
  <c r="T23" i="5"/>
  <c r="T22" i="5" s="1"/>
  <c r="T20" i="5" s="1"/>
  <c r="T19" i="5" s="1"/>
  <c r="S23" i="5"/>
  <c r="S22" i="5" s="1"/>
  <c r="S20" i="5" s="1"/>
  <c r="S19" i="5" s="1"/>
  <c r="R23" i="5"/>
  <c r="R22" i="5" s="1"/>
  <c r="R20" i="5" s="1"/>
  <c r="R19" i="5" s="1"/>
  <c r="Q23" i="5"/>
  <c r="Q22" i="5" s="1"/>
  <c r="Q20" i="5" s="1"/>
  <c r="Q19" i="5" s="1"/>
  <c r="P23" i="5"/>
  <c r="P22" i="5" s="1"/>
  <c r="P20" i="5" s="1"/>
  <c r="P19" i="5" s="1"/>
  <c r="O23" i="5"/>
  <c r="O22" i="5" s="1"/>
  <c r="O20" i="5" s="1"/>
  <c r="O19" i="5" s="1"/>
  <c r="N23" i="5"/>
  <c r="N22" i="5" s="1"/>
  <c r="N20" i="5" s="1"/>
  <c r="N19" i="5" s="1"/>
  <c r="M23" i="5"/>
  <c r="M22" i="5" s="1"/>
  <c r="M20" i="5" s="1"/>
  <c r="M19" i="5" s="1"/>
  <c r="L23" i="5"/>
  <c r="L22" i="5" s="1"/>
  <c r="L20" i="5" s="1"/>
  <c r="L19" i="5" s="1"/>
  <c r="K23" i="5"/>
  <c r="K22" i="5" s="1"/>
  <c r="K20" i="5" s="1"/>
  <c r="K19" i="5" s="1"/>
  <c r="V18" i="5"/>
  <c r="AG17" i="5"/>
  <c r="AG16" i="5"/>
  <c r="V16" i="5"/>
  <c r="V15" i="5"/>
  <c r="AH14" i="5"/>
  <c r="AH13" i="5" s="1"/>
  <c r="AH12" i="5" s="1"/>
  <c r="AH10" i="5" s="1"/>
  <c r="AF14" i="5"/>
  <c r="AF13" i="5" s="1"/>
  <c r="AF12" i="5" s="1"/>
  <c r="AF10" i="5" s="1"/>
  <c r="AF9" i="5" s="1"/>
  <c r="AE14" i="5"/>
  <c r="AE13" i="5" s="1"/>
  <c r="AE12" i="5" s="1"/>
  <c r="AE10" i="5" s="1"/>
  <c r="AD14" i="5"/>
  <c r="AD13" i="5" s="1"/>
  <c r="AD12" i="5" s="1"/>
  <c r="AD10" i="5" s="1"/>
  <c r="AD9" i="5" s="1"/>
  <c r="AC14" i="5"/>
  <c r="AC13" i="5" s="1"/>
  <c r="AC12" i="5" s="1"/>
  <c r="AC10" i="5" s="1"/>
  <c r="AC9" i="5" s="1"/>
  <c r="AB14" i="5"/>
  <c r="AB13" i="5" s="1"/>
  <c r="AB12" i="5" s="1"/>
  <c r="AB10" i="5" s="1"/>
  <c r="AB9" i="5" s="1"/>
  <c r="AA14" i="5"/>
  <c r="AA13" i="5" s="1"/>
  <c r="AA12" i="5" s="1"/>
  <c r="AA10" i="5" s="1"/>
  <c r="AA9" i="5" s="1"/>
  <c r="Z14" i="5"/>
  <c r="Z13" i="5" s="1"/>
  <c r="Z12" i="5" s="1"/>
  <c r="Z10" i="5" s="1"/>
  <c r="Z9" i="5" s="1"/>
  <c r="Y14" i="5"/>
  <c r="Y13" i="5" s="1"/>
  <c r="Y12" i="5" s="1"/>
  <c r="Y10" i="5" s="1"/>
  <c r="Y9" i="5" s="1"/>
  <c r="X14" i="5"/>
  <c r="X13" i="5" s="1"/>
  <c r="X12" i="5" s="1"/>
  <c r="X10" i="5" s="1"/>
  <c r="X9" i="5" s="1"/>
  <c r="W14" i="5"/>
  <c r="W13" i="5" s="1"/>
  <c r="W12" i="5" s="1"/>
  <c r="W10" i="5" s="1"/>
  <c r="W9" i="5" s="1"/>
  <c r="U14" i="5"/>
  <c r="U13" i="5" s="1"/>
  <c r="U12" i="5" s="1"/>
  <c r="U10" i="5" s="1"/>
  <c r="U9" i="5" s="1"/>
  <c r="T14" i="5"/>
  <c r="T13" i="5" s="1"/>
  <c r="T12" i="5" s="1"/>
  <c r="T10" i="5" s="1"/>
  <c r="T9" i="5" s="1"/>
  <c r="S14" i="5"/>
  <c r="S13" i="5" s="1"/>
  <c r="S12" i="5" s="1"/>
  <c r="S10" i="5" s="1"/>
  <c r="S9" i="5" s="1"/>
  <c r="R14" i="5"/>
  <c r="R13" i="5" s="1"/>
  <c r="R12" i="5" s="1"/>
  <c r="R10" i="5" s="1"/>
  <c r="R9" i="5" s="1"/>
  <c r="Q14" i="5"/>
  <c r="Q13" i="5" s="1"/>
  <c r="Q12" i="5" s="1"/>
  <c r="Q10" i="5" s="1"/>
  <c r="Q9" i="5" s="1"/>
  <c r="P14" i="5"/>
  <c r="P13" i="5" s="1"/>
  <c r="P12" i="5" s="1"/>
  <c r="P10" i="5" s="1"/>
  <c r="P9" i="5" s="1"/>
  <c r="O14" i="5"/>
  <c r="O13" i="5" s="1"/>
  <c r="O12" i="5" s="1"/>
  <c r="O10" i="5" s="1"/>
  <c r="O9" i="5" s="1"/>
  <c r="N14" i="5"/>
  <c r="N13" i="5" s="1"/>
  <c r="N12" i="5" s="1"/>
  <c r="N10" i="5" s="1"/>
  <c r="N9" i="5" s="1"/>
  <c r="M14" i="5"/>
  <c r="M13" i="5" s="1"/>
  <c r="M12" i="5" s="1"/>
  <c r="M10" i="5" s="1"/>
  <c r="M9" i="5" s="1"/>
  <c r="L14" i="5"/>
  <c r="L13" i="5" s="1"/>
  <c r="L12" i="5" s="1"/>
  <c r="L10" i="5" s="1"/>
  <c r="L9" i="5" s="1"/>
  <c r="K14" i="5"/>
  <c r="K13" i="5" s="1"/>
  <c r="K12" i="5" s="1"/>
  <c r="K10" i="5" s="1"/>
  <c r="K9" i="5" s="1"/>
  <c r="BF172" i="5" l="1"/>
  <c r="BF316" i="5"/>
  <c r="BF188" i="5"/>
  <c r="BF381" i="5"/>
  <c r="BF241" i="5"/>
  <c r="BF371" i="5"/>
  <c r="BF156" i="5"/>
  <c r="BF163" i="5"/>
  <c r="AR26" i="5"/>
  <c r="AW26" i="5" s="1"/>
  <c r="V375" i="5"/>
  <c r="AW392" i="5"/>
  <c r="BE392" i="5" s="1"/>
  <c r="BF392" i="5" s="1"/>
  <c r="BE393" i="5"/>
  <c r="BF393" i="5" s="1"/>
  <c r="AW27" i="5"/>
  <c r="BE27" i="5" s="1"/>
  <c r="BF27" i="5" s="1"/>
  <c r="V312" i="5"/>
  <c r="AN8" i="5"/>
  <c r="AO8" i="5" s="1"/>
  <c r="AN154" i="5"/>
  <c r="AO154" i="5" s="1"/>
  <c r="AN358" i="5"/>
  <c r="AO358" i="5" s="1"/>
  <c r="AN235" i="5"/>
  <c r="AO235" i="5" s="1"/>
  <c r="AN292" i="5"/>
  <c r="AO292" i="5" s="1"/>
  <c r="AN394" i="5"/>
  <c r="AO394" i="5" s="1"/>
  <c r="AN369" i="5"/>
  <c r="AO369" i="5" s="1"/>
  <c r="AG209" i="5"/>
  <c r="AG208" i="5" s="1"/>
  <c r="AN40" i="5"/>
  <c r="AO40" i="5" s="1"/>
  <c r="AN74" i="5"/>
  <c r="AO74" i="5" s="1"/>
  <c r="AH321" i="5"/>
  <c r="AH320" i="5" s="1"/>
  <c r="AH316" i="5" s="1"/>
  <c r="L252" i="5"/>
  <c r="L251" i="5" s="1"/>
  <c r="AH171" i="5"/>
  <c r="AH187" i="5"/>
  <c r="AH281" i="5"/>
  <c r="AI9" i="5"/>
  <c r="AI8" i="5" s="1"/>
  <c r="AI7" i="5" s="1"/>
  <c r="AI171" i="5"/>
  <c r="AI230" i="5"/>
  <c r="AH9" i="5"/>
  <c r="AH8" i="5" s="1"/>
  <c r="AH7" i="5" s="1"/>
  <c r="AH155" i="5"/>
  <c r="AH230" i="5"/>
  <c r="AH327" i="5"/>
  <c r="AH370" i="5"/>
  <c r="AH369" i="5" s="1"/>
  <c r="AD321" i="5"/>
  <c r="AD320" i="5" s="1"/>
  <c r="AD316" i="5" s="1"/>
  <c r="AD315" i="5" s="1"/>
  <c r="AH240" i="5"/>
  <c r="AH380" i="5"/>
  <c r="AH379" i="5" s="1"/>
  <c r="AH162" i="5"/>
  <c r="AI240" i="5"/>
  <c r="AI281" i="5"/>
  <c r="AI280" i="5" s="1"/>
  <c r="AI327" i="5"/>
  <c r="AA397" i="5"/>
  <c r="AC49" i="5"/>
  <c r="V50" i="5"/>
  <c r="AD275" i="5"/>
  <c r="AD274" i="5" s="1"/>
  <c r="AD267" i="5" s="1"/>
  <c r="W404" i="5"/>
  <c r="V397" i="5"/>
  <c r="V396" i="5" s="1"/>
  <c r="V394" i="5" s="1"/>
  <c r="V393" i="5" s="1"/>
  <c r="AG400" i="5"/>
  <c r="N321" i="5"/>
  <c r="N320" i="5" s="1"/>
  <c r="N316" i="5" s="1"/>
  <c r="N315" i="5" s="1"/>
  <c r="N314" i="5" s="1"/>
  <c r="R321" i="5"/>
  <c r="R320" i="5" s="1"/>
  <c r="R316" i="5" s="1"/>
  <c r="R315" i="5" s="1"/>
  <c r="R314" i="5" s="1"/>
  <c r="W321" i="5"/>
  <c r="W320" i="5" s="1"/>
  <c r="W316" i="5" s="1"/>
  <c r="W315" i="5" s="1"/>
  <c r="W314" i="5" s="1"/>
  <c r="AA321" i="5"/>
  <c r="AA320" i="5" s="1"/>
  <c r="AA316" i="5" s="1"/>
  <c r="AA315" i="5" s="1"/>
  <c r="AE321" i="5"/>
  <c r="AE320" i="5" s="1"/>
  <c r="AE316" i="5" s="1"/>
  <c r="AE315" i="5" s="1"/>
  <c r="P321" i="5"/>
  <c r="P320" i="5" s="1"/>
  <c r="P316" i="5" s="1"/>
  <c r="P315" i="5" s="1"/>
  <c r="P314" i="5" s="1"/>
  <c r="T321" i="5"/>
  <c r="T320" i="5" s="1"/>
  <c r="T316" i="5" s="1"/>
  <c r="T315" i="5" s="1"/>
  <c r="T314" i="5" s="1"/>
  <c r="Y321" i="5"/>
  <c r="Y320" i="5" s="1"/>
  <c r="Y316" i="5" s="1"/>
  <c r="Y315" i="5" s="1"/>
  <c r="Y314" i="5" s="1"/>
  <c r="Q321" i="5"/>
  <c r="Q320" i="5" s="1"/>
  <c r="Q316" i="5" s="1"/>
  <c r="Q315" i="5" s="1"/>
  <c r="Q314" i="5" s="1"/>
  <c r="U321" i="5"/>
  <c r="U320" i="5" s="1"/>
  <c r="U316" i="5" s="1"/>
  <c r="U315" i="5" s="1"/>
  <c r="U314" i="5" s="1"/>
  <c r="Z321" i="5"/>
  <c r="Z320" i="5" s="1"/>
  <c r="Z316" i="5" s="1"/>
  <c r="Z315" i="5" s="1"/>
  <c r="Z314" i="5" s="1"/>
  <c r="Z397" i="5"/>
  <c r="AD397" i="5"/>
  <c r="AG322" i="5"/>
  <c r="AG321" i="5" s="1"/>
  <c r="AG320" i="5" s="1"/>
  <c r="AG316" i="5" s="1"/>
  <c r="AC321" i="5"/>
  <c r="AC320" i="5" s="1"/>
  <c r="AC316" i="5" s="1"/>
  <c r="AC315" i="5" s="1"/>
  <c r="AC252" i="5"/>
  <c r="AE275" i="5"/>
  <c r="AE274" i="5" s="1"/>
  <c r="AE266" i="5" s="1"/>
  <c r="Y37" i="5"/>
  <c r="AG46" i="5"/>
  <c r="Y275" i="5"/>
  <c r="Y274" i="5" s="1"/>
  <c r="Y266" i="5" s="1"/>
  <c r="AC275" i="5"/>
  <c r="AC274" i="5" s="1"/>
  <c r="AC266" i="5" s="1"/>
  <c r="AH275" i="5"/>
  <c r="AH274" i="5" s="1"/>
  <c r="AH267" i="5" s="1"/>
  <c r="R295" i="5"/>
  <c r="R293" i="5" s="1"/>
  <c r="R292" i="5" s="1"/>
  <c r="R280" i="5" s="1"/>
  <c r="AG311" i="5"/>
  <c r="AG310" i="5" s="1"/>
  <c r="AG308" i="5" s="1"/>
  <c r="AG307" i="5" s="1"/>
  <c r="Y397" i="5"/>
  <c r="AC397" i="5"/>
  <c r="S404" i="5"/>
  <c r="AG416" i="5"/>
  <c r="U49" i="5"/>
  <c r="AC351" i="5"/>
  <c r="AC349" i="5" s="1"/>
  <c r="AC348" i="5" s="1"/>
  <c r="AA275" i="5"/>
  <c r="AA274" i="5" s="1"/>
  <c r="AA267" i="5" s="1"/>
  <c r="S295" i="5"/>
  <c r="S293" i="5" s="1"/>
  <c r="S292" i="5" s="1"/>
  <c r="S280" i="5" s="1"/>
  <c r="T404" i="5"/>
  <c r="AA49" i="5"/>
  <c r="P49" i="5"/>
  <c r="Z138" i="5"/>
  <c r="Z134" i="5" s="1"/>
  <c r="Z128" i="5" s="1"/>
  <c r="Z127" i="5" s="1"/>
  <c r="L8" i="5"/>
  <c r="L7" i="5" s="1"/>
  <c r="W134" i="5"/>
  <c r="W128" i="5" s="1"/>
  <c r="W127" i="5" s="1"/>
  <c r="X138" i="5"/>
  <c r="X134" i="5" s="1"/>
  <c r="X128" i="5" s="1"/>
  <c r="X127" i="5" s="1"/>
  <c r="Y138" i="5"/>
  <c r="Y134" i="5" s="1"/>
  <c r="Y128" i="5" s="1"/>
  <c r="Y127" i="5" s="1"/>
  <c r="AH138" i="5"/>
  <c r="AH134" i="5" s="1"/>
  <c r="AH128" i="5" s="1"/>
  <c r="AH127" i="5" s="1"/>
  <c r="T267" i="5"/>
  <c r="Y404" i="5"/>
  <c r="AC404" i="5"/>
  <c r="AH404" i="5"/>
  <c r="P267" i="5"/>
  <c r="S397" i="5"/>
  <c r="S396" i="5" s="1"/>
  <c r="S394" i="5" s="1"/>
  <c r="S393" i="5" s="1"/>
  <c r="U397" i="5"/>
  <c r="U396" i="5" s="1"/>
  <c r="U394" i="5" s="1"/>
  <c r="U393" i="5" s="1"/>
  <c r="W49" i="5"/>
  <c r="M154" i="5"/>
  <c r="AA162" i="5"/>
  <c r="AF162" i="5"/>
  <c r="K266" i="5"/>
  <c r="K267" i="5"/>
  <c r="AB162" i="5"/>
  <c r="AC162" i="5"/>
  <c r="AG162" i="5"/>
  <c r="M8" i="5"/>
  <c r="M7" i="5" s="1"/>
  <c r="U8" i="5"/>
  <c r="U7" i="5" s="1"/>
  <c r="N154" i="5"/>
  <c r="R154" i="5"/>
  <c r="AD154" i="5"/>
  <c r="M170" i="5"/>
  <c r="V203" i="5"/>
  <c r="V202" i="5" s="1"/>
  <c r="V201" i="5" s="1"/>
  <c r="V196" i="5" s="1"/>
  <c r="V195" i="5" s="1"/>
  <c r="V170" i="5" s="1"/>
  <c r="L267" i="5"/>
  <c r="M49" i="5"/>
  <c r="Q49" i="5"/>
  <c r="Z49" i="5"/>
  <c r="AD49" i="5"/>
  <c r="AC138" i="5"/>
  <c r="AC134" i="5" s="1"/>
  <c r="AC128" i="5" s="1"/>
  <c r="AC127" i="5" s="1"/>
  <c r="Q154" i="5"/>
  <c r="U154" i="5"/>
  <c r="Y154" i="5"/>
  <c r="N170" i="5"/>
  <c r="X267" i="5"/>
  <c r="Z275" i="5"/>
  <c r="Z274" i="5" s="1"/>
  <c r="Z266" i="5" s="1"/>
  <c r="O321" i="5"/>
  <c r="O320" i="5" s="1"/>
  <c r="O316" i="5" s="1"/>
  <c r="O315" i="5" s="1"/>
  <c r="O314" i="5" s="1"/>
  <c r="S321" i="5"/>
  <c r="S320" i="5" s="1"/>
  <c r="S316" i="5" s="1"/>
  <c r="S315" i="5" s="1"/>
  <c r="S314" i="5" s="1"/>
  <c r="X321" i="5"/>
  <c r="X320" i="5" s="1"/>
  <c r="X316" i="5" s="1"/>
  <c r="X315" i="5" s="1"/>
  <c r="X314" i="5" s="1"/>
  <c r="AB321" i="5"/>
  <c r="AB320" i="5" s="1"/>
  <c r="AB316" i="5" s="1"/>
  <c r="AF321" i="5"/>
  <c r="AF320" i="5" s="1"/>
  <c r="AF316" i="5" s="1"/>
  <c r="AF315" i="5" s="1"/>
  <c r="Z154" i="5"/>
  <c r="P154" i="5"/>
  <c r="V46" i="5"/>
  <c r="L170" i="5"/>
  <c r="Z246" i="5"/>
  <c r="Z245" i="5" s="1"/>
  <c r="Z241" i="5" s="1"/>
  <c r="Z240" i="5" s="1"/>
  <c r="Z214" i="5" s="1"/>
  <c r="AF351" i="5"/>
  <c r="AF349" i="5" s="1"/>
  <c r="AF348" i="5" s="1"/>
  <c r="AB370" i="5"/>
  <c r="AB369" i="5" s="1"/>
  <c r="O266" i="5"/>
  <c r="O267" i="5"/>
  <c r="AA370" i="5"/>
  <c r="AA369" i="5" s="1"/>
  <c r="AE370" i="5"/>
  <c r="AE369" i="5" s="1"/>
  <c r="AF370" i="5"/>
  <c r="AF369" i="5" s="1"/>
  <c r="AE252" i="5"/>
  <c r="AE253" i="5"/>
  <c r="W266" i="5"/>
  <c r="W267" i="5"/>
  <c r="AC370" i="5"/>
  <c r="AC369" i="5" s="1"/>
  <c r="M314" i="5"/>
  <c r="AE162" i="5"/>
  <c r="AE351" i="5"/>
  <c r="AE349" i="5" s="1"/>
  <c r="AE348" i="5" s="1"/>
  <c r="V23" i="5"/>
  <c r="V22" i="5" s="1"/>
  <c r="V20" i="5" s="1"/>
  <c r="V19" i="5" s="1"/>
  <c r="W154" i="5"/>
  <c r="O154" i="5"/>
  <c r="AD201" i="5"/>
  <c r="AD196" i="5" s="1"/>
  <c r="AD195" i="5" s="1"/>
  <c r="AD170" i="5" s="1"/>
  <c r="X280" i="5"/>
  <c r="Z404" i="5"/>
  <c r="AD404" i="5"/>
  <c r="AG405" i="5"/>
  <c r="P170" i="5"/>
  <c r="M37" i="5"/>
  <c r="U37" i="5"/>
  <c r="L49" i="5"/>
  <c r="T49" i="5"/>
  <c r="Y49" i="5"/>
  <c r="AH49" i="5"/>
  <c r="AD138" i="5"/>
  <c r="AD134" i="5" s="1"/>
  <c r="AD128" i="5" s="1"/>
  <c r="AD127" i="5" s="1"/>
  <c r="S154" i="5"/>
  <c r="V154" i="5"/>
  <c r="Z201" i="5"/>
  <c r="Z196" i="5" s="1"/>
  <c r="Z195" i="5" s="1"/>
  <c r="Z170" i="5" s="1"/>
  <c r="M214" i="5"/>
  <c r="K214" i="5"/>
  <c r="L280" i="5"/>
  <c r="K314" i="5"/>
  <c r="AG375" i="5"/>
  <c r="AG374" i="5" s="1"/>
  <c r="AG373" i="5" s="1"/>
  <c r="AG371" i="5" s="1"/>
  <c r="AG370" i="5" s="1"/>
  <c r="AG369" i="5" s="1"/>
  <c r="AH397" i="5"/>
  <c r="AC37" i="5"/>
  <c r="AB37" i="5"/>
  <c r="K49" i="5"/>
  <c r="O49" i="5"/>
  <c r="S49" i="5"/>
  <c r="X49" i="5"/>
  <c r="AB49" i="5"/>
  <c r="AF49" i="5"/>
  <c r="K154" i="5"/>
  <c r="AA404" i="5"/>
  <c r="AE404" i="5"/>
  <c r="AA240" i="5"/>
  <c r="M266" i="5"/>
  <c r="M267" i="5"/>
  <c r="Q267" i="5"/>
  <c r="Q266" i="5"/>
  <c r="AC8" i="5"/>
  <c r="AC7" i="5" s="1"/>
  <c r="T8" i="5"/>
  <c r="T7" i="5" s="1"/>
  <c r="T170" i="5"/>
  <c r="AE240" i="5"/>
  <c r="N266" i="5"/>
  <c r="N267" i="5"/>
  <c r="V321" i="5"/>
  <c r="V320" i="5" s="1"/>
  <c r="V316" i="5" s="1"/>
  <c r="V315" i="5" s="1"/>
  <c r="V314" i="5" s="1"/>
  <c r="AA187" i="5"/>
  <c r="S267" i="5"/>
  <c r="S266" i="5"/>
  <c r="R266" i="5"/>
  <c r="R267" i="5"/>
  <c r="P8" i="5"/>
  <c r="P7" i="5" s="1"/>
  <c r="AG14" i="5"/>
  <c r="AG13" i="5" s="1"/>
  <c r="AG12" i="5" s="1"/>
  <c r="AG10" i="5" s="1"/>
  <c r="AG9" i="5" s="1"/>
  <c r="X37" i="5"/>
  <c r="AF37" i="5"/>
  <c r="AA37" i="5"/>
  <c r="AE37" i="5"/>
  <c r="N49" i="5"/>
  <c r="R49" i="5"/>
  <c r="AE49" i="5"/>
  <c r="AG68" i="5"/>
  <c r="L154" i="5"/>
  <c r="T154" i="5"/>
  <c r="AB201" i="5"/>
  <c r="AB196" i="5" s="1"/>
  <c r="AB195" i="5" s="1"/>
  <c r="AG236" i="5"/>
  <c r="AG235" i="5" s="1"/>
  <c r="AG234" i="5" s="1"/>
  <c r="AG231" i="5" s="1"/>
  <c r="AG230" i="5" s="1"/>
  <c r="W253" i="5"/>
  <c r="V266" i="5"/>
  <c r="AG275" i="5"/>
  <c r="AG274" i="5" s="1"/>
  <c r="AG266" i="5" s="1"/>
  <c r="AG358" i="5"/>
  <c r="AG357" i="5" s="1"/>
  <c r="AG351" i="5" s="1"/>
  <c r="AG349" i="5" s="1"/>
  <c r="AG348" i="5" s="1"/>
  <c r="AE397" i="5"/>
  <c r="AI163" i="5"/>
  <c r="K8" i="5"/>
  <c r="K7" i="5" s="1"/>
  <c r="S8" i="5"/>
  <c r="S7" i="5" s="1"/>
  <c r="X8" i="5"/>
  <c r="X7" i="5" s="1"/>
  <c r="AB8" i="5"/>
  <c r="AB7" i="5" s="1"/>
  <c r="AF8" i="5"/>
  <c r="AF7" i="5" s="1"/>
  <c r="AB138" i="5"/>
  <c r="AB134" i="5" s="1"/>
  <c r="AB128" i="5" s="1"/>
  <c r="AB127" i="5" s="1"/>
  <c r="AF138" i="5"/>
  <c r="AF134" i="5" s="1"/>
  <c r="AF128" i="5" s="1"/>
  <c r="AF127" i="5" s="1"/>
  <c r="X154" i="5"/>
  <c r="R170" i="5"/>
  <c r="AA201" i="5"/>
  <c r="AA196" i="5" s="1"/>
  <c r="AE201" i="5"/>
  <c r="AE196" i="5" s="1"/>
  <c r="V236" i="5"/>
  <c r="V235" i="5" s="1"/>
  <c r="V234" i="5" s="1"/>
  <c r="V231" i="5" s="1"/>
  <c r="V230" i="5" s="1"/>
  <c r="V214" i="5" s="1"/>
  <c r="AG246" i="5"/>
  <c r="AG245" i="5" s="1"/>
  <c r="AG241" i="5" s="1"/>
  <c r="AG240" i="5" s="1"/>
  <c r="N253" i="5"/>
  <c r="U266" i="5"/>
  <c r="O280" i="5"/>
  <c r="V297" i="5"/>
  <c r="V296" i="5" s="1"/>
  <c r="AD351" i="5"/>
  <c r="AD349" i="5" s="1"/>
  <c r="AD348" i="5" s="1"/>
  <c r="AI158" i="5"/>
  <c r="AI156" i="5" s="1"/>
  <c r="Q8" i="5"/>
  <c r="Q7" i="5" s="1"/>
  <c r="W8" i="5"/>
  <c r="W7" i="5" s="1"/>
  <c r="O8" i="5"/>
  <c r="O7" i="5" s="1"/>
  <c r="Y8" i="5"/>
  <c r="Y7" i="5" s="1"/>
  <c r="AA8" i="5"/>
  <c r="AA7" i="5" s="1"/>
  <c r="Q37" i="5"/>
  <c r="L37" i="5"/>
  <c r="P37" i="5"/>
  <c r="T37" i="5"/>
  <c r="AH37" i="5"/>
  <c r="AG41" i="5"/>
  <c r="V110" i="5"/>
  <c r="AE155" i="5"/>
  <c r="AG181" i="5"/>
  <c r="AG180" i="5" s="1"/>
  <c r="AG175" i="5" s="1"/>
  <c r="AG172" i="5" s="1"/>
  <c r="AG203" i="5"/>
  <c r="AG202" i="5" s="1"/>
  <c r="AF201" i="5"/>
  <c r="AF196" i="5" s="1"/>
  <c r="L214" i="5"/>
  <c r="AG223" i="5"/>
  <c r="AG222" i="5" s="1"/>
  <c r="AG221" i="5" s="1"/>
  <c r="AG216" i="5" s="1"/>
  <c r="AG215" i="5" s="1"/>
  <c r="N280" i="5"/>
  <c r="AI192" i="5"/>
  <c r="AI191" i="5" s="1"/>
  <c r="AI188" i="5" s="1"/>
  <c r="X201" i="5"/>
  <c r="X196" i="5" s="1"/>
  <c r="X195" i="5" s="1"/>
  <c r="X170" i="5" s="1"/>
  <c r="O214" i="5"/>
  <c r="Q280" i="5"/>
  <c r="T397" i="5"/>
  <c r="T396" i="5" s="1"/>
  <c r="T394" i="5" s="1"/>
  <c r="T393" i="5" s="1"/>
  <c r="AB155" i="5"/>
  <c r="AC155" i="5"/>
  <c r="AF155" i="5"/>
  <c r="AE9" i="5"/>
  <c r="AE8" i="5" s="1"/>
  <c r="AE7" i="5" s="1"/>
  <c r="AB187" i="5"/>
  <c r="P253" i="5"/>
  <c r="P252" i="5"/>
  <c r="P251" i="5" s="1"/>
  <c r="AD37" i="5"/>
  <c r="K37" i="5"/>
  <c r="O37" i="5"/>
  <c r="S37" i="5"/>
  <c r="W37" i="5"/>
  <c r="AG56" i="5"/>
  <c r="V68" i="5"/>
  <c r="AA155" i="5"/>
  <c r="Q170" i="5"/>
  <c r="AE187" i="5"/>
  <c r="T214" i="5"/>
  <c r="P214" i="5"/>
  <c r="AB275" i="5"/>
  <c r="AB274" i="5" s="1"/>
  <c r="AF275" i="5"/>
  <c r="AF274" i="5" s="1"/>
  <c r="U379" i="5"/>
  <c r="U280" i="5"/>
  <c r="Z37" i="5"/>
  <c r="AC187" i="5"/>
  <c r="AG23" i="5"/>
  <c r="AG22" i="5" s="1"/>
  <c r="AG20" i="5" s="1"/>
  <c r="AG19" i="5" s="1"/>
  <c r="V38" i="5"/>
  <c r="N37" i="5"/>
  <c r="R37" i="5"/>
  <c r="V56" i="5"/>
  <c r="V139" i="5"/>
  <c r="V138" i="5" s="1"/>
  <c r="V134" i="5" s="1"/>
  <c r="V128" i="5" s="1"/>
  <c r="V127" i="5" s="1"/>
  <c r="U170" i="5"/>
  <c r="AF240" i="5"/>
  <c r="AH253" i="5"/>
  <c r="AH252" i="5"/>
  <c r="R252" i="5"/>
  <c r="R251" i="5" s="1"/>
  <c r="R253" i="5"/>
  <c r="AA252" i="5"/>
  <c r="AA253" i="5"/>
  <c r="AA281" i="5"/>
  <c r="AA280" i="5" s="1"/>
  <c r="AC281" i="5"/>
  <c r="AC280" i="5" s="1"/>
  <c r="M280" i="5"/>
  <c r="V14" i="5"/>
  <c r="V13" i="5" s="1"/>
  <c r="V12" i="5" s="1"/>
  <c r="V10" i="5" s="1"/>
  <c r="V9" i="5" s="1"/>
  <c r="N8" i="5"/>
  <c r="N7" i="5" s="1"/>
  <c r="R8" i="5"/>
  <c r="R7" i="5" s="1"/>
  <c r="Z8" i="5"/>
  <c r="Z7" i="5" s="1"/>
  <c r="AD8" i="5"/>
  <c r="AD7" i="5" s="1"/>
  <c r="AG50" i="5"/>
  <c r="AG110" i="5"/>
  <c r="AA138" i="5"/>
  <c r="AA134" i="5" s="1"/>
  <c r="AA128" i="5" s="1"/>
  <c r="AA127" i="5" s="1"/>
  <c r="AE138" i="5"/>
  <c r="AE134" i="5" s="1"/>
  <c r="AE128" i="5" s="1"/>
  <c r="AE127" i="5" s="1"/>
  <c r="AG139" i="5"/>
  <c r="AB171" i="5"/>
  <c r="Y253" i="5"/>
  <c r="Y252" i="5"/>
  <c r="W280" i="5"/>
  <c r="AF187" i="5"/>
  <c r="U214" i="5"/>
  <c r="K252" i="5"/>
  <c r="K251" i="5" s="1"/>
  <c r="K253" i="5"/>
  <c r="S252" i="5"/>
  <c r="S251" i="5" s="1"/>
  <c r="S253" i="5"/>
  <c r="AB252" i="5"/>
  <c r="AB253" i="5"/>
  <c r="AE281" i="5"/>
  <c r="AE280" i="5" s="1"/>
  <c r="Z280" i="5"/>
  <c r="Y201" i="5"/>
  <c r="Y196" i="5" s="1"/>
  <c r="Y195" i="5" s="1"/>
  <c r="Y170" i="5" s="1"/>
  <c r="AC201" i="5"/>
  <c r="AC196" i="5" s="1"/>
  <c r="AC195" i="5" s="1"/>
  <c r="Q214" i="5"/>
  <c r="T252" i="5"/>
  <c r="T251" i="5" s="1"/>
  <c r="M253" i="5"/>
  <c r="M252" i="5"/>
  <c r="M251" i="5" s="1"/>
  <c r="Q253" i="5"/>
  <c r="Q252" i="5"/>
  <c r="Q251" i="5" s="1"/>
  <c r="U253" i="5"/>
  <c r="U252" i="5"/>
  <c r="U251" i="5" s="1"/>
  <c r="Z253" i="5"/>
  <c r="Z252" i="5"/>
  <c r="AD253" i="5"/>
  <c r="AD252" i="5"/>
  <c r="AB281" i="5"/>
  <c r="AB280" i="5" s="1"/>
  <c r="P280" i="5"/>
  <c r="Y280" i="5"/>
  <c r="AG286" i="5"/>
  <c r="AG285" i="5" s="1"/>
  <c r="AG284" i="5" s="1"/>
  <c r="AG282" i="5" s="1"/>
  <c r="AD280" i="5"/>
  <c r="AG150" i="5"/>
  <c r="AF171" i="5"/>
  <c r="X214" i="5"/>
  <c r="O252" i="5"/>
  <c r="O251" i="5" s="1"/>
  <c r="O253" i="5"/>
  <c r="X252" i="5"/>
  <c r="X251" i="5" s="1"/>
  <c r="X253" i="5"/>
  <c r="AF252" i="5"/>
  <c r="AF253" i="5"/>
  <c r="AF281" i="5"/>
  <c r="AF280" i="5" s="1"/>
  <c r="AF327" i="5"/>
  <c r="AA327" i="5"/>
  <c r="AE327" i="5"/>
  <c r="Y246" i="5"/>
  <c r="Y245" i="5" s="1"/>
  <c r="Y241" i="5" s="1"/>
  <c r="Y240" i="5" s="1"/>
  <c r="Y214" i="5" s="1"/>
  <c r="V303" i="5"/>
  <c r="V302" i="5" s="1"/>
  <c r="V301" i="5" s="1"/>
  <c r="T295" i="5"/>
  <c r="T293" i="5" s="1"/>
  <c r="T292" i="5" s="1"/>
  <c r="T280" i="5" s="1"/>
  <c r="W214" i="5"/>
  <c r="N214" i="5"/>
  <c r="R214" i="5"/>
  <c r="AD214" i="5"/>
  <c r="AB246" i="5"/>
  <c r="AB245" i="5" s="1"/>
  <c r="AB241" i="5" s="1"/>
  <c r="AB240" i="5" s="1"/>
  <c r="K280" i="5"/>
  <c r="K170" i="5"/>
  <c r="O170" i="5"/>
  <c r="S170" i="5"/>
  <c r="W170" i="5"/>
  <c r="S214" i="5"/>
  <c r="V286" i="5"/>
  <c r="V285" i="5" s="1"/>
  <c r="V284" i="5" s="1"/>
  <c r="V282" i="5" s="1"/>
  <c r="V281" i="5" s="1"/>
  <c r="L314" i="5"/>
  <c r="AB327" i="5"/>
  <c r="AC327" i="5"/>
  <c r="AG385" i="5"/>
  <c r="AG384" i="5" s="1"/>
  <c r="AG383" i="5" s="1"/>
  <c r="AG381" i="5" s="1"/>
  <c r="AG410" i="5"/>
  <c r="AG297" i="5"/>
  <c r="AG296" i="5" s="1"/>
  <c r="AG295" i="5" s="1"/>
  <c r="AG293" i="5" s="1"/>
  <c r="AG292" i="5" s="1"/>
  <c r="V305" i="5"/>
  <c r="V304" i="5"/>
  <c r="AH351" i="5"/>
  <c r="AH349" i="5" s="1"/>
  <c r="AH348" i="5" s="1"/>
  <c r="AB397" i="5"/>
  <c r="AF397" i="5"/>
  <c r="AG402" i="5"/>
  <c r="AG397" i="5" s="1"/>
  <c r="X404" i="5"/>
  <c r="X396" i="5" s="1"/>
  <c r="X394" i="5" s="1"/>
  <c r="X393" i="5" s="1"/>
  <c r="AB404" i="5"/>
  <c r="AF404" i="5"/>
  <c r="AG413" i="5"/>
  <c r="AH201" i="5"/>
  <c r="AH196" i="5" s="1"/>
  <c r="AI404" i="5"/>
  <c r="AI396" i="5" s="1"/>
  <c r="AI394" i="5" s="1"/>
  <c r="AI393" i="5" s="1"/>
  <c r="AI392" i="5" s="1"/>
  <c r="AI351" i="5"/>
  <c r="AI349" i="5" s="1"/>
  <c r="AI348" i="5" s="1"/>
  <c r="AI321" i="5"/>
  <c r="AI320" i="5" s="1"/>
  <c r="AI316" i="5" s="1"/>
  <c r="AI275" i="5"/>
  <c r="AI274" i="5" s="1"/>
  <c r="AI267" i="5" s="1"/>
  <c r="AI253" i="5"/>
  <c r="AI252" i="5"/>
  <c r="AI201" i="5"/>
  <c r="AI196" i="5" s="1"/>
  <c r="AG187" i="5"/>
  <c r="AB230" i="5"/>
  <c r="AA230" i="5"/>
  <c r="AC240" i="5"/>
  <c r="V253" i="5"/>
  <c r="V252" i="5"/>
  <c r="V251" i="5" s="1"/>
  <c r="W392" i="5"/>
  <c r="AA171" i="5"/>
  <c r="AE230" i="5"/>
  <c r="AE171" i="5"/>
  <c r="AF230" i="5"/>
  <c r="AG327" i="5"/>
  <c r="AG155" i="5"/>
  <c r="AC171" i="5"/>
  <c r="AC230" i="5"/>
  <c r="BE26" i="5" l="1"/>
  <c r="BF26" i="5" s="1"/>
  <c r="BF6" i="5" s="1"/>
  <c r="BF5" i="5" s="1"/>
  <c r="AW6" i="5"/>
  <c r="AW5" i="5" s="1"/>
  <c r="AR6" i="5"/>
  <c r="AR5" i="5" s="1"/>
  <c r="AD36" i="5"/>
  <c r="AD29" i="5" s="1"/>
  <c r="AD28" i="5" s="1"/>
  <c r="AD27" i="5" s="1"/>
  <c r="Y267" i="5"/>
  <c r="AN357" i="5"/>
  <c r="AO357" i="5" s="1"/>
  <c r="AN7" i="5"/>
  <c r="AO7" i="5" s="1"/>
  <c r="AN393" i="5"/>
  <c r="AO393" i="5" s="1"/>
  <c r="AO392" i="5" s="1"/>
  <c r="AN234" i="5"/>
  <c r="AO234" i="5" s="1"/>
  <c r="AP5" i="5"/>
  <c r="T392" i="5"/>
  <c r="AG154" i="5"/>
  <c r="V392" i="5"/>
  <c r="AD314" i="5"/>
  <c r="AH280" i="5"/>
  <c r="AD266" i="5"/>
  <c r="AD251" i="5" s="1"/>
  <c r="AE267" i="5"/>
  <c r="AE154" i="5"/>
  <c r="U36" i="5"/>
  <c r="U29" i="5" s="1"/>
  <c r="U28" i="5" s="1"/>
  <c r="U27" i="5" s="1"/>
  <c r="U26" i="5" s="1"/>
  <c r="U6" i="5" s="1"/>
  <c r="U5" i="5" s="1"/>
  <c r="AA396" i="5"/>
  <c r="AA394" i="5" s="1"/>
  <c r="AA393" i="5" s="1"/>
  <c r="AA392" i="5" s="1"/>
  <c r="AD396" i="5"/>
  <c r="AD394" i="5" s="1"/>
  <c r="AD393" i="5" s="1"/>
  <c r="AD392" i="5" s="1"/>
  <c r="AH315" i="5"/>
  <c r="AH314" i="5" s="1"/>
  <c r="AA195" i="5"/>
  <c r="AA170" i="5" s="1"/>
  <c r="AG171" i="5"/>
  <c r="P36" i="5"/>
  <c r="P29" i="5" s="1"/>
  <c r="P28" i="5" s="1"/>
  <c r="P27" i="5" s="1"/>
  <c r="P26" i="5" s="1"/>
  <c r="P6" i="5" s="1"/>
  <c r="P5" i="5" s="1"/>
  <c r="AC36" i="5"/>
  <c r="AC29" i="5" s="1"/>
  <c r="AC28" i="5" s="1"/>
  <c r="AC27" i="5" s="1"/>
  <c r="AE251" i="5"/>
  <c r="W36" i="5"/>
  <c r="W29" i="5" s="1"/>
  <c r="W28" i="5" s="1"/>
  <c r="W27" i="5" s="1"/>
  <c r="W26" i="5" s="1"/>
  <c r="W6" i="5" s="1"/>
  <c r="W5" i="5" s="1"/>
  <c r="AA314" i="5"/>
  <c r="V37" i="5"/>
  <c r="Z396" i="5"/>
  <c r="Z394" i="5" s="1"/>
  <c r="Z393" i="5" s="1"/>
  <c r="Z392" i="5" s="1"/>
  <c r="AG37" i="5"/>
  <c r="AH154" i="5"/>
  <c r="AH214" i="5"/>
  <c r="AI214" i="5"/>
  <c r="Z251" i="5"/>
  <c r="AN39" i="5"/>
  <c r="AO39" i="5" s="1"/>
  <c r="AN73" i="5"/>
  <c r="AO73" i="5" s="1"/>
  <c r="V8" i="5"/>
  <c r="V7" i="5" s="1"/>
  <c r="AA36" i="5"/>
  <c r="AA29" i="5" s="1"/>
  <c r="AA28" i="5" s="1"/>
  <c r="AA27" i="5" s="1"/>
  <c r="AH266" i="5"/>
  <c r="AH251" i="5" s="1"/>
  <c r="AA266" i="5"/>
  <c r="AA251" i="5" s="1"/>
  <c r="AC267" i="5"/>
  <c r="U392" i="5"/>
  <c r="AI195" i="5"/>
  <c r="AH195" i="5"/>
  <c r="AH170" i="5" s="1"/>
  <c r="AI187" i="5"/>
  <c r="AG380" i="5"/>
  <c r="AG379" i="5" s="1"/>
  <c r="AI162" i="5"/>
  <c r="AI315" i="5"/>
  <c r="AI314" i="5" s="1"/>
  <c r="AI155" i="5"/>
  <c r="AE314" i="5"/>
  <c r="AC154" i="5"/>
  <c r="X36" i="5"/>
  <c r="X29" i="5" s="1"/>
  <c r="X28" i="5" s="1"/>
  <c r="X27" i="5" s="1"/>
  <c r="Y36" i="5"/>
  <c r="Y29" i="5" s="1"/>
  <c r="Y28" i="5" s="1"/>
  <c r="Y27" i="5" s="1"/>
  <c r="AC396" i="5"/>
  <c r="AC394" i="5" s="1"/>
  <c r="AC393" i="5" s="1"/>
  <c r="X392" i="5"/>
  <c r="AA154" i="5"/>
  <c r="Y396" i="5"/>
  <c r="Y394" i="5" s="1"/>
  <c r="Y393" i="5" s="1"/>
  <c r="Y392" i="5" s="1"/>
  <c r="AC251" i="5"/>
  <c r="AH36" i="5"/>
  <c r="AH29" i="5" s="1"/>
  <c r="Y251" i="5"/>
  <c r="S36" i="5"/>
  <c r="S29" i="5" s="1"/>
  <c r="S28" i="5" s="1"/>
  <c r="S27" i="5" s="1"/>
  <c r="S26" i="5" s="1"/>
  <c r="S6" i="5" s="1"/>
  <c r="S5" i="5" s="1"/>
  <c r="AE396" i="5"/>
  <c r="AE394" i="5" s="1"/>
  <c r="AE393" i="5" s="1"/>
  <c r="AE392" i="5" s="1"/>
  <c r="Z267" i="5"/>
  <c r="AE36" i="5"/>
  <c r="AE29" i="5" s="1"/>
  <c r="AE28" i="5" s="1"/>
  <c r="AE27" i="5" s="1"/>
  <c r="AH396" i="5"/>
  <c r="AH394" i="5" s="1"/>
  <c r="AH393" i="5" s="1"/>
  <c r="AH392" i="5" s="1"/>
  <c r="AB315" i="5"/>
  <c r="AB314" i="5" s="1"/>
  <c r="V295" i="5"/>
  <c r="V293" i="5" s="1"/>
  <c r="V292" i="5" s="1"/>
  <c r="V280" i="5" s="1"/>
  <c r="AA214" i="5"/>
  <c r="AE195" i="5"/>
  <c r="AE170" i="5" s="1"/>
  <c r="Z36" i="5"/>
  <c r="Z29" i="5" s="1"/>
  <c r="Z28" i="5" s="1"/>
  <c r="Z27" i="5" s="1"/>
  <c r="AF154" i="5"/>
  <c r="AB154" i="5"/>
  <c r="AG214" i="5"/>
  <c r="AF36" i="5"/>
  <c r="AF29" i="5" s="1"/>
  <c r="AF28" i="5" s="1"/>
  <c r="AF27" i="5" s="1"/>
  <c r="S392" i="5"/>
  <c r="AG201" i="5"/>
  <c r="AG196" i="5" s="1"/>
  <c r="T36" i="5"/>
  <c r="T29" i="5" s="1"/>
  <c r="T28" i="5" s="1"/>
  <c r="T27" i="5" s="1"/>
  <c r="T26" i="5" s="1"/>
  <c r="T6" i="5" s="1"/>
  <c r="T5" i="5" s="1"/>
  <c r="M36" i="5"/>
  <c r="M29" i="5" s="1"/>
  <c r="M28" i="5" s="1"/>
  <c r="M27" i="5" s="1"/>
  <c r="M26" i="5" s="1"/>
  <c r="M6" i="5" s="1"/>
  <c r="M5" i="5" s="1"/>
  <c r="AE214" i="5"/>
  <c r="AC314" i="5"/>
  <c r="AF314" i="5"/>
  <c r="R36" i="5"/>
  <c r="R29" i="5" s="1"/>
  <c r="R28" i="5" s="1"/>
  <c r="R27" i="5" s="1"/>
  <c r="R26" i="5" s="1"/>
  <c r="R6" i="5" s="1"/>
  <c r="R5" i="5" s="1"/>
  <c r="K36" i="5"/>
  <c r="K29" i="5" s="1"/>
  <c r="K28" i="5" s="1"/>
  <c r="K27" i="5" s="1"/>
  <c r="K26" i="5" s="1"/>
  <c r="K6" i="5" s="1"/>
  <c r="K5" i="5" s="1"/>
  <c r="Q36" i="5"/>
  <c r="Q29" i="5" s="1"/>
  <c r="Q28" i="5" s="1"/>
  <c r="Q27" i="5" s="1"/>
  <c r="Q26" i="5" s="1"/>
  <c r="Q6" i="5" s="1"/>
  <c r="Q5" i="5" s="1"/>
  <c r="V49" i="5"/>
  <c r="AG8" i="5"/>
  <c r="AG7" i="5" s="1"/>
  <c r="O36" i="5"/>
  <c r="O29" i="5" s="1"/>
  <c r="O28" i="5" s="1"/>
  <c r="O27" i="5" s="1"/>
  <c r="O26" i="5" s="1"/>
  <c r="O6" i="5" s="1"/>
  <c r="O5" i="5" s="1"/>
  <c r="AB36" i="5"/>
  <c r="AB29" i="5" s="1"/>
  <c r="AB28" i="5" s="1"/>
  <c r="AB27" i="5" s="1"/>
  <c r="L36" i="5"/>
  <c r="L29" i="5" s="1"/>
  <c r="L28" i="5" s="1"/>
  <c r="L27" i="5" s="1"/>
  <c r="L26" i="5" s="1"/>
  <c r="L6" i="5" s="1"/>
  <c r="L5" i="5" s="1"/>
  <c r="AF214" i="5"/>
  <c r="AI266" i="5"/>
  <c r="AI251" i="5" s="1"/>
  <c r="AG404" i="5"/>
  <c r="AG396" i="5" s="1"/>
  <c r="AG394" i="5" s="1"/>
  <c r="AG393" i="5" s="1"/>
  <c r="N36" i="5"/>
  <c r="N29" i="5" s="1"/>
  <c r="N28" i="5" s="1"/>
  <c r="N27" i="5" s="1"/>
  <c r="N26" i="5" s="1"/>
  <c r="N6" i="5" s="1"/>
  <c r="N5" i="5" s="1"/>
  <c r="AG267" i="5"/>
  <c r="AG138" i="5"/>
  <c r="AG134" i="5" s="1"/>
  <c r="AG128" i="5" s="1"/>
  <c r="AG127" i="5" s="1"/>
  <c r="AB214" i="5"/>
  <c r="AF195" i="5"/>
  <c r="AF170" i="5" s="1"/>
  <c r="AG315" i="5"/>
  <c r="AG314" i="5" s="1"/>
  <c r="AB170" i="5"/>
  <c r="AG49" i="5"/>
  <c r="AF396" i="5"/>
  <c r="AF394" i="5" s="1"/>
  <c r="AB266" i="5"/>
  <c r="AB251" i="5" s="1"/>
  <c r="AB267" i="5"/>
  <c r="AG281" i="5"/>
  <c r="AF266" i="5"/>
  <c r="AF251" i="5" s="1"/>
  <c r="AF267" i="5"/>
  <c r="AC170" i="5"/>
  <c r="AB396" i="5"/>
  <c r="AB394" i="5" s="1"/>
  <c r="AC214" i="5"/>
  <c r="BE6" i="5" l="1"/>
  <c r="BE5" i="5" s="1"/>
  <c r="AI154" i="5"/>
  <c r="AI170" i="5"/>
  <c r="AN231" i="5"/>
  <c r="AO231" i="5" s="1"/>
  <c r="AN392" i="5"/>
  <c r="AN38" i="5"/>
  <c r="AO38" i="5" s="1"/>
  <c r="V36" i="5"/>
  <c r="V29" i="5" s="1"/>
  <c r="V28" i="5" s="1"/>
  <c r="V27" i="5" s="1"/>
  <c r="V26" i="5" s="1"/>
  <c r="V6" i="5" s="1"/>
  <c r="V5" i="5" s="1"/>
  <c r="AG36" i="5"/>
  <c r="AG29" i="5" s="1"/>
  <c r="AG28" i="5" s="1"/>
  <c r="AG27" i="5" s="1"/>
  <c r="AG280" i="5"/>
  <c r="AN391" i="5"/>
  <c r="AO391" i="5" s="1"/>
  <c r="AN356" i="5"/>
  <c r="AO356" i="5" s="1"/>
  <c r="AN291" i="5"/>
  <c r="AO291" i="5" s="1"/>
  <c r="AN72" i="5"/>
  <c r="AO72" i="5" s="1"/>
  <c r="X26" i="5"/>
  <c r="X6" i="5" s="1"/>
  <c r="X5" i="5" s="1"/>
  <c r="AH28" i="5"/>
  <c r="AH27" i="5" s="1"/>
  <c r="AH26" i="5" s="1"/>
  <c r="AH6" i="5" s="1"/>
  <c r="AH5" i="5" s="1"/>
  <c r="Z26" i="5"/>
  <c r="Z6" i="5" s="1"/>
  <c r="Z5" i="5" s="1"/>
  <c r="Y26" i="5"/>
  <c r="Y6" i="5" s="1"/>
  <c r="Y5" i="5" s="1"/>
  <c r="AD26" i="5"/>
  <c r="AD6" i="5" s="1"/>
  <c r="AD5" i="5" s="1"/>
  <c r="AA26" i="5"/>
  <c r="AA6" i="5" s="1"/>
  <c r="AA5" i="5" s="1"/>
  <c r="AG195" i="5"/>
  <c r="AG170" i="5" s="1"/>
  <c r="AE26" i="5"/>
  <c r="AE6" i="5" s="1"/>
  <c r="AE5" i="5" s="1"/>
  <c r="AF393" i="5"/>
  <c r="AF392" i="5" s="1"/>
  <c r="AF26" i="5" s="1"/>
  <c r="AF6" i="5" s="1"/>
  <c r="AF5" i="5" s="1"/>
  <c r="AB393" i="5"/>
  <c r="AB392" i="5" s="1"/>
  <c r="AB26" i="5" s="1"/>
  <c r="AB6" i="5" s="1"/>
  <c r="AB5" i="5" s="1"/>
  <c r="AI26" i="5" l="1"/>
  <c r="AI6" i="5" s="1"/>
  <c r="AI5" i="5" s="1"/>
  <c r="AN37" i="5"/>
  <c r="AO37" i="5" s="1"/>
  <c r="AN230" i="5"/>
  <c r="AO230" i="5" s="1"/>
  <c r="AN390" i="5"/>
  <c r="AO390" i="5" s="1"/>
  <c r="AN355" i="5"/>
  <c r="AO355" i="5" s="1"/>
  <c r="AN388" i="5"/>
  <c r="AO388" i="5" s="1"/>
  <c r="AN290" i="5"/>
  <c r="AO290" i="5" s="1"/>
  <c r="AN71" i="5"/>
  <c r="AO71" i="5" s="1"/>
  <c r="AG392" i="5"/>
  <c r="AC392" i="5"/>
  <c r="AC26" i="5" s="1"/>
  <c r="AC6" i="5" s="1"/>
  <c r="AC5" i="5" s="1"/>
  <c r="AN389" i="5" l="1"/>
  <c r="AO389" i="5" s="1"/>
  <c r="AN387" i="5"/>
  <c r="AO387" i="5" s="1"/>
  <c r="AN354" i="5"/>
  <c r="AO354" i="5" s="1"/>
  <c r="AN340" i="5"/>
  <c r="AO340" i="5" s="1"/>
  <c r="AN288" i="5"/>
  <c r="AO288" i="5" s="1"/>
  <c r="AN229" i="5"/>
  <c r="AO229" i="5" s="1"/>
  <c r="AN70" i="5"/>
  <c r="AO70" i="5" s="1"/>
  <c r="AN353" i="5" l="1"/>
  <c r="AO353" i="5" s="1"/>
  <c r="AN339" i="5"/>
  <c r="AO339" i="5" s="1"/>
  <c r="AN386" i="5"/>
  <c r="AO386" i="5" s="1"/>
  <c r="AN287" i="5"/>
  <c r="AO287" i="5" s="1"/>
  <c r="AN228" i="5"/>
  <c r="AO228" i="5" s="1"/>
  <c r="AN69" i="5"/>
  <c r="AO69" i="5" s="1"/>
  <c r="AN68" i="5" l="1"/>
  <c r="AO68" i="5" s="1"/>
  <c r="AN338" i="5"/>
  <c r="AO338" i="5" s="1"/>
  <c r="AN385" i="5"/>
  <c r="AO385" i="5" s="1"/>
  <c r="AN286" i="5"/>
  <c r="AO286" i="5" s="1"/>
  <c r="AN352" i="5"/>
  <c r="AO352" i="5" s="1"/>
  <c r="AK384" i="5"/>
  <c r="AK383" i="5" s="1"/>
  <c r="AN227" i="5"/>
  <c r="AO227" i="5" s="1"/>
  <c r="AN384" i="5" l="1"/>
  <c r="AO384" i="5" s="1"/>
  <c r="AN285" i="5"/>
  <c r="AO285" i="5" s="1"/>
  <c r="AN337" i="5"/>
  <c r="AO337" i="5" s="1"/>
  <c r="AN351" i="5"/>
  <c r="AO351" i="5" s="1"/>
  <c r="AK381" i="5"/>
  <c r="AN333" i="5"/>
  <c r="AO333" i="5" s="1"/>
  <c r="AN226" i="5"/>
  <c r="AO226" i="5" s="1"/>
  <c r="AN66" i="5"/>
  <c r="AO66" i="5" s="1"/>
  <c r="AN332" i="5" l="1"/>
  <c r="AO332" i="5" s="1"/>
  <c r="AN383" i="5"/>
  <c r="AO383" i="5" s="1"/>
  <c r="AN349" i="5"/>
  <c r="AO349" i="5" s="1"/>
  <c r="AN284" i="5"/>
  <c r="AO284" i="5" s="1"/>
  <c r="AN335" i="5"/>
  <c r="AO335" i="5" s="1"/>
  <c r="AK380" i="5"/>
  <c r="AN225" i="5"/>
  <c r="AO225" i="5" s="1"/>
  <c r="AN65" i="5"/>
  <c r="AO65" i="5" s="1"/>
  <c r="AN282" i="5" l="1"/>
  <c r="AO282" i="5" s="1"/>
  <c r="AN381" i="5"/>
  <c r="AO381" i="5" s="1"/>
  <c r="AN334" i="5"/>
  <c r="AO334" i="5" s="1"/>
  <c r="AN348" i="5"/>
  <c r="AO348" i="5" s="1"/>
  <c r="AN331" i="5"/>
  <c r="AO331" i="5" s="1"/>
  <c r="AK379" i="5"/>
  <c r="AN64" i="5"/>
  <c r="AO64" i="5" s="1"/>
  <c r="AN281" i="5" l="1"/>
  <c r="AO281" i="5" s="1"/>
  <c r="AN330" i="5"/>
  <c r="AO330" i="5" s="1"/>
  <c r="AN380" i="5"/>
  <c r="AO380" i="5" s="1"/>
  <c r="AN347" i="5"/>
  <c r="AO347" i="5" s="1"/>
  <c r="AN326" i="5"/>
  <c r="AO326" i="5" s="1"/>
  <c r="AN63" i="5"/>
  <c r="AO63" i="5" s="1"/>
  <c r="AN325" i="5" l="1"/>
  <c r="AO325" i="5" s="1"/>
  <c r="AN328" i="5"/>
  <c r="AO328" i="5" s="1"/>
  <c r="AN379" i="5"/>
  <c r="AO379" i="5" s="1"/>
  <c r="AN346" i="5"/>
  <c r="AO346" i="5" s="1"/>
  <c r="AK345" i="5"/>
  <c r="AN323" i="5"/>
  <c r="AO323" i="5" s="1"/>
  <c r="AN324" i="5"/>
  <c r="AO324" i="5" s="1"/>
  <c r="AN62" i="5"/>
  <c r="AO62" i="5" s="1"/>
  <c r="AN322" i="5" l="1"/>
  <c r="AO322" i="5" s="1"/>
  <c r="AN345" i="5"/>
  <c r="AO345" i="5" s="1"/>
  <c r="AN327" i="5"/>
  <c r="AO327" i="5" s="1"/>
  <c r="AK344" i="5"/>
  <c r="AN279" i="5"/>
  <c r="AO279" i="5" s="1"/>
  <c r="AN61" i="5"/>
  <c r="AO61" i="5" s="1"/>
  <c r="AN321" i="5" l="1"/>
  <c r="AO321" i="5" s="1"/>
  <c r="AN344" i="5"/>
  <c r="AO344" i="5" s="1"/>
  <c r="AK342" i="5"/>
  <c r="AN278" i="5"/>
  <c r="AO278" i="5" s="1"/>
  <c r="AN60" i="5"/>
  <c r="AO60" i="5" s="1"/>
  <c r="AG258" i="5"/>
  <c r="AG257" i="5" s="1"/>
  <c r="AN320" i="5" l="1"/>
  <c r="AO320" i="5" s="1"/>
  <c r="AN342" i="5"/>
  <c r="AK341" i="5"/>
  <c r="AN277" i="5"/>
  <c r="AO277" i="5" s="1"/>
  <c r="AN59" i="5"/>
  <c r="AO59" i="5" s="1"/>
  <c r="AG253" i="5"/>
  <c r="AG252" i="5"/>
  <c r="AG251" i="5" s="1"/>
  <c r="AG26" i="5" s="1"/>
  <c r="AG6" i="5" s="1"/>
  <c r="AG5" i="5" s="1"/>
  <c r="AO342" i="5" l="1"/>
  <c r="AN316" i="5"/>
  <c r="AO316" i="5" s="1"/>
  <c r="AN341" i="5"/>
  <c r="AO341" i="5" s="1"/>
  <c r="AN276" i="5"/>
  <c r="AO276" i="5" s="1"/>
  <c r="AK314" i="5"/>
  <c r="AN313" i="5"/>
  <c r="AO313" i="5" s="1"/>
  <c r="AK311" i="5"/>
  <c r="AN58" i="5"/>
  <c r="AO58" i="5" s="1"/>
  <c r="AN275" i="5" l="1"/>
  <c r="AO275" i="5" s="1"/>
  <c r="AN315" i="5"/>
  <c r="AO315" i="5" s="1"/>
  <c r="AN311" i="5"/>
  <c r="AO311" i="5" s="1"/>
  <c r="AN312" i="5"/>
  <c r="AO312" i="5" s="1"/>
  <c r="AK310" i="5"/>
  <c r="AN213" i="5"/>
  <c r="AO213" i="5" s="1"/>
  <c r="AN57" i="5"/>
  <c r="AN56" i="5" l="1"/>
  <c r="AO56" i="5" s="1"/>
  <c r="AO57" i="5"/>
  <c r="AN310" i="5"/>
  <c r="AO310" i="5" s="1"/>
  <c r="AN274" i="5"/>
  <c r="AO274" i="5" s="1"/>
  <c r="AN314" i="5"/>
  <c r="AO314" i="5" s="1"/>
  <c r="AK308" i="5"/>
  <c r="AN211" i="5"/>
  <c r="AO211" i="5" s="1"/>
  <c r="AN55" i="5"/>
  <c r="AO55" i="5" s="1"/>
  <c r="AN308" i="5" l="1"/>
  <c r="AO308" i="5" s="1"/>
  <c r="AN267" i="5"/>
  <c r="AO267" i="5" s="1"/>
  <c r="AN266" i="5"/>
  <c r="AO266" i="5" s="1"/>
  <c r="AK307" i="5"/>
  <c r="AN210" i="5"/>
  <c r="AO210" i="5" s="1"/>
  <c r="AN53" i="5"/>
  <c r="AO53" i="5" s="1"/>
  <c r="AN209" i="5" l="1"/>
  <c r="AO209" i="5" s="1"/>
  <c r="AN307" i="5"/>
  <c r="AO307" i="5" s="1"/>
  <c r="AK280" i="5"/>
  <c r="AN52" i="5"/>
  <c r="AO52" i="5" s="1"/>
  <c r="AN280" i="5" l="1"/>
  <c r="AO280" i="5" s="1"/>
  <c r="AN208" i="5"/>
  <c r="AO208" i="5" s="1"/>
  <c r="AN265" i="5"/>
  <c r="AO265" i="5" s="1"/>
  <c r="AN51" i="5"/>
  <c r="AO51" i="5" s="1"/>
  <c r="AN50" i="5" l="1"/>
  <c r="AO50" i="5" s="1"/>
  <c r="AN264" i="5"/>
  <c r="AO264" i="5" s="1"/>
  <c r="AN207" i="5"/>
  <c r="AO207" i="5" s="1"/>
  <c r="AK49" i="5"/>
  <c r="AK36" i="5" s="1"/>
  <c r="AK29" i="5" s="1"/>
  <c r="AK28" i="5" s="1"/>
  <c r="AK27" i="5" s="1"/>
  <c r="AN49" i="5" l="1"/>
  <c r="AO49" i="5" s="1"/>
  <c r="AN263" i="5"/>
  <c r="AO263" i="5" s="1"/>
  <c r="AN204" i="5"/>
  <c r="AO204" i="5" s="1"/>
  <c r="AN203" i="5" l="1"/>
  <c r="AO203" i="5" s="1"/>
  <c r="AN36" i="5"/>
  <c r="AO36" i="5" s="1"/>
  <c r="AN262" i="5"/>
  <c r="AN259" i="5" l="1"/>
  <c r="AO259" i="5" s="1"/>
  <c r="AO262" i="5"/>
  <c r="AN202" i="5"/>
  <c r="AO202" i="5" s="1"/>
  <c r="AN29" i="5"/>
  <c r="AO29" i="5" s="1"/>
  <c r="AK258" i="5"/>
  <c r="AN201" i="5" l="1"/>
  <c r="AO201" i="5" s="1"/>
  <c r="AN28" i="5"/>
  <c r="AO28" i="5" s="1"/>
  <c r="AN258" i="5"/>
  <c r="AO258" i="5" s="1"/>
  <c r="AK257" i="5"/>
  <c r="AN257" i="5" l="1"/>
  <c r="AO257" i="5" s="1"/>
  <c r="AN196" i="5"/>
  <c r="AN27" i="5"/>
  <c r="AO27" i="5" s="1"/>
  <c r="AK253" i="5"/>
  <c r="AK252" i="5"/>
  <c r="AO196" i="5" l="1"/>
  <c r="AN252" i="5"/>
  <c r="AO252" i="5" s="1"/>
  <c r="AN253" i="5"/>
  <c r="AO253" i="5" s="1"/>
  <c r="AN195" i="5"/>
  <c r="AO195" i="5" s="1"/>
  <c r="AK251" i="5"/>
  <c r="AN251" i="5" l="1"/>
  <c r="AO251" i="5" s="1"/>
  <c r="AN194" i="5"/>
  <c r="AO194" i="5" s="1"/>
  <c r="AN193" i="5" l="1"/>
  <c r="AO193" i="5" s="1"/>
  <c r="AN192" i="5" l="1"/>
  <c r="AO192" i="5" s="1"/>
  <c r="AN186" i="5"/>
  <c r="AO186" i="5" s="1"/>
  <c r="AN191" i="5" l="1"/>
  <c r="AO191" i="5" s="1"/>
  <c r="AN184" i="5"/>
  <c r="AO184" i="5" s="1"/>
  <c r="AN188" i="5" l="1"/>
  <c r="AO188" i="5" s="1"/>
  <c r="AN183" i="5"/>
  <c r="AO183" i="5" s="1"/>
  <c r="AN187" i="5" l="1"/>
  <c r="AO187" i="5" s="1"/>
  <c r="AN181" i="5"/>
  <c r="AO181" i="5" s="1"/>
  <c r="AK180" i="5"/>
  <c r="AN180" i="5" l="1"/>
  <c r="AO180" i="5" s="1"/>
  <c r="AK175" i="5"/>
  <c r="AN175" i="5" l="1"/>
  <c r="AO175" i="5" s="1"/>
  <c r="AK172" i="5"/>
  <c r="AN172" i="5" l="1"/>
  <c r="AO172" i="5" s="1"/>
  <c r="AK171" i="5"/>
  <c r="AN171" i="5" l="1"/>
  <c r="AO171" i="5" s="1"/>
  <c r="AK170" i="5"/>
  <c r="AK26" i="5" s="1"/>
  <c r="AN170" i="5" l="1"/>
  <c r="AO170" i="5" s="1"/>
  <c r="AK6" i="5"/>
  <c r="AK5" i="5" s="1"/>
  <c r="AN223" i="5"/>
  <c r="AO223" i="5" s="1"/>
  <c r="AN222" i="5" l="1"/>
  <c r="AO222" i="5" s="1"/>
  <c r="AN221" i="5" l="1"/>
  <c r="AO221" i="5" s="1"/>
  <c r="AN216" i="5" l="1"/>
  <c r="AO216" i="5" s="1"/>
  <c r="AN215" i="5" l="1"/>
  <c r="AO215" i="5" s="1"/>
  <c r="AN214" i="5" l="1"/>
  <c r="AN26" i="5" l="1"/>
  <c r="AO214" i="5"/>
  <c r="AO26" i="5" s="1"/>
  <c r="AO6" i="5" s="1"/>
  <c r="AN6" i="5" l="1"/>
  <c r="AN5" i="5" l="1"/>
</calcChain>
</file>

<file path=xl/sharedStrings.xml><?xml version="1.0" encoding="utf-8"?>
<sst xmlns="http://schemas.openxmlformats.org/spreadsheetml/2006/main" count="2777" uniqueCount="889">
  <si>
    <t>Porezi na robu i usluge</t>
  </si>
  <si>
    <t>Pomoći</t>
  </si>
  <si>
    <t>Prihodi od imovine</t>
  </si>
  <si>
    <t>Prihodi po posebnim propisima</t>
  </si>
  <si>
    <t>Rashodi poslovanja</t>
  </si>
  <si>
    <t>Rashodi za zaposlene</t>
  </si>
  <si>
    <t>Ostali rashodi za zaposlene</t>
  </si>
  <si>
    <t>Doprinosi za zdravstveno osiguranje</t>
  </si>
  <si>
    <t>Materijalni rashodi</t>
  </si>
  <si>
    <t>Stručno usavršavanje zaposlenika</t>
  </si>
  <si>
    <t>Uredski materijal</t>
  </si>
  <si>
    <t>Ostali nespomenuti rashodi poslovanja</t>
  </si>
  <si>
    <t>Reprezentacija</t>
  </si>
  <si>
    <t>Financijski rashodi</t>
  </si>
  <si>
    <t>Ostali rashodi</t>
  </si>
  <si>
    <t>Rashodi za nabavu nefinancijske imovine</t>
  </si>
  <si>
    <t>Rashodi za nabavu proizvedene dugotrajne imovine</t>
  </si>
  <si>
    <t>BROJ RČ</t>
  </si>
  <si>
    <t>VRSTA RASHODA I IZDATAKA</t>
  </si>
  <si>
    <t>UKUPNO RASHODI I IZDACI</t>
  </si>
  <si>
    <t xml:space="preserve">RAZDJEL </t>
  </si>
  <si>
    <t>Aktivnost:</t>
  </si>
  <si>
    <t>Usluge promidžbe i informiranja</t>
  </si>
  <si>
    <t>Naknade za rad predstavničkih tijela</t>
  </si>
  <si>
    <t>Administrativno, tehničko i stručno osoblje</t>
  </si>
  <si>
    <t>Plaće za redovni rad</t>
  </si>
  <si>
    <t>Sitan inventar i auto gume</t>
  </si>
  <si>
    <t>Bankarske usluge i usluge platnog prometa</t>
  </si>
  <si>
    <t>Nabava dugotrajne imovine</t>
  </si>
  <si>
    <t>Kapitalni projekt</t>
  </si>
  <si>
    <t>Rahodi za nabavu proizdene dugotrajne imovine</t>
  </si>
  <si>
    <t>Prihodi od poreza</t>
  </si>
  <si>
    <t>Porez i prirez na dohodak</t>
  </si>
  <si>
    <t xml:space="preserve">Porez i prirez na dohodak od nesamostalnog rada </t>
  </si>
  <si>
    <t>Porez i prirez na dohodak od imovine i imovinskih prava</t>
  </si>
  <si>
    <t>Porez na promet nekretnina</t>
  </si>
  <si>
    <t>Prihodi od nefinancijske imovine</t>
  </si>
  <si>
    <t>Komunalne naknade</t>
  </si>
  <si>
    <t>Materijal i sredstva za čišćenje</t>
  </si>
  <si>
    <t>Premije osiguranja imovine</t>
  </si>
  <si>
    <t>Ostale intelektualne usluge</t>
  </si>
  <si>
    <t>Grafičke i tiskarske usluge</t>
  </si>
  <si>
    <t>Pomoć obiteljima i kućanstvima</t>
  </si>
  <si>
    <t>Pomoć za novorođeno dijete</t>
  </si>
  <si>
    <t>Tekuće donacije vjerskim zajednicama</t>
  </si>
  <si>
    <t>Tekuće donacija Crveni križ</t>
  </si>
  <si>
    <t>Usuge telefona</t>
  </si>
  <si>
    <t>Poštarina</t>
  </si>
  <si>
    <t>Dnevnice za službeni put</t>
  </si>
  <si>
    <t>Naknada za prijevoz u zemlji</t>
  </si>
  <si>
    <t>Utrošena voda</t>
  </si>
  <si>
    <t>Naknade građanima i kućanstvima</t>
  </si>
  <si>
    <t>Program 01: Donošenje akata i mjera iz djelokruga predstavničkog, izvršnog tijela</t>
  </si>
  <si>
    <t>Literatura</t>
  </si>
  <si>
    <t>Energija - javna rasvjeta</t>
  </si>
  <si>
    <t>Računala i računalna oprema</t>
  </si>
  <si>
    <t>01</t>
  </si>
  <si>
    <t>04</t>
  </si>
  <si>
    <t>Tekuće donacije u novcu - političkim strankama</t>
  </si>
  <si>
    <t>Usluge tek. i invest.održavanja građevinskih objekata</t>
  </si>
  <si>
    <t>Usluge tek. i invest.održavanja postrojenja i opreme</t>
  </si>
  <si>
    <t>Usluge tek. i invest.održavanja prijevoznih sredstava</t>
  </si>
  <si>
    <t>Usluge tek.i inves.održavanja javne rasvjete</t>
  </si>
  <si>
    <t>2012.</t>
  </si>
  <si>
    <t>Vodni doprinos</t>
  </si>
  <si>
    <t>Tekuće donacija ostalim neprofitnim organizacijama</t>
  </si>
  <si>
    <t>Iznošenje i odvoz smeća</t>
  </si>
  <si>
    <t>Prijevoz učenika</t>
  </si>
  <si>
    <t>Plaće</t>
  </si>
  <si>
    <t>Doprinosi na plaće</t>
  </si>
  <si>
    <t>Rashodi za materijal i energiju</t>
  </si>
  <si>
    <t>Rashodi za usluge</t>
  </si>
  <si>
    <t>Ostali financijski rashodi</t>
  </si>
  <si>
    <t>Tekuće donacije</t>
  </si>
  <si>
    <t>Građevinski objekti</t>
  </si>
  <si>
    <t>Postrojenja i oprema</t>
  </si>
  <si>
    <t>2013.</t>
  </si>
  <si>
    <t>2014.</t>
  </si>
  <si>
    <t>Plin - lož ulje</t>
  </si>
  <si>
    <t xml:space="preserve">Šifra </t>
  </si>
  <si>
    <t>Glava 001 01</t>
  </si>
  <si>
    <t>Općinsko vijeće</t>
  </si>
  <si>
    <t>Redovni rad Općinskog vijeća</t>
  </si>
  <si>
    <t>Funkcijska klasifikacija: 0111  Izvršna i zakonodavna tijela</t>
  </si>
  <si>
    <t>P1001</t>
  </si>
  <si>
    <t>A1001 01</t>
  </si>
  <si>
    <t>A1001 02</t>
  </si>
  <si>
    <t>Potpora radu političkih stranaka</t>
  </si>
  <si>
    <t>Donacije i ostali rashodi</t>
  </si>
  <si>
    <t>P1002</t>
  </si>
  <si>
    <t>001  OPĆINSKO VIJEĆE I OPĆINSKI NAČELNIK I TIJELA SAMOUPRAVE</t>
  </si>
  <si>
    <t>Program 02:</t>
  </si>
  <si>
    <t>Donošenje i provedba akata i mjera iz djelokruga</t>
  </si>
  <si>
    <t>Naknade troškova zaposlenima (službeni put)</t>
  </si>
  <si>
    <t>Rashodi za materijal i energijau</t>
  </si>
  <si>
    <t>K1002 01</t>
  </si>
  <si>
    <t>Glava 001 03</t>
  </si>
  <si>
    <t>Jedinstveni upravni odjel</t>
  </si>
  <si>
    <t>P 1003</t>
  </si>
  <si>
    <t>Program 03:</t>
  </si>
  <si>
    <t>Protupožarna i civilna zaštita</t>
  </si>
  <si>
    <t>Funkcijska klasifikacija: 0320 Usluge protupožarne zaštite</t>
  </si>
  <si>
    <t>A1003 02</t>
  </si>
  <si>
    <t>A1003 01</t>
  </si>
  <si>
    <t>Civilna zaštita</t>
  </si>
  <si>
    <t>Funkcijska organizacija: 0360 Rashodi za javni red i sigurnost</t>
  </si>
  <si>
    <t>P1004</t>
  </si>
  <si>
    <t>A1004 01</t>
  </si>
  <si>
    <t>Program 04:</t>
  </si>
  <si>
    <t>A1004 02</t>
  </si>
  <si>
    <t>Sufinan.javnog prijevoza srednješk.učenika</t>
  </si>
  <si>
    <t>Funkcijska kklasifikacija: 092 Srednješkolsko obrazovanje</t>
  </si>
  <si>
    <t>Ostale naknada građanima i kućanstvima</t>
  </si>
  <si>
    <t>P1005</t>
  </si>
  <si>
    <t>Program 05:</t>
  </si>
  <si>
    <t>Održavanje objekat i uređaja kom. infrastrukture</t>
  </si>
  <si>
    <t>Funkcijska klasifikacija: 0660 Rashodi vezani uz stan.i kom.po</t>
  </si>
  <si>
    <t>Materijal i dijelovi za održavanje javne rasvjete</t>
  </si>
  <si>
    <t>Funkcijska klasifikacija: 0640 Ulična rasvjeta</t>
  </si>
  <si>
    <t>P1006</t>
  </si>
  <si>
    <t>Program 06:</t>
  </si>
  <si>
    <t>K1006 01</t>
  </si>
  <si>
    <t>Program 07</t>
  </si>
  <si>
    <t>Pomoć u novcu pojedincima i obiteljima</t>
  </si>
  <si>
    <t>Funkcijska klasifikacija: 1070 - Socijalna pomoć stanovništvu …</t>
  </si>
  <si>
    <t>Ostale naknade građanima i kućanstvima</t>
  </si>
  <si>
    <t>A1007 01</t>
  </si>
  <si>
    <t xml:space="preserve">P1007 </t>
  </si>
  <si>
    <t>A1007 02</t>
  </si>
  <si>
    <t>Crveni križ</t>
  </si>
  <si>
    <t>P1008</t>
  </si>
  <si>
    <t>Program 08:</t>
  </si>
  <si>
    <t>Program javnih potreba u kulturi</t>
  </si>
  <si>
    <t>Funkcijska klasifikacija: 0820 - Službe kulture</t>
  </si>
  <si>
    <t>A1008 02</t>
  </si>
  <si>
    <t>Vjerske zajednice - pomoć u radu</t>
  </si>
  <si>
    <t>Funkcijska klasifikacija: 0840 Religijske i druge službe zajednice</t>
  </si>
  <si>
    <t>A1008 03</t>
  </si>
  <si>
    <t>Djelatnost kulturno-umjetničkih društava</t>
  </si>
  <si>
    <t>A1008 04</t>
  </si>
  <si>
    <t>Kulturne manifestacije</t>
  </si>
  <si>
    <t>A1008 05</t>
  </si>
  <si>
    <t>Kapitalne donacije</t>
  </si>
  <si>
    <t xml:space="preserve">Udruge </t>
  </si>
  <si>
    <t>P1009</t>
  </si>
  <si>
    <t>Program 09:</t>
  </si>
  <si>
    <t>Javne potrebe u športu</t>
  </si>
  <si>
    <t>Aktinost:</t>
  </si>
  <si>
    <t>Funkcijska klasifikacija: 0810 Službe rekreacije i sporta</t>
  </si>
  <si>
    <t>A1009 01</t>
  </si>
  <si>
    <t>Naknade za prijevoz na posao i s posla</t>
  </si>
  <si>
    <t>II POSEBNI DIO</t>
  </si>
  <si>
    <t>PROCJENA 2013</t>
  </si>
  <si>
    <t>Motorni benzin sl. auto</t>
  </si>
  <si>
    <t>Motorni benzin - kosačice</t>
  </si>
  <si>
    <t>Ugovori o djelu</t>
  </si>
  <si>
    <t>Usluge pri registarciji prijev. Sred.</t>
  </si>
  <si>
    <t>Naknade članovima povjerenstva</t>
  </si>
  <si>
    <t>Pomoć obiteljima za đake prvake</t>
  </si>
  <si>
    <t>Ostale naknade - dječji paketići</t>
  </si>
  <si>
    <t>Pomoć u novcu pojedincima i obit. - đaci i paketići</t>
  </si>
  <si>
    <t>Javne potrebe u obrazovanju općine Negoslavci</t>
  </si>
  <si>
    <t>Predškola</t>
  </si>
  <si>
    <t>Tekuće donacije - Predškola</t>
  </si>
  <si>
    <t>Protupožarna zaštita</t>
  </si>
  <si>
    <t>Izgradnja plinovoda, vodovoda i kanla.</t>
  </si>
  <si>
    <t>Kapitalne donacije vjerskim zajednicama</t>
  </si>
  <si>
    <t>Zajedničko veće općina</t>
  </si>
  <si>
    <t>Tekuće donacije za rad ZVO</t>
  </si>
  <si>
    <t>Funkcijska klasifikacija: 0912 Predškolsko obrazovanje</t>
  </si>
  <si>
    <t>Program javnih potreba u so. skrbi općine Neg.</t>
  </si>
  <si>
    <t>Tekuće donacije sportskim udrugama</t>
  </si>
  <si>
    <t>2015.</t>
  </si>
  <si>
    <t>2016.</t>
  </si>
  <si>
    <t>2017.</t>
  </si>
  <si>
    <t>Plaće za javne radove</t>
  </si>
  <si>
    <t>RASHODI</t>
  </si>
  <si>
    <t xml:space="preserve">PROCJENA </t>
  </si>
  <si>
    <t>A1002 01</t>
  </si>
  <si>
    <t>A1002 02</t>
  </si>
  <si>
    <t>K1005 01</t>
  </si>
  <si>
    <t>Održavanje komunalne infrastrukture</t>
  </si>
  <si>
    <t>Funkcijska klasifikacija: 0660 Rashodi vezani uz stan.i kom. Pogod.</t>
  </si>
  <si>
    <t>Kapitalni projekt: Obnova centra općine</t>
  </si>
  <si>
    <t>K1005 02</t>
  </si>
  <si>
    <t>A1005 01</t>
  </si>
  <si>
    <t>A1008 01</t>
  </si>
  <si>
    <t>Kapitalne pomoći za obnovu građ. Objekata</t>
  </si>
  <si>
    <t>Kapitalni projekt: Energetska učinkovitost u zgradarstvu</t>
  </si>
  <si>
    <t>Funkcijska klasifikacija: 1070 -  pomoć stanovništvu …</t>
  </si>
  <si>
    <t>K1007 01</t>
  </si>
  <si>
    <t>OPĆINA NEGOSLAVCI</t>
  </si>
  <si>
    <t>IZVRŠENJE I-VI</t>
  </si>
  <si>
    <t>Arhiv</t>
  </si>
  <si>
    <t>Ostala uredska oprema</t>
  </si>
  <si>
    <t>Tekuće donacije LAG Srijem</t>
  </si>
  <si>
    <t>PROCJENA 2015.</t>
  </si>
  <si>
    <t>2018.</t>
  </si>
  <si>
    <t>Izrada projektnih dokumentacija</t>
  </si>
  <si>
    <t>Uređenje Lovačkog doma</t>
  </si>
  <si>
    <t>Indeks 16/15</t>
  </si>
  <si>
    <t>Doprinosi za zdravstveno osiguranje JR</t>
  </si>
  <si>
    <t>Pomoć i njega u kući - jednokratne pomoći</t>
  </si>
  <si>
    <t>Usluge tek. i invest. održavanja septičke jame</t>
  </si>
  <si>
    <t>Osnovno školstvo</t>
  </si>
  <si>
    <t>Najam opreme - fotokopirni</t>
  </si>
  <si>
    <t>Funkcijska klasifikacija: 0913 Osnovnoškolsko obrazovanje</t>
  </si>
  <si>
    <t>Radne bilježnice za učenike</t>
  </si>
  <si>
    <t>Škola plivanja</t>
  </si>
  <si>
    <t>2019.</t>
  </si>
  <si>
    <t>Zemljište - za potrebe Općine</t>
  </si>
  <si>
    <t xml:space="preserve">Zemljište </t>
  </si>
  <si>
    <t>Kupovina zemljišta</t>
  </si>
  <si>
    <t>Naknada zbog nezapošljavanja invalida</t>
  </si>
  <si>
    <t>Održavanje WEB stranice</t>
  </si>
  <si>
    <t>Troškovi zaštite životinja</t>
  </si>
  <si>
    <t>Usluge čišćenjadivljih deponija</t>
  </si>
  <si>
    <t>P1010</t>
  </si>
  <si>
    <t>A1010 01</t>
  </si>
  <si>
    <t>Program "Zaželi"</t>
  </si>
  <si>
    <t xml:space="preserve">Aktinost: </t>
  </si>
  <si>
    <t>Rashodi za zaposlene-javni radovi</t>
  </si>
  <si>
    <t>Prijevoz na službenom putu</t>
  </si>
  <si>
    <t>Privatni automobil u službene svrhe</t>
  </si>
  <si>
    <t>Kućanske i osnovne higijenske potrepštine</t>
  </si>
  <si>
    <t>Program 10:</t>
  </si>
  <si>
    <t>Ostale nespomenute usluge - analiza polj. zemljišta</t>
  </si>
  <si>
    <t>Pomoći temeljem prijenosa EU sredstava</t>
  </si>
  <si>
    <t>Ostali rashodi za zaposlene JR</t>
  </si>
  <si>
    <t>1% prihoda od poreza na dohodak</t>
  </si>
  <si>
    <t>Lokalni izbori - izbori nacionalnih manjina</t>
  </si>
  <si>
    <t>Liječnički pregledi</t>
  </si>
  <si>
    <t>Tekuće donacije nacionalnim manjinama</t>
  </si>
  <si>
    <t>Izrada procjene rizika</t>
  </si>
  <si>
    <t>Sufinanciranje ekskurzije učenicima</t>
  </si>
  <si>
    <t>Tekuće donacija za kulturne manifestacije</t>
  </si>
  <si>
    <t>Tekuće donacije šahovski klub</t>
  </si>
  <si>
    <t>Tekuće donacije za sportske manifestacije</t>
  </si>
  <si>
    <t>Računalni program</t>
  </si>
  <si>
    <t>Nematerijalna proizvedena imovina</t>
  </si>
  <si>
    <t>K1006 02</t>
  </si>
  <si>
    <t>Opremanje komunalnom opremom</t>
  </si>
  <si>
    <t>Izgradnja objekata i urđ. Komunalne infrastr.i opremanje</t>
  </si>
  <si>
    <t>Prostorni plan</t>
  </si>
  <si>
    <t>izvršenje I-VI</t>
  </si>
  <si>
    <t>Materijal za održavanje javne rasvjete</t>
  </si>
  <si>
    <t>Objava oglasa</t>
  </si>
  <si>
    <t>Istražni radovi - odvodnja i pro.</t>
  </si>
  <si>
    <t>Naknada za smanjenje miješanog otpada</t>
  </si>
  <si>
    <t>Vijenci, cvijeće, svijeće</t>
  </si>
  <si>
    <t xml:space="preserve">Deratizacija </t>
  </si>
  <si>
    <t>Plaća za zaposlene Zaželi</t>
  </si>
  <si>
    <t>Topli obrok</t>
  </si>
  <si>
    <t>Sredstva za realizaciju EU projekata</t>
  </si>
  <si>
    <t xml:space="preserve">2020. </t>
  </si>
  <si>
    <t>Tekuće donacije LD FAZAN</t>
  </si>
  <si>
    <t xml:space="preserve">Tekuće donacije športskim organizacijama </t>
  </si>
  <si>
    <t>Tekuće donacije ŠRU DOBRA VODA</t>
  </si>
  <si>
    <t>Tekuće donacije UŽ NEGOSLAVČANKE</t>
  </si>
  <si>
    <t>Tekuće donacije UMIROVLJ.SREMAC</t>
  </si>
  <si>
    <t>Tekuće donacije ostalim vjerskim zajednicama</t>
  </si>
  <si>
    <t>Tekuće donacije - Predškola-prehrana</t>
  </si>
  <si>
    <t xml:space="preserve">Tekuće donacije VSŽ </t>
  </si>
  <si>
    <t>Tekuće donacije Glas potrošača</t>
  </si>
  <si>
    <t>2022.</t>
  </si>
  <si>
    <t>I REBALANS</t>
  </si>
  <si>
    <t>%</t>
  </si>
  <si>
    <t>Motorni benzin - traktor</t>
  </si>
  <si>
    <t>Službena i radna odjeća</t>
  </si>
  <si>
    <t>Najam reciklažnog dvorišta</t>
  </si>
  <si>
    <t>Laboratorijske usluge</t>
  </si>
  <si>
    <t>Računalne usluge</t>
  </si>
  <si>
    <t>Srategija razvoja općine</t>
  </si>
  <si>
    <t>Projektne dokumentacije</t>
  </si>
  <si>
    <t>Projekt prekogranične suradnje IPA (projekt centar)</t>
  </si>
  <si>
    <t>Funkcijska klasifikacija</t>
  </si>
  <si>
    <t>Izvršna i zakonodavna tijela</t>
  </si>
  <si>
    <t>Usluge protupožarne zaštite</t>
  </si>
  <si>
    <t>Rashodi za javni red i sigurnost</t>
  </si>
  <si>
    <t>Rashodi vezani uz stanovanje i komunalnu infrastrukturu</t>
  </si>
  <si>
    <t>Ulična rasvjeta</t>
  </si>
  <si>
    <t>Službe rekreacije i sporta</t>
  </si>
  <si>
    <t>Službe kulture</t>
  </si>
  <si>
    <t>Religijske i druge službe zajednice</t>
  </si>
  <si>
    <t>Predškolsko obrazovanje</t>
  </si>
  <si>
    <t>Osnovnoškolsko obrazovanje</t>
  </si>
  <si>
    <t>Srednješkoslko obraovanje</t>
  </si>
  <si>
    <t>Socijalna pomoć stanovništvu</t>
  </si>
  <si>
    <t>UKUPNO</t>
  </si>
  <si>
    <t>0111</t>
  </si>
  <si>
    <t>0320</t>
  </si>
  <si>
    <t>0360</t>
  </si>
  <si>
    <t>0640</t>
  </si>
  <si>
    <t>0660</t>
  </si>
  <si>
    <t>0810</t>
  </si>
  <si>
    <t>0820</t>
  </si>
  <si>
    <t>0840</t>
  </si>
  <si>
    <t>0912</t>
  </si>
  <si>
    <t>0913</t>
  </si>
  <si>
    <t>0920</t>
  </si>
  <si>
    <t>REBALANS</t>
  </si>
  <si>
    <t>Oprema za grijanje i hlađenje</t>
  </si>
  <si>
    <t>Urbano komunalna oprema</t>
  </si>
  <si>
    <t>Stipendije i školarine</t>
  </si>
  <si>
    <t>Naknade za pomoć mladim obiteljima</t>
  </si>
  <si>
    <t>Bankarske usluge, usluge platnog prometa i Fine</t>
  </si>
  <si>
    <t>Regres</t>
  </si>
  <si>
    <t>SMANJENJE</t>
  </si>
  <si>
    <t>NOVI PLAN</t>
  </si>
  <si>
    <t>POVEĆANJE</t>
  </si>
  <si>
    <t>Zaštitna oprema - maske COVID 19</t>
  </si>
  <si>
    <t>Tekuće održavanje javnih površina</t>
  </si>
  <si>
    <t>Obuća za učenike OŠ</t>
  </si>
  <si>
    <t>Tekuće pomoći VSŽ</t>
  </si>
  <si>
    <t>Tekuće pomoći proračunima</t>
  </si>
  <si>
    <t>Obuća za djecu u vrtiću</t>
  </si>
  <si>
    <t>IZVORI</t>
  </si>
  <si>
    <t>Demografske mjere Općine Negoslavci</t>
  </si>
  <si>
    <t>Funkcijska klasifikacija: 0620 Razvoj zajednice</t>
  </si>
  <si>
    <t>Naknade za pomoć poduzetnicima na području Općine</t>
  </si>
  <si>
    <t>P1011</t>
  </si>
  <si>
    <t>A1011 01</t>
  </si>
  <si>
    <t>Program 11:</t>
  </si>
  <si>
    <t>0620</t>
  </si>
  <si>
    <t>Razvoj zajednice</t>
  </si>
  <si>
    <t>IZVRŠENJE</t>
  </si>
  <si>
    <t>Tekuće održavanje cesta</t>
  </si>
  <si>
    <t>PLAN 2021.</t>
  </si>
  <si>
    <t>Uređenje groblja (parking i ograda-Minist. Polj.)</t>
  </si>
  <si>
    <t>Program zaštite divljači</t>
  </si>
  <si>
    <t xml:space="preserve">Plinovod, vodovod i kanalizacije </t>
  </si>
  <si>
    <t>Paketi za potrebite</t>
  </si>
  <si>
    <t>REBALANS 2020</t>
  </si>
  <si>
    <t>A1007 03</t>
  </si>
  <si>
    <t>Uređaji</t>
  </si>
  <si>
    <t>Uredski namještaj</t>
  </si>
  <si>
    <t>Animalni otpad</t>
  </si>
  <si>
    <t>WIFI - optima</t>
  </si>
  <si>
    <t>Strategija upravljanja imovinom</t>
  </si>
  <si>
    <t>Sufinanciranje prijevoza građana</t>
  </si>
  <si>
    <t>Javna rasvjeta</t>
  </si>
  <si>
    <t>Divlja deponija GRABOVO</t>
  </si>
  <si>
    <t>Oprema za odlaganje komunalnog otpada</t>
  </si>
  <si>
    <t>Izgradnja dječjeg vrtića</t>
  </si>
  <si>
    <t>PLAN 2022.</t>
  </si>
  <si>
    <t>Tekuće pomoći -OŠ</t>
  </si>
  <si>
    <t>Tekuće pomoći proračunskim korisnicima</t>
  </si>
  <si>
    <t>Tekuće pomoći - BIBLIOBUS</t>
  </si>
  <si>
    <t>Hortikultura</t>
  </si>
  <si>
    <t>Tekuće pomoći -OŠ prehrana učenika</t>
  </si>
  <si>
    <t>Jednokratne pomoći umirovljenicima</t>
  </si>
  <si>
    <t xml:space="preserve"> NOVI PLAN 2022.</t>
  </si>
  <si>
    <t>Naknade za prijevoz na posao i s posla JR</t>
  </si>
  <si>
    <t>Hrvatska pošta - uslge naplate</t>
  </si>
  <si>
    <t>5% državni proračun</t>
  </si>
  <si>
    <t>Sportska oprema</t>
  </si>
  <si>
    <t>Kapitalne pomoći</t>
  </si>
  <si>
    <t xml:space="preserve">Aerofotogrametrijsko snimanje polj. Zemljišta </t>
  </si>
  <si>
    <t>Uređenje malonogometnog igrališta</t>
  </si>
  <si>
    <t>Izgradnja nerazvrstanih cesta</t>
  </si>
  <si>
    <t>Dezinsekcija komaraca i stršljenova</t>
  </si>
  <si>
    <t>TV prijemnik</t>
  </si>
  <si>
    <t>Pribor, bojanke i dr. predškola</t>
  </si>
  <si>
    <t>Sportska nagrada</t>
  </si>
  <si>
    <t>Sufinanciranje školske prehrane</t>
  </si>
  <si>
    <t>PLAN 2023.</t>
  </si>
  <si>
    <t>Dječje igralište</t>
  </si>
  <si>
    <t>Izvor</t>
  </si>
  <si>
    <t>1.1.</t>
  </si>
  <si>
    <t xml:space="preserve">Izvor  </t>
  </si>
  <si>
    <t>5.2.</t>
  </si>
  <si>
    <t>4.3.</t>
  </si>
  <si>
    <t>Namjenski prihodi</t>
  </si>
  <si>
    <t>6.1.</t>
  </si>
  <si>
    <t xml:space="preserve">Donacije </t>
  </si>
  <si>
    <t>5.3.</t>
  </si>
  <si>
    <t>Pomoći EU</t>
  </si>
  <si>
    <t>Višak prihoda</t>
  </si>
  <si>
    <t>PLAN 2022. EUR</t>
  </si>
  <si>
    <t>PLAN 2023. EUR</t>
  </si>
  <si>
    <t>PLAN 2024. EUR</t>
  </si>
  <si>
    <t>Prihodi poslovanja</t>
  </si>
  <si>
    <t>A1004 03</t>
  </si>
  <si>
    <t>PLAN 2024.</t>
  </si>
  <si>
    <t>Usluge čišćenja</t>
  </si>
  <si>
    <t>Promičbeni mateijral</t>
  </si>
  <si>
    <t>Edukacija - komunalni otpad</t>
  </si>
  <si>
    <t>POVEČANJE</t>
  </si>
  <si>
    <t>Ostale naknade u naravi</t>
  </si>
  <si>
    <t>Uređenje NK Negoslavci - obnova svlačionica</t>
  </si>
  <si>
    <t>Video nazdzor</t>
  </si>
  <si>
    <t>Ostali građevinski objekti Dom kulture</t>
  </si>
  <si>
    <t>Renoviranje etno kuće - Dom kulture</t>
  </si>
  <si>
    <t>Izgradnja parkinga PORLZ</t>
  </si>
  <si>
    <t>Centar općine PPNM</t>
  </si>
  <si>
    <t>Donacija</t>
  </si>
  <si>
    <t>9.1.</t>
  </si>
  <si>
    <t>Namjnski prihodi</t>
  </si>
  <si>
    <t>01,43,52,53</t>
  </si>
  <si>
    <t>5.2.,5.3.,6.1.,9.1.</t>
  </si>
  <si>
    <t>1.1,4.3,9.1.</t>
  </si>
  <si>
    <t>4.3,5.3,6.1,9.1.</t>
  </si>
  <si>
    <t>5.3,6.1.</t>
  </si>
  <si>
    <t>4.3,9.1.</t>
  </si>
  <si>
    <t>5.3,9.1.</t>
  </si>
  <si>
    <t>5.2,9.1.</t>
  </si>
  <si>
    <t>.</t>
  </si>
  <si>
    <t xml:space="preserve">izvršenje </t>
  </si>
  <si>
    <t>2024.</t>
  </si>
  <si>
    <t>2025.</t>
  </si>
  <si>
    <t>2026.</t>
  </si>
  <si>
    <t>Sanacija pješačkih staza - PORLZ</t>
  </si>
  <si>
    <t>Uređenje centra - faza II PPNM</t>
  </si>
  <si>
    <t>Sufinanciranje boravka djece u vrtiću</t>
  </si>
  <si>
    <t>Ekskurzije</t>
  </si>
  <si>
    <t>Tekuće dpnacije - održavanje i opremanje</t>
  </si>
  <si>
    <t>Oprema - trimeri</t>
  </si>
  <si>
    <t>Tekuće donacije SKD</t>
  </si>
  <si>
    <t>Rashodi za dodatna ulaganja na nefinacijskoj imovini</t>
  </si>
  <si>
    <t>Dodatna ulaganja na građevinskim objektima</t>
  </si>
  <si>
    <t xml:space="preserve">Pomoći </t>
  </si>
  <si>
    <t>PLAN 2025. EUR</t>
  </si>
  <si>
    <t>PLAN 2026. EUR</t>
  </si>
  <si>
    <t>IZVRŠENJE 2024.</t>
  </si>
  <si>
    <t>Oswtale uswluge tekućeg održavanja</t>
  </si>
  <si>
    <t>IZVRŠENJE 06/2023</t>
  </si>
  <si>
    <t>PRIHODI I RASHDI PREMA IZVORIMA FINANCIRANJA</t>
  </si>
  <si>
    <t>Račun / opis</t>
  </si>
  <si>
    <t>IZVRŠENJE I-VI 2023.</t>
  </si>
  <si>
    <t>PRIHODI I RASHODI PREMA IZVORIMA FINANCIRANJA</t>
  </si>
  <si>
    <t>1</t>
  </si>
  <si>
    <t>2</t>
  </si>
  <si>
    <t>3</t>
  </si>
  <si>
    <t xml:space="preserve"> SVEUKUPNI PRIHODI</t>
  </si>
  <si>
    <t>Izvor 1. Opći prihodi i primici</t>
  </si>
  <si>
    <t>Izvor 1.1. Opći prihodi i primici</t>
  </si>
  <si>
    <t>Izvor 3. Vlastiti prihodi</t>
  </si>
  <si>
    <t>Izvor 3.1. Vlastiti prihodi</t>
  </si>
  <si>
    <t>Izvor 4. Prihodi za posebne namjene</t>
  </si>
  <si>
    <t>Izvor 4.3. Prihodi od nefinancijske imovine</t>
  </si>
  <si>
    <t>Izvor 5. Pomoći</t>
  </si>
  <si>
    <t>Izvor 5.2. Ostale pomoći</t>
  </si>
  <si>
    <t>Izvor 5.3. Pomoći EU</t>
  </si>
  <si>
    <t>Izvor 6. Donacije</t>
  </si>
  <si>
    <t>Izvor 6.1. Donacije</t>
  </si>
  <si>
    <t>Izvor 7. Prihodi od prodaje nefinancijske imovine</t>
  </si>
  <si>
    <t>Izvor 7.1. Prihodi od prodaje ili zamjene nefinancijske imovine</t>
  </si>
  <si>
    <t>Izvor 7.2. Prih.od pro.nef. imovine i nad. štete s osnova osig. PK</t>
  </si>
  <si>
    <t>Izvor 8. Namjenski primici</t>
  </si>
  <si>
    <t>Izvor 8.1. Namjenski primici</t>
  </si>
  <si>
    <t>Izvor 9. Višak prihoda</t>
  </si>
  <si>
    <t>Izvor 9.1. Višak prihoda</t>
  </si>
  <si>
    <t/>
  </si>
  <si>
    <t xml:space="preserve"> SVEUKUPNI RASHODI</t>
  </si>
  <si>
    <t>Glava 001 02</t>
  </si>
  <si>
    <t>BR.</t>
  </si>
  <si>
    <t>VRSTA PRIHODA /IZDATAKA</t>
  </si>
  <si>
    <t>2023. EUR</t>
  </si>
  <si>
    <t>2023.</t>
  </si>
  <si>
    <t>Prihodi od prodaje nefinancijske imovine</t>
  </si>
  <si>
    <t>Prihodi od prodaje građevinskih objekata</t>
  </si>
  <si>
    <t>I OPĆI DIO</t>
  </si>
  <si>
    <t>A) SAŽETAK RAČUNA PRIHODA I RASHODA</t>
  </si>
  <si>
    <t>IZVRŠENJE 2017</t>
  </si>
  <si>
    <t>PLAN 2018</t>
  </si>
  <si>
    <t>PLAN 2019</t>
  </si>
  <si>
    <t>II REBALANS</t>
  </si>
  <si>
    <t>III REBALANS</t>
  </si>
  <si>
    <t>II REBALANS 2018</t>
  </si>
  <si>
    <t>INDEKS 19/18</t>
  </si>
  <si>
    <t>INDEKS 20/19</t>
  </si>
  <si>
    <t>2022. KN</t>
  </si>
  <si>
    <t>PRIHODI UKUPNO</t>
  </si>
  <si>
    <t>PRIHODI POSLOVANJA</t>
  </si>
  <si>
    <t>Izvor 01</t>
  </si>
  <si>
    <t>Opći prihodi</t>
  </si>
  <si>
    <t>Izvor 43</t>
  </si>
  <si>
    <t>Prihodi za posebne namjene</t>
  </si>
  <si>
    <t>Izvor 52</t>
  </si>
  <si>
    <t>Izvor 53</t>
  </si>
  <si>
    <t>EU pomoći</t>
  </si>
  <si>
    <t>Izvor 61</t>
  </si>
  <si>
    <t>Donacije</t>
  </si>
  <si>
    <t>PRIHODI OD PRODAJE NEFINANCIJSKE IMOVINE</t>
  </si>
  <si>
    <t>RASHODI UKUPNO</t>
  </si>
  <si>
    <t>RASHODI  POSLOVANJA</t>
  </si>
  <si>
    <t>Izvor 91</t>
  </si>
  <si>
    <t>RASHODI ZA NABAVU NEFINANCIJSKE IMOVINE</t>
  </si>
  <si>
    <t>VIŠAK/MANJAK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</si>
  <si>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</si>
  <si>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</si>
  <si>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</si>
  <si>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</si>
  <si>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</t>
  </si>
  <si>
    <t>UKUPAN DONOS VIŠKA/MANJKA IZ PRETHODNE(IH) GODINA</t>
  </si>
  <si>
    <t>VIŠAK/MANJAK IZ PRETHODNE(IH) GODINE KOJI ĆE SE POKRITI/RASPOREDITI</t>
  </si>
  <si>
    <t>D) VIŠEGODIŠNJI PLAN URAVNOTEŽENJA PRENESENI VIŠAK ILI PRENESENI MANJAK</t>
  </si>
  <si>
    <t>PRIJENOS VIŠKA/MANJKA IZ PRETHODNE GODINE</t>
  </si>
  <si>
    <t>VIŠAK/MANJAK IZ PRETHODNE GODINE KOJI ĆE SE RASPOREDITI/POKRITI</t>
  </si>
  <si>
    <t>VIŠAK /MANJAK TEKUĆE GODINE</t>
  </si>
  <si>
    <t>PRIJENOS VIŠKA /MANJKA U SLJEDEĆE RAZDOBLJE</t>
  </si>
  <si>
    <t>IZVRŠENJE 06/2023. EUR</t>
  </si>
  <si>
    <t>1.2. RAČUN PRIHODA I RASHODA</t>
  </si>
  <si>
    <t>Brojčana oznaka i naziv</t>
  </si>
  <si>
    <t>Ostvarenje / izvršenje 
30.6.2023.</t>
  </si>
  <si>
    <t>UKUPNO PRIHODI</t>
  </si>
  <si>
    <t>6</t>
  </si>
  <si>
    <t>61</t>
  </si>
  <si>
    <t>611</t>
  </si>
  <si>
    <t>6111</t>
  </si>
  <si>
    <t>6112</t>
  </si>
  <si>
    <t>Porez i prirez na dohodak od samostalnih djelatnosti</t>
  </si>
  <si>
    <t>6113</t>
  </si>
  <si>
    <t>6114</t>
  </si>
  <si>
    <t>Porez i prirez na dohodak od kapitala</t>
  </si>
  <si>
    <t>6115</t>
  </si>
  <si>
    <t>Porez i prirez na dohodak po godišnjoj prijavi</t>
  </si>
  <si>
    <t>6116</t>
  </si>
  <si>
    <t>Porez i prirez na dohodak utvrđen u postupku nadzora za prethodne godine</t>
  </si>
  <si>
    <t>613</t>
  </si>
  <si>
    <t>Porezi na imovinu</t>
  </si>
  <si>
    <t>6134</t>
  </si>
  <si>
    <t>614</t>
  </si>
  <si>
    <t>6142</t>
  </si>
  <si>
    <t>Porez na potrošnju</t>
  </si>
  <si>
    <t>6147</t>
  </si>
  <si>
    <t>Porez na dobitke od igara na sreću i ostali porezi od igara na sreću</t>
  </si>
  <si>
    <t>63</t>
  </si>
  <si>
    <t>Pomoći iz inozemstva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</si>
  <si>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</si>
  <si>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</si>
  <si>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</si>
  <si>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</si>
  <si>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633</t>
  </si>
  <si>
    <t>Pomoći proračunu iz drugih proračuna</t>
  </si>
  <si>
    <t>6331</t>
  </si>
  <si>
    <t>Tekuće pomoći proračunu iz drugih proračuna</t>
  </si>
  <si>
    <t>6332</t>
  </si>
  <si>
    <t>Kapitalne pomoći proračunu iz drugih proračuna</t>
  </si>
  <si>
    <t>634</t>
  </si>
  <si>
    <t>Pomoći od izvanproračunskih korisnika</t>
  </si>
  <si>
    <t>6342</t>
  </si>
  <si>
    <t>Kapitalne pomoći od izvanpror. Korisnika</t>
  </si>
  <si>
    <t>635</t>
  </si>
  <si>
    <t>Pomoći izravnanja za decentralizirane funkcije</t>
  </si>
  <si>
    <t>6351</t>
  </si>
  <si>
    <t>Tekuće pomoći izravnanja za decentralizirane funkcije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</si>
  <si>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</si>
  <si>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</si>
  <si>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</si>
  <si>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</si>
  <si>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</si>
  <si>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</si>
  <si>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</si>
  <si>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6381</t>
  </si>
  <si>
    <t>Tekuće pomoći temeljem prijenosa EU sredstava</t>
  </si>
  <si>
    <t>6382</t>
  </si>
  <si>
    <t>Kapitalne pomoći temeljem prijenosa EU sredstava</t>
  </si>
  <si>
    <t>639</t>
  </si>
  <si>
    <t>Prijenosi između proračunskih korisnika istog proračuna</t>
  </si>
  <si>
    <t>6391</t>
  </si>
  <si>
    <t>Tekući prijenosi između proračunskih korisnika istog proračuna</t>
  </si>
  <si>
    <t>6392</t>
  </si>
  <si>
    <t>Kapitalni prijenosi između proračunskih korisnika istog proračuna</t>
  </si>
  <si>
    <t>6393</t>
  </si>
  <si>
    <t>Tekući prijenosi između proračunskih korisnika istog proračuna temeljem prijenosa EU sredstava</t>
  </si>
  <si>
    <t>6394</t>
  </si>
  <si>
    <t>Kapitalni prijenosi između proračunskih korisnika istog proračuna temeljem prijenosa EU sredstava</t>
  </si>
  <si>
    <t>64</t>
  </si>
  <si>
    <t>641</t>
  </si>
  <si>
    <t>Prihodi od financijske imovine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</si>
  <si>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</si>
  <si>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</si>
  <si>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</si>
  <si>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</si>
  <si>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</si>
  <si>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</si>
  <si>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6419</t>
  </si>
  <si>
    <t>Ostali prihodi od financijske imovine</t>
  </si>
  <si>
    <t>642</t>
  </si>
  <si>
    <t>6421</t>
  </si>
  <si>
    <t>Naknade za koncesije</t>
  </si>
  <si>
    <t>6422</t>
  </si>
  <si>
    <t>Prihodi od zakupa i iznajmljivanja imovine</t>
  </si>
  <si>
    <t>6423</t>
  </si>
  <si>
    <t>Naknada za korištenje nefinancijske imovine</t>
  </si>
  <si>
    <t>6429</t>
  </si>
  <si>
    <t>Ostali prihodi od nefinancijske imovine</t>
  </si>
  <si>
    <t>643</t>
  </si>
  <si>
    <t>Kamate</t>
  </si>
  <si>
    <t>6432</t>
  </si>
  <si>
    <t>Prihodi od kamata na dane zajmove</t>
  </si>
  <si>
    <t>65</t>
  </si>
  <si>
    <t>Prihodi od upravnih i administrativnih pristojbi, pristojbi po posebnim propisima i naknada</t>
  </si>
  <si>
    <t>651</t>
  </si>
  <si>
    <t>Upravne i administrativne pristojbe</t>
  </si>
  <si>
    <t>6512</t>
  </si>
  <si>
    <t>Županijske, gradske i općinske pristojbe i naknade</t>
  </si>
  <si>
    <t>6513</t>
  </si>
  <si>
    <t>Ostale upravne pristojbe i naknade</t>
  </si>
  <si>
    <t>652</t>
  </si>
  <si>
    <t>6522</t>
  </si>
  <si>
    <t>6526</t>
  </si>
  <si>
    <t>Prihodi s naslova osiguranja</t>
  </si>
  <si>
    <t>653</t>
  </si>
  <si>
    <t>6532</t>
  </si>
  <si>
    <t>Komunalna naknada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</si>
  <si>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</si>
  <si>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</si>
  <si>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</si>
  <si>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</si>
  <si>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</si>
  <si>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</si>
  <si>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</si>
  <si>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</si>
  <si>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</si>
  <si>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</si>
  <si>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</si>
  <si>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</si>
  <si>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67</t>
  </si>
  <si>
    <t>Prihodi iz nadležnog proračuna i od HZZO-a temeljem ugovornih obveza</t>
  </si>
  <si>
    <t>673</t>
  </si>
  <si>
    <t>Prihodi od HZZO-a na temelju ugovornih obveza</t>
  </si>
  <si>
    <t>6731</t>
  </si>
  <si>
    <t>68</t>
  </si>
  <si>
    <t>Kazne, upravne mjere i ostali prihodi</t>
  </si>
  <si>
    <t>683</t>
  </si>
  <si>
    <t>Ostali prihodi</t>
  </si>
  <si>
    <t>6831</t>
  </si>
  <si>
    <t>7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</si>
  <si>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</si>
  <si>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</si>
  <si>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</si>
  <si>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</si>
  <si>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</si>
  <si>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</si>
  <si>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72</t>
  </si>
  <si>
    <t>Prihodi od prodaje proizvedene dugotrajne imovine</t>
  </si>
  <si>
    <t>721</t>
  </si>
  <si>
    <t>7211</t>
  </si>
  <si>
    <t>Stambeni objekti</t>
  </si>
  <si>
    <t>7212</t>
  </si>
  <si>
    <t>Poslovni objekti</t>
  </si>
  <si>
    <t>722</t>
  </si>
  <si>
    <t>Prihodi od prodaje postrojenja i opreme</t>
  </si>
  <si>
    <t>7221</t>
  </si>
  <si>
    <t>Uredska oprema i namještaj</t>
  </si>
  <si>
    <t>UKUPNO RASHODI</t>
  </si>
  <si>
    <t>31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</si>
  <si>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</si>
  <si>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</si>
  <si>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</si>
  <si>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</si>
  <si>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</si>
  <si>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</si>
  <si>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</si>
  <si>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</si>
  <si>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</si>
  <si>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3121</t>
  </si>
  <si>
    <t>313</t>
  </si>
  <si>
    <t>3131</t>
  </si>
  <si>
    <t>Doprinosi za mirovinsko osiguranje</t>
  </si>
  <si>
    <t>3132</t>
  </si>
  <si>
    <t>Doprinosi za obvezno zdravstveno osiguranje</t>
  </si>
  <si>
    <t>3133</t>
  </si>
  <si>
    <t>Doprinosi za obvezno osiguranje u slučaju nezaposlenosti</t>
  </si>
  <si>
    <t>32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</si>
  <si>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</si>
  <si>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</si>
  <si>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</si>
  <si>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</si>
  <si>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</si>
  <si>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</si>
  <si>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</si>
  <si>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3214</t>
  </si>
  <si>
    <t>Ostale naknade troškova zaposlenima</t>
  </si>
  <si>
    <t>322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</si>
  <si>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</si>
  <si>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</si>
  <si>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</si>
  <si>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</si>
  <si>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</si>
  <si>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</si>
  <si>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</si>
  <si>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</si>
  <si>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</si>
  <si>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</si>
  <si>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</si>
  <si>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</si>
  <si>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</si>
  <si>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3231</t>
  </si>
  <si>
    <t>Usluge telefona, pošte i prijevoza</t>
  </si>
  <si>
    <t>3232</t>
  </si>
  <si>
    <t>Usluge tekućeg i investicijskog održavanja</t>
  </si>
  <si>
    <t>3233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</si>
  <si>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</si>
  <si>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</si>
  <si>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</si>
  <si>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</si>
  <si>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</si>
  <si>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</si>
  <si>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</si>
  <si>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</si>
  <si>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</si>
  <si>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3239</t>
  </si>
  <si>
    <t>Ostale usluge</t>
  </si>
  <si>
    <t>324</t>
  </si>
  <si>
    <t>Naknade troškova osobama izvan radnog odnosa</t>
  </si>
  <si>
    <t>3241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</si>
  <si>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</si>
  <si>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</si>
  <si>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</si>
  <si>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</si>
  <si>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</si>
  <si>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</si>
  <si>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</si>
  <si>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</si>
  <si>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</si>
  <si>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</si>
  <si>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</si>
  <si>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</si>
  <si>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</si>
  <si>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</si>
  <si>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</si>
  <si>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</si>
  <si>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</si>
  <si>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</si>
  <si>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3424</t>
  </si>
  <si>
    <t>Kamate za primljene zajmove od ostalih trgovačkih društava</t>
  </si>
  <si>
    <t>343</t>
  </si>
  <si>
    <t>3431</t>
  </si>
  <si>
    <t>3433</t>
  </si>
  <si>
    <t>Zatezne kamate</t>
  </si>
  <si>
    <t>3434</t>
  </si>
  <si>
    <t>Ostali nespomenuti financijski rashodi</t>
  </si>
  <si>
    <t>35</t>
  </si>
  <si>
    <t>Subvencije</t>
  </si>
  <si>
    <t>351</t>
  </si>
  <si>
    <t>Subvencije trgovačkim društvima u javnom sektoru</t>
  </si>
  <si>
    <t>3512</t>
  </si>
  <si>
    <t>352</t>
  </si>
  <si>
    <t>Subvencije trgovačkim društvima, poljoprivrednicima i obrtnicima izvan javnog sektora</t>
  </si>
  <si>
    <t>3521</t>
  </si>
  <si>
    <t>Subvencije kreditnim i ostalim financijskim institucijama izvan javnog sektora</t>
  </si>
  <si>
    <t>3523</t>
  </si>
  <si>
    <t>Subvencije poljoprivrednicima i obrtnicima</t>
  </si>
  <si>
    <t>36</t>
  </si>
  <si>
    <t>Pomoći dane u inozemstvo i unutar općeg proračuna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</si>
  <si>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</si>
  <si>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</si>
  <si>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</si>
  <si>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</si>
  <si>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363</t>
  </si>
  <si>
    <t>Pomoći unutar općeg proračuna</t>
  </si>
  <si>
    <t>3631</t>
  </si>
  <si>
    <t>Tekuće pomoći unutar općeg proračuna</t>
  </si>
  <si>
    <t>3632</t>
  </si>
  <si>
    <t>Kapitalne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</si>
  <si>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</si>
  <si>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</si>
  <si>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</si>
  <si>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</si>
  <si>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368</t>
  </si>
  <si>
    <t>3681</t>
  </si>
  <si>
    <t>369</t>
  </si>
  <si>
    <t>Prijenos između proračunskih korisnika istog proračuna</t>
  </si>
  <si>
    <t>3691</t>
  </si>
  <si>
    <t>Tekući prijenos između proračunskih korisnika istog proračuna</t>
  </si>
  <si>
    <t>3692</t>
  </si>
  <si>
    <t>3693</t>
  </si>
  <si>
    <t>3694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</si>
  <si>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</si>
  <si>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</si>
  <si>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</si>
  <si>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</si>
  <si>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</si>
  <si>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</si>
  <si>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</si>
  <si>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</si>
  <si>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3723</t>
  </si>
  <si>
    <t>Naknade građanima i kućanstvima iz EU sredstava</t>
  </si>
  <si>
    <t>38</t>
  </si>
  <si>
    <t>381</t>
  </si>
  <si>
    <t>3811</t>
  </si>
  <si>
    <t>Tekuće donacije u novcu</t>
  </si>
  <si>
    <t>3812</t>
  </si>
  <si>
    <t>Tekuće donacije u naravi</t>
  </si>
  <si>
    <t>3813</t>
  </si>
  <si>
    <t>Tekuće donacije iz EU sredstava</t>
  </si>
  <si>
    <t>382</t>
  </si>
  <si>
    <t>3821</t>
  </si>
  <si>
    <t>Kapitalne donacije neprofitnim organizacijama</t>
  </si>
  <si>
    <t>3822</t>
  </si>
  <si>
    <t>Kapitalne donacije građanima i kućanstvima</t>
  </si>
  <si>
    <t>383</t>
  </si>
  <si>
    <t>Kazne, penali i naknade štete</t>
  </si>
  <si>
    <t>3834</t>
  </si>
  <si>
    <t>Ugovorene kazne i ostale naknade šteta</t>
  </si>
  <si>
    <t>3835</t>
  </si>
  <si>
    <t>Ostale kazne</t>
  </si>
  <si>
    <t>386</t>
  </si>
  <si>
    <t xml:space="preserve">Kapitalne pomoći </t>
  </si>
  <si>
    <t>3862</t>
  </si>
  <si>
    <t>Kapitalne pomoći kreditnim i ostalim financijskim institucijama te trgovačkim društvima izvan javnog sektora</t>
  </si>
  <si>
    <t>3863</t>
  </si>
  <si>
    <t>Kapitalne pomoći poljoprivrednicima i obrtnicima</t>
  </si>
  <si>
    <t>4</t>
  </si>
  <si>
    <t>41</t>
  </si>
  <si>
    <t>Rashodi za nabavu neproizvedene dugotrajne imovine</t>
  </si>
  <si>
    <t>412</t>
  </si>
  <si>
    <t>Nematerijalna imovina-licence</t>
  </si>
  <si>
    <t>4121</t>
  </si>
  <si>
    <t>Patenti</t>
  </si>
  <si>
    <t>4123</t>
  </si>
  <si>
    <t>Licence</t>
  </si>
  <si>
    <t>42</t>
  </si>
  <si>
    <t>421</t>
  </si>
  <si>
    <t>4212</t>
  </si>
  <si>
    <t>4213</t>
  </si>
  <si>
    <t>Ceste,željeznice i ostali prometni objekti</t>
  </si>
  <si>
    <t>4214</t>
  </si>
  <si>
    <t>Ostali građevinski objekti</t>
  </si>
  <si>
    <t>422</t>
  </si>
  <si>
    <t>4221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</si>
  <si>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</si>
  <si>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</si>
  <si>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</si>
  <si>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</si>
  <si>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</si>
  <si>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</si>
  <si>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</si>
  <si>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</si>
  <si>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</si>
  <si>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</si>
  <si>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</si>
  <si>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Uređaji, strojevi i oprema za ostale namjene</t>
  </si>
  <si>
    <t>423</t>
  </si>
  <si>
    <t>Prijevozna sredstva</t>
  </si>
  <si>
    <t>4233</t>
  </si>
  <si>
    <t>Prijevozna sredstva u pomorskom i riječnom prometu</t>
  </si>
  <si>
    <t>424</t>
  </si>
  <si>
    <t>Knjige, umjetnička djela i ostale izložbene vrijednosti</t>
  </si>
  <si>
    <t>4241</t>
  </si>
  <si>
    <t>Knjige</t>
  </si>
  <si>
    <t>426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</si>
  <si>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</si>
  <si>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</si>
  <si>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</si>
  <si>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</si>
  <si>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</si>
  <si>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</si>
  <si>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45</t>
  </si>
  <si>
    <t>Rashodi za dodatna ulaganja na nefinancijskoj imovini</t>
  </si>
  <si>
    <t>451</t>
  </si>
  <si>
    <t>4511</t>
  </si>
  <si>
    <t>454</t>
  </si>
  <si>
    <t>Dodatna ulaganja za ostalu nefinancijsku imovinu</t>
  </si>
  <si>
    <t>4541</t>
  </si>
  <si>
    <t>Plan 2024.</t>
  </si>
  <si>
    <t xml:space="preserve">NOVI PLAN </t>
  </si>
  <si>
    <t>RASHODI PREMA PROGRAMSKOJ KLASIFIKACIJI</t>
  </si>
  <si>
    <t>RASHODI PREMA ORGANIZACIJSKOJ KLASIFIKACIJI</t>
  </si>
  <si>
    <t>RASHODI PREMA FUNKCIJSKOJ KLASIFIKACIJI</t>
  </si>
  <si>
    <t>PLAN 2025.</t>
  </si>
  <si>
    <t>PLAN 2027.</t>
  </si>
  <si>
    <t>PLAN  2024. EUR</t>
  </si>
  <si>
    <t xml:space="preserve"> PLAN 2025.</t>
  </si>
  <si>
    <t xml:space="preserve">PRORAČUN  PREMA EKONOMSKOJ KLASIFIKACIJI </t>
  </si>
  <si>
    <t>OPĆINE NEGOSLAVCI ZA 2025. GODINU</t>
  </si>
  <si>
    <t>IZVRŠENJE 2025.</t>
  </si>
  <si>
    <t>IZVRŠENJE PRORAČUNA OPĆINE NEGOSLAVCI ZA  2025. GODINU</t>
  </si>
  <si>
    <t xml:space="preserve">Lokalni izbori </t>
  </si>
  <si>
    <t>Nagrade</t>
  </si>
  <si>
    <t>Darovi</t>
  </si>
  <si>
    <t>Tekuće održavanje javnih površina ostalo</t>
  </si>
  <si>
    <t>Ostale komunalne usluge</t>
  </si>
  <si>
    <t>Geodetsko-katastarske usluge</t>
  </si>
  <si>
    <t>Usluge edukacije</t>
  </si>
  <si>
    <t>Usluge provedbe javne nabave</t>
  </si>
  <si>
    <t>Naknada za korištenje odlagališta</t>
  </si>
  <si>
    <t>Naknade za štete uzrokovane prirodnom nepogodom</t>
  </si>
  <si>
    <t>Troškovi cijene programa</t>
  </si>
  <si>
    <t>Sanacija pješačkih staza - Petrovačka ulica</t>
  </si>
  <si>
    <t>Poslovna zgrada</t>
  </si>
  <si>
    <t>Izmjene prostornog plana</t>
  </si>
  <si>
    <t>PPNM  - Sanacija staza0</t>
  </si>
  <si>
    <t>Igralište sa umjetnom travom</t>
  </si>
  <si>
    <t>Ostale naknade za zaposlene</t>
  </si>
  <si>
    <t xml:space="preserve">IZVRŠENJE PRORAČUNA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</si>
</sst>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00000;[Red]#,##0.0000000"/>
    <numFmt numFmtId="166" formatCode="0.000000;[Red]0.000000"/>
    <numFmt numFmtId="167" formatCode="#,##0.00_ ;\-#,##0.00\ "/>
  </numFmts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9"/>
      <color theme="1"/>
      <name val="Arial Narrow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1" fillId="0" borderId="0"/>
    <xf numFmtId="0" fontId="2" fillId="0" borderId="0"/>
    <xf numFmtId="0" fontId="13" fillId="0" borderId="0"/>
    <xf numFmtId="0" fontId="1" fillId="0" borderId="0"/>
    <xf numFmtId="0" fontId="5" fillId="0" borderId="0"/>
    <xf numFmtId="0" fontId="26" fillId="0" borderId="0"/>
  </cellStyleXfs>
  <cellXfs count="421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4" xfId="0" applyNumberFormat="1" applyBorder="1"/>
    <xf numFmtId="164" fontId="0" fillId="2" borderId="3" xfId="0" applyNumberFormat="1" applyFill="1" applyBorder="1"/>
    <xf numFmtId="0" fontId="9" fillId="0" borderId="3" xfId="0" applyFont="1" applyBorder="1"/>
    <xf numFmtId="164" fontId="5" fillId="0" borderId="0" xfId="0" applyNumberFormat="1" applyFont="1"/>
    <xf numFmtId="164" fontId="5" fillId="0" borderId="3" xfId="0" applyNumberFormat="1" applyFont="1" applyBorder="1"/>
    <xf numFmtId="164" fontId="3" fillId="0" borderId="1" xfId="0" applyNumberFormat="1" applyFont="1" applyBorder="1" applyAlignment="1">
      <alignment horizontal="center"/>
    </xf>
    <xf numFmtId="0" fontId="0" fillId="0" borderId="3" xfId="0" applyBorder="1"/>
    <xf numFmtId="164" fontId="0" fillId="0" borderId="9" xfId="0" applyNumberFormat="1" applyBorder="1"/>
    <xf numFmtId="164" fontId="0" fillId="0" borderId="10" xfId="0" applyNumberForma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8" fillId="0" borderId="0" xfId="0" applyNumberFormat="1" applyFont="1"/>
    <xf numFmtId="165" fontId="0" fillId="0" borderId="0" xfId="0" applyNumberFormat="1"/>
    <xf numFmtId="0" fontId="6" fillId="0" borderId="0" xfId="0" applyFont="1" applyAlignment="1">
      <alignment horizontal="left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164" fontId="9" fillId="0" borderId="3" xfId="0" applyNumberFormat="1" applyFont="1" applyBorder="1"/>
    <xf numFmtId="0" fontId="9" fillId="0" borderId="3" xfId="0" quotePrefix="1" applyFont="1" applyBorder="1"/>
    <xf numFmtId="0" fontId="8" fillId="0" borderId="2" xfId="0" applyFont="1" applyBorder="1"/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3" xfId="0" applyFont="1" applyBorder="1"/>
    <xf numFmtId="164" fontId="7" fillId="0" borderId="3" xfId="0" applyNumberFormat="1" applyFont="1" applyBorder="1"/>
    <xf numFmtId="0" fontId="7" fillId="0" borderId="2" xfId="0" applyFont="1" applyBorder="1"/>
    <xf numFmtId="0" fontId="8" fillId="0" borderId="3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164" fontId="6" fillId="0" borderId="3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3" xfId="0" quotePrefix="1" applyFont="1" applyBorder="1" applyAlignment="1">
      <alignment horizontal="center"/>
    </xf>
    <xf numFmtId="164" fontId="8" fillId="0" borderId="3" xfId="0" applyNumberFormat="1" applyFont="1" applyBorder="1"/>
    <xf numFmtId="0" fontId="7" fillId="0" borderId="3" xfId="0" applyFont="1" applyBorder="1" applyAlignment="1">
      <alignment horizontal="center"/>
    </xf>
    <xf numFmtId="16" fontId="6" fillId="0" borderId="3" xfId="0" applyNumberFormat="1" applyFont="1" applyBorder="1" applyAlignment="1">
      <alignment horizontal="left"/>
    </xf>
    <xf numFmtId="16" fontId="9" fillId="0" borderId="3" xfId="0" applyNumberFormat="1" applyFont="1" applyBorder="1" applyAlignment="1">
      <alignment horizontal="center"/>
    </xf>
    <xf numFmtId="0" fontId="5" fillId="0" borderId="0" xfId="0" applyFont="1"/>
    <xf numFmtId="0" fontId="9" fillId="0" borderId="2" xfId="0" applyFont="1" applyBorder="1"/>
    <xf numFmtId="164" fontId="6" fillId="0" borderId="3" xfId="0" applyNumberFormat="1" applyFont="1" applyBorder="1" applyAlignment="1">
      <alignment horizontal="right"/>
    </xf>
    <xf numFmtId="164" fontId="10" fillId="0" borderId="3" xfId="0" applyNumberFormat="1" applyFont="1" applyBorder="1"/>
    <xf numFmtId="0" fontId="8" fillId="0" borderId="8" xfId="0" applyFont="1" applyBorder="1"/>
    <xf numFmtId="0" fontId="6" fillId="0" borderId="4" xfId="0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/>
    <xf numFmtId="164" fontId="9" fillId="0" borderId="4" xfId="0" applyNumberFormat="1" applyFont="1" applyBorder="1"/>
    <xf numFmtId="164" fontId="6" fillId="0" borderId="4" xfId="0" applyNumberFormat="1" applyFont="1" applyBorder="1"/>
    <xf numFmtId="164" fontId="8" fillId="0" borderId="4" xfId="0" applyNumberFormat="1" applyFont="1" applyBorder="1"/>
    <xf numFmtId="0" fontId="8" fillId="0" borderId="0" xfId="0" applyFont="1"/>
    <xf numFmtId="0" fontId="6" fillId="0" borderId="0" xfId="0" quotePrefix="1" applyFont="1" applyAlignment="1">
      <alignment horizontal="center"/>
    </xf>
    <xf numFmtId="164" fontId="9" fillId="0" borderId="0" xfId="0" applyNumberFormat="1" applyFont="1"/>
    <xf numFmtId="164" fontId="9" fillId="0" borderId="5" xfId="0" applyNumberFormat="1" applyFont="1" applyBorder="1"/>
    <xf numFmtId="164" fontId="9" fillId="0" borderId="1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0" fillId="0" borderId="14" xfId="0" applyNumberFormat="1" applyBorder="1"/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/>
    <xf numFmtId="164" fontId="5" fillId="0" borderId="9" xfId="0" applyNumberFormat="1" applyFont="1" applyBorder="1"/>
    <xf numFmtId="0" fontId="3" fillId="0" borderId="3" xfId="0" applyFont="1" applyBorder="1"/>
    <xf numFmtId="164" fontId="3" fillId="0" borderId="3" xfId="0" applyNumberFormat="1" applyFont="1" applyBorder="1"/>
    <xf numFmtId="0" fontId="14" fillId="0" borderId="0" xfId="4" applyFont="1" applyAlignment="1">
      <alignment vertical="center" wrapText="1"/>
    </xf>
    <xf numFmtId="0" fontId="15" fillId="0" borderId="0" xfId="4" applyFont="1" applyAlignment="1">
      <alignment vertical="center" wrapText="1"/>
    </xf>
    <xf numFmtId="0" fontId="5" fillId="0" borderId="0" xfId="5"/>
    <xf numFmtId="164" fontId="5" fillId="0" borderId="0" xfId="5" applyNumberFormat="1"/>
    <xf numFmtId="0" fontId="13" fillId="0" borderId="0" xfId="3"/>
    <xf numFmtId="4" fontId="13" fillId="0" borderId="0" xfId="3" applyNumberFormat="1"/>
    <xf numFmtId="0" fontId="16" fillId="0" borderId="2" xfId="3" applyFont="1" applyBorder="1"/>
    <xf numFmtId="4" fontId="16" fillId="0" borderId="3" xfId="3" applyNumberFormat="1" applyFont="1" applyBorder="1" applyAlignment="1">
      <alignment horizontal="right"/>
    </xf>
    <xf numFmtId="164" fontId="5" fillId="0" borderId="3" xfId="5" applyNumberFormat="1" applyBorder="1"/>
    <xf numFmtId="0" fontId="17" fillId="0" borderId="8" xfId="3" applyFont="1" applyBorder="1" applyAlignment="1">
      <alignment horizontal="left"/>
    </xf>
    <xf numFmtId="4" fontId="17" fillId="0" borderId="4" xfId="3" applyNumberFormat="1" applyFont="1" applyBorder="1" applyAlignment="1">
      <alignment horizontal="right"/>
    </xf>
    <xf numFmtId="4" fontId="16" fillId="0" borderId="4" xfId="3" applyNumberFormat="1" applyFont="1" applyBorder="1" applyAlignment="1">
      <alignment horizontal="right"/>
    </xf>
    <xf numFmtId="164" fontId="5" fillId="0" borderId="4" xfId="5" applyNumberFormat="1" applyBorder="1"/>
    <xf numFmtId="0" fontId="16" fillId="0" borderId="0" xfId="3" applyFont="1"/>
    <xf numFmtId="4" fontId="16" fillId="0" borderId="0" xfId="3" applyNumberFormat="1" applyFont="1" applyAlignment="1">
      <alignment horizontal="right"/>
    </xf>
    <xf numFmtId="0" fontId="13" fillId="0" borderId="0" xfId="3" applyAlignment="1">
      <alignment horizontal="left"/>
    </xf>
    <xf numFmtId="4" fontId="13" fillId="0" borderId="0" xfId="3" applyNumberFormat="1" applyAlignment="1">
      <alignment horizontal="left"/>
    </xf>
    <xf numFmtId="0" fontId="16" fillId="0" borderId="6" xfId="3" applyFont="1" applyBorder="1"/>
    <xf numFmtId="4" fontId="16" fillId="0" borderId="1" xfId="3" applyNumberFormat="1" applyFont="1" applyBorder="1" applyAlignment="1">
      <alignment horizontal="right"/>
    </xf>
    <xf numFmtId="0" fontId="3" fillId="0" borderId="0" xfId="5" applyFont="1"/>
    <xf numFmtId="0" fontId="18" fillId="0" borderId="0" xfId="5" applyFont="1" applyAlignment="1">
      <alignment horizontal="left"/>
    </xf>
    <xf numFmtId="0" fontId="18" fillId="0" borderId="0" xfId="5" applyFont="1"/>
    <xf numFmtId="164" fontId="18" fillId="0" borderId="0" xfId="5" applyNumberFormat="1" applyFont="1"/>
    <xf numFmtId="164" fontId="3" fillId="0" borderId="0" xfId="5" applyNumberFormat="1" applyFont="1"/>
    <xf numFmtId="4" fontId="3" fillId="0" borderId="0" xfId="5" applyNumberFormat="1" applyFont="1"/>
    <xf numFmtId="0" fontId="3" fillId="0" borderId="0" xfId="5" applyFont="1" applyAlignment="1">
      <alignment horizontal="left"/>
    </xf>
    <xf numFmtId="0" fontId="3" fillId="0" borderId="1" xfId="5" applyFont="1" applyBorder="1" applyAlignment="1">
      <alignment horizontal="center"/>
    </xf>
    <xf numFmtId="164" fontId="3" fillId="0" borderId="1" xfId="5" applyNumberFormat="1" applyFont="1" applyBorder="1" applyAlignment="1">
      <alignment horizontal="center"/>
    </xf>
    <xf numFmtId="4" fontId="3" fillId="0" borderId="1" xfId="5" applyNumberFormat="1" applyFont="1" applyBorder="1" applyAlignment="1">
      <alignment horizontal="center"/>
    </xf>
    <xf numFmtId="164" fontId="19" fillId="0" borderId="1" xfId="1" applyNumberFormat="1" applyFont="1" applyBorder="1" applyAlignment="1">
      <alignment horizontal="center"/>
    </xf>
    <xf numFmtId="164" fontId="3" fillId="0" borderId="15" xfId="5" applyNumberFormat="1" applyFont="1" applyBorder="1" applyAlignment="1">
      <alignment horizontal="center"/>
    </xf>
    <xf numFmtId="164" fontId="5" fillId="0" borderId="5" xfId="5" applyNumberFormat="1" applyBorder="1"/>
    <xf numFmtId="164" fontId="5" fillId="0" borderId="14" xfId="5" applyNumberFormat="1" applyBorder="1"/>
    <xf numFmtId="0" fontId="5" fillId="0" borderId="3" xfId="5" applyBorder="1"/>
    <xf numFmtId="164" fontId="5" fillId="0" borderId="9" xfId="5" applyNumberFormat="1" applyBorder="1"/>
    <xf numFmtId="0" fontId="6" fillId="0" borderId="3" xfId="5" applyFont="1" applyBorder="1"/>
    <xf numFmtId="164" fontId="5" fillId="0" borderId="10" xfId="5" applyNumberFormat="1" applyBorder="1"/>
    <xf numFmtId="0" fontId="3" fillId="0" borderId="0" xfId="5" applyFont="1" applyAlignment="1">
      <alignment horizontal="center"/>
    </xf>
    <xf numFmtId="0" fontId="4" fillId="0" borderId="0" xfId="5" applyFont="1"/>
    <xf numFmtId="0" fontId="4" fillId="0" borderId="0" xfId="5" applyFont="1" applyAlignment="1">
      <alignment horizontal="center"/>
    </xf>
    <xf numFmtId="166" fontId="3" fillId="0" borderId="0" xfId="5" applyNumberFormat="1" applyFont="1"/>
    <xf numFmtId="0" fontId="20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0" fontId="20" fillId="0" borderId="1" xfId="1" applyFont="1" applyBorder="1" applyAlignment="1">
      <alignment horizontal="center"/>
    </xf>
    <xf numFmtId="0" fontId="20" fillId="0" borderId="1" xfId="1" applyFont="1" applyBorder="1" applyAlignment="1">
      <alignment horizontal="center" wrapText="1"/>
    </xf>
    <xf numFmtId="0" fontId="20" fillId="0" borderId="7" xfId="1" applyFont="1" applyBorder="1" applyAlignment="1">
      <alignment horizontal="center"/>
    </xf>
    <xf numFmtId="3" fontId="20" fillId="0" borderId="5" xfId="1" applyNumberFormat="1" applyFont="1" applyBorder="1" applyAlignment="1">
      <alignment horizontal="right"/>
    </xf>
    <xf numFmtId="3" fontId="20" fillId="0" borderId="5" xfId="1" applyNumberFormat="1" applyFont="1" applyBorder="1"/>
    <xf numFmtId="4" fontId="22" fillId="0" borderId="5" xfId="1" applyNumberFormat="1" applyFont="1" applyBorder="1"/>
    <xf numFmtId="164" fontId="20" fillId="0" borderId="5" xfId="1" applyNumberFormat="1" applyFont="1" applyBorder="1" applyAlignment="1">
      <alignment horizontal="right"/>
    </xf>
    <xf numFmtId="164" fontId="20" fillId="0" borderId="5" xfId="1" applyNumberFormat="1" applyFont="1" applyBorder="1"/>
    <xf numFmtId="0" fontId="20" fillId="0" borderId="2" xfId="1" applyFont="1" applyBorder="1" applyAlignment="1">
      <alignment horizontal="center"/>
    </xf>
    <xf numFmtId="3" fontId="21" fillId="0" borderId="3" xfId="1" applyNumberFormat="1" applyFont="1" applyBorder="1" applyAlignment="1">
      <alignment horizontal="left" wrapText="1"/>
    </xf>
    <xf numFmtId="3" fontId="20" fillId="0" borderId="3" xfId="1" applyNumberFormat="1" applyFont="1" applyBorder="1" applyAlignment="1">
      <alignment horizontal="right"/>
    </xf>
    <xf numFmtId="3" fontId="20" fillId="0" borderId="3" xfId="1" applyNumberFormat="1" applyFont="1" applyBorder="1"/>
    <xf numFmtId="3" fontId="20" fillId="0" borderId="3" xfId="1" applyNumberFormat="1" applyFont="1" applyBorder="1" applyAlignment="1">
      <alignment horizontal="center"/>
    </xf>
    <xf numFmtId="0" fontId="22" fillId="0" borderId="3" xfId="1" applyFont="1" applyBorder="1"/>
    <xf numFmtId="4" fontId="22" fillId="0" borderId="3" xfId="1" applyNumberFormat="1" applyFont="1" applyBorder="1"/>
    <xf numFmtId="164" fontId="20" fillId="0" borderId="3" xfId="1" applyNumberFormat="1" applyFont="1" applyBorder="1" applyAlignment="1">
      <alignment horizontal="right"/>
    </xf>
    <xf numFmtId="164" fontId="20" fillId="0" borderId="3" xfId="1" applyNumberFormat="1" applyFont="1" applyBorder="1"/>
    <xf numFmtId="164" fontId="23" fillId="0" borderId="3" xfId="5" applyNumberFormat="1" applyFont="1" applyBorder="1"/>
    <xf numFmtId="3" fontId="22" fillId="0" borderId="3" xfId="1" applyNumberFormat="1" applyFont="1" applyBorder="1"/>
    <xf numFmtId="164" fontId="22" fillId="0" borderId="3" xfId="1" applyNumberFormat="1" applyFont="1" applyBorder="1"/>
    <xf numFmtId="3" fontId="20" fillId="0" borderId="3" xfId="1" applyNumberFormat="1" applyFont="1" applyBorder="1" applyAlignment="1">
      <alignment horizontal="right" wrapText="1"/>
    </xf>
    <xf numFmtId="0" fontId="20" fillId="0" borderId="8" xfId="1" applyFont="1" applyBorder="1" applyAlignment="1">
      <alignment horizontal="center"/>
    </xf>
    <xf numFmtId="3" fontId="21" fillId="0" borderId="4" xfId="1" applyNumberFormat="1" applyFont="1" applyBorder="1" applyAlignment="1">
      <alignment horizontal="left" wrapText="1"/>
    </xf>
    <xf numFmtId="3" fontId="20" fillId="0" borderId="4" xfId="1" applyNumberFormat="1" applyFont="1" applyBorder="1" applyAlignment="1">
      <alignment horizontal="right" wrapText="1"/>
    </xf>
    <xf numFmtId="3" fontId="22" fillId="0" borderId="4" xfId="1" applyNumberFormat="1" applyFont="1" applyBorder="1"/>
    <xf numFmtId="4" fontId="22" fillId="0" borderId="4" xfId="1" applyNumberFormat="1" applyFont="1" applyBorder="1"/>
    <xf numFmtId="4" fontId="20" fillId="0" borderId="4" xfId="1" applyNumberFormat="1" applyFont="1" applyBorder="1" applyAlignment="1">
      <alignment horizontal="right" wrapText="1"/>
    </xf>
    <xf numFmtId="164" fontId="22" fillId="0" borderId="4" xfId="1" applyNumberFormat="1" applyFont="1" applyBorder="1"/>
    <xf numFmtId="164" fontId="20" fillId="0" borderId="4" xfId="1" applyNumberFormat="1" applyFont="1" applyBorder="1" applyAlignment="1">
      <alignment horizontal="right"/>
    </xf>
    <xf numFmtId="164" fontId="20" fillId="0" borderId="4" xfId="1" applyNumberFormat="1" applyFont="1" applyBorder="1"/>
    <xf numFmtId="164" fontId="23" fillId="0" borderId="4" xfId="5" applyNumberFormat="1" applyFont="1" applyBorder="1"/>
    <xf numFmtId="0" fontId="20" fillId="0" borderId="0" xfId="1" applyFont="1" applyAlignment="1">
      <alignment horizontal="center"/>
    </xf>
    <xf numFmtId="3" fontId="21" fillId="0" borderId="0" xfId="1" applyNumberFormat="1" applyFont="1" applyAlignment="1">
      <alignment horizontal="left" wrapText="1"/>
    </xf>
    <xf numFmtId="3" fontId="20" fillId="0" borderId="0" xfId="1" applyNumberFormat="1" applyFont="1" applyAlignment="1">
      <alignment horizontal="right" wrapText="1"/>
    </xf>
    <xf numFmtId="3" fontId="20" fillId="0" borderId="0" xfId="1" applyNumberFormat="1" applyFont="1" applyAlignment="1">
      <alignment horizontal="center" wrapText="1"/>
    </xf>
    <xf numFmtId="3" fontId="22" fillId="0" borderId="0" xfId="1" applyNumberFormat="1" applyFont="1"/>
    <xf numFmtId="4" fontId="22" fillId="0" borderId="0" xfId="1" applyNumberFormat="1" applyFont="1"/>
    <xf numFmtId="4" fontId="20" fillId="0" borderId="0" xfId="1" applyNumberFormat="1" applyFont="1" applyAlignment="1">
      <alignment horizontal="right" wrapText="1"/>
    </xf>
    <xf numFmtId="164" fontId="22" fillId="0" borderId="0" xfId="1" applyNumberFormat="1" applyFont="1"/>
    <xf numFmtId="164" fontId="20" fillId="0" borderId="0" xfId="1" applyNumberFormat="1" applyFont="1" applyAlignment="1">
      <alignment horizontal="right"/>
    </xf>
    <xf numFmtId="164" fontId="20" fillId="0" borderId="0" xfId="1" applyNumberFormat="1" applyFont="1"/>
    <xf numFmtId="164" fontId="23" fillId="0" borderId="0" xfId="5" applyNumberFormat="1" applyFont="1"/>
    <xf numFmtId="0" fontId="22" fillId="0" borderId="5" xfId="1" applyFont="1" applyBorder="1"/>
    <xf numFmtId="164" fontId="23" fillId="0" borderId="5" xfId="5" applyNumberFormat="1" applyFont="1" applyBorder="1"/>
    <xf numFmtId="0" fontId="24" fillId="0" borderId="8" xfId="5" applyFont="1" applyBorder="1" applyAlignment="1">
      <alignment horizontal="center" vertical="center"/>
    </xf>
    <xf numFmtId="3" fontId="20" fillId="0" borderId="4" xfId="1" applyNumberFormat="1" applyFont="1" applyBorder="1" applyAlignment="1">
      <alignment horizontal="right"/>
    </xf>
    <xf numFmtId="4" fontId="25" fillId="0" borderId="4" xfId="5" applyNumberFormat="1" applyFont="1" applyBorder="1" applyAlignment="1">
      <alignment horizontal="right" vertical="center"/>
    </xf>
    <xf numFmtId="0" fontId="24" fillId="0" borderId="0" xfId="5" applyFont="1" applyAlignment="1">
      <alignment horizontal="center" vertical="center"/>
    </xf>
    <xf numFmtId="3" fontId="21" fillId="0" borderId="0" xfId="1" quotePrefix="1" applyNumberFormat="1" applyFont="1" applyAlignment="1">
      <alignment horizontal="left" wrapText="1"/>
    </xf>
    <xf numFmtId="3" fontId="20" fillId="0" borderId="0" xfId="1" applyNumberFormat="1" applyFont="1" applyAlignment="1">
      <alignment horizontal="right"/>
    </xf>
    <xf numFmtId="3" fontId="20" fillId="0" borderId="0" xfId="1" applyNumberFormat="1" applyFont="1" applyAlignment="1">
      <alignment horizontal="center"/>
    </xf>
    <xf numFmtId="4" fontId="25" fillId="0" borderId="0" xfId="5" applyNumberFormat="1" applyFont="1" applyAlignment="1">
      <alignment horizontal="right" vertical="center"/>
    </xf>
    <xf numFmtId="3" fontId="20" fillId="0" borderId="5" xfId="1" quotePrefix="1" applyNumberFormat="1" applyFont="1" applyBorder="1" applyAlignment="1">
      <alignment horizontal="right"/>
    </xf>
    <xf numFmtId="3" fontId="20" fillId="0" borderId="5" xfId="1" applyNumberFormat="1" applyFont="1" applyBorder="1" applyAlignment="1">
      <alignment wrapText="1"/>
    </xf>
    <xf numFmtId="3" fontId="20" fillId="0" borderId="5" xfId="1" applyNumberFormat="1" applyFont="1" applyBorder="1" applyAlignment="1">
      <alignment horizontal="right" wrapText="1"/>
    </xf>
    <xf numFmtId="3" fontId="22" fillId="0" borderId="5" xfId="1" applyNumberFormat="1" applyFont="1" applyBorder="1"/>
    <xf numFmtId="3" fontId="20" fillId="0" borderId="4" xfId="1" quotePrefix="1" applyNumberFormat="1" applyFont="1" applyBorder="1" applyAlignment="1">
      <alignment horizontal="right"/>
    </xf>
    <xf numFmtId="3" fontId="20" fillId="0" borderId="4" xfId="1" applyNumberFormat="1" applyFont="1" applyBorder="1" applyAlignment="1">
      <alignment wrapText="1"/>
    </xf>
    <xf numFmtId="3" fontId="20" fillId="0" borderId="0" xfId="1" applyNumberFormat="1" applyFont="1" applyAlignment="1">
      <alignment horizontal="left" wrapText="1"/>
    </xf>
    <xf numFmtId="3" fontId="20" fillId="0" borderId="16" xfId="1" quotePrefix="1" applyNumberFormat="1" applyFont="1" applyBorder="1" applyAlignment="1">
      <alignment horizontal="right"/>
    </xf>
    <xf numFmtId="3" fontId="20" fillId="0" borderId="16" xfId="1" applyNumberFormat="1" applyFont="1" applyBorder="1" applyAlignment="1">
      <alignment wrapText="1"/>
    </xf>
    <xf numFmtId="3" fontId="20" fillId="0" borderId="16" xfId="1" applyNumberFormat="1" applyFont="1" applyBorder="1" applyAlignment="1">
      <alignment horizontal="center" wrapText="1"/>
    </xf>
    <xf numFmtId="3" fontId="20" fillId="0" borderId="16" xfId="1" applyNumberFormat="1" applyFont="1" applyBorder="1" applyAlignment="1">
      <alignment horizontal="right" wrapText="1"/>
    </xf>
    <xf numFmtId="3" fontId="20" fillId="0" borderId="0" xfId="1" quotePrefix="1" applyNumberFormat="1" applyFont="1" applyAlignment="1">
      <alignment horizontal="right"/>
    </xf>
    <xf numFmtId="0" fontId="22" fillId="0" borderId="0" xfId="1" applyFont="1"/>
    <xf numFmtId="0" fontId="20" fillId="0" borderId="3" xfId="1" applyFont="1" applyBorder="1"/>
    <xf numFmtId="4" fontId="20" fillId="0" borderId="3" xfId="1" applyNumberFormat="1" applyFont="1" applyBorder="1"/>
    <xf numFmtId="0" fontId="24" fillId="0" borderId="2" xfId="5" applyFont="1" applyBorder="1" applyAlignment="1">
      <alignment horizontal="center" vertical="center"/>
    </xf>
    <xf numFmtId="4" fontId="24" fillId="0" borderId="3" xfId="5" applyNumberFormat="1" applyFont="1" applyBorder="1" applyAlignment="1">
      <alignment horizontal="right" vertical="center"/>
    </xf>
    <xf numFmtId="0" fontId="3" fillId="0" borderId="8" xfId="5" applyFont="1" applyBorder="1" applyAlignment="1">
      <alignment horizontal="center"/>
    </xf>
    <xf numFmtId="0" fontId="21" fillId="0" borderId="4" xfId="5" applyFont="1" applyBorder="1"/>
    <xf numFmtId="0" fontId="3" fillId="0" borderId="4" xfId="5" applyFont="1" applyBorder="1"/>
    <xf numFmtId="0" fontId="23" fillId="0" borderId="0" xfId="5" applyFont="1"/>
    <xf numFmtId="164" fontId="9" fillId="0" borderId="1" xfId="5" applyNumberFormat="1" applyFont="1" applyBorder="1" applyAlignment="1">
      <alignment horizontal="center" wrapText="1"/>
    </xf>
    <xf numFmtId="164" fontId="5" fillId="2" borderId="3" xfId="5" applyNumberFormat="1" applyFill="1" applyBorder="1"/>
    <xf numFmtId="0" fontId="9" fillId="0" borderId="3" xfId="5" applyFont="1" applyBorder="1"/>
    <xf numFmtId="164" fontId="5" fillId="2" borderId="0" xfId="5" applyNumberFormat="1" applyFill="1"/>
    <xf numFmtId="0" fontId="9" fillId="0" borderId="0" xfId="5" applyFont="1" applyAlignment="1">
      <alignment horizontal="left"/>
    </xf>
    <xf numFmtId="0" fontId="6" fillId="0" borderId="0" xfId="5" applyFont="1" applyAlignment="1">
      <alignment horizontal="center"/>
    </xf>
    <xf numFmtId="0" fontId="6" fillId="0" borderId="0" xfId="5" applyFont="1"/>
    <xf numFmtId="164" fontId="6" fillId="0" borderId="0" xfId="5" applyNumberFormat="1" applyFont="1"/>
    <xf numFmtId="164" fontId="8" fillId="0" borderId="0" xfId="5" applyNumberFormat="1" applyFont="1"/>
    <xf numFmtId="165" fontId="5" fillId="0" borderId="0" xfId="5" applyNumberFormat="1"/>
    <xf numFmtId="0" fontId="6" fillId="0" borderId="0" xfId="5" applyFont="1" applyAlignment="1">
      <alignment horizontal="left"/>
    </xf>
    <xf numFmtId="0" fontId="6" fillId="0" borderId="2" xfId="5" applyFont="1" applyBorder="1"/>
    <xf numFmtId="0" fontId="6" fillId="0" borderId="3" xfId="5" applyFont="1" applyBorder="1" applyAlignment="1">
      <alignment horizontal="center"/>
    </xf>
    <xf numFmtId="0" fontId="9" fillId="0" borderId="3" xfId="5" applyFont="1" applyBorder="1" applyAlignment="1">
      <alignment horizontal="left"/>
    </xf>
    <xf numFmtId="164" fontId="9" fillId="0" borderId="3" xfId="5" applyNumberFormat="1" applyFont="1" applyBorder="1"/>
    <xf numFmtId="0" fontId="9" fillId="0" borderId="3" xfId="5" quotePrefix="1" applyFont="1" applyBorder="1"/>
    <xf numFmtId="0" fontId="8" fillId="0" borderId="2" xfId="5" applyFont="1" applyBorder="1"/>
    <xf numFmtId="0" fontId="8" fillId="0" borderId="3" xfId="5" applyFont="1" applyBorder="1" applyAlignment="1">
      <alignment horizontal="center"/>
    </xf>
    <xf numFmtId="0" fontId="7" fillId="0" borderId="3" xfId="5" applyFont="1" applyBorder="1" applyAlignment="1">
      <alignment horizontal="left"/>
    </xf>
    <xf numFmtId="0" fontId="7" fillId="0" borderId="3" xfId="5" applyFont="1" applyBorder="1"/>
    <xf numFmtId="164" fontId="7" fillId="0" borderId="3" xfId="5" applyNumberFormat="1" applyFont="1" applyBorder="1"/>
    <xf numFmtId="0" fontId="7" fillId="0" borderId="2" xfId="5" applyFont="1" applyBorder="1"/>
    <xf numFmtId="0" fontId="8" fillId="0" borderId="3" xfId="5" quotePrefix="1" applyFont="1" applyBorder="1" applyAlignment="1">
      <alignment horizontal="center"/>
    </xf>
    <xf numFmtId="0" fontId="6" fillId="0" borderId="3" xfId="5" quotePrefix="1" applyFont="1" applyBorder="1" applyAlignment="1">
      <alignment horizontal="center"/>
    </xf>
    <xf numFmtId="0" fontId="6" fillId="0" borderId="3" xfId="5" applyFont="1" applyBorder="1" applyAlignment="1">
      <alignment horizontal="left"/>
    </xf>
    <xf numFmtId="164" fontId="6" fillId="0" borderId="3" xfId="5" applyNumberFormat="1" applyFont="1" applyBorder="1"/>
    <xf numFmtId="0" fontId="9" fillId="0" borderId="3" xfId="5" applyFont="1" applyBorder="1" applyAlignment="1">
      <alignment horizontal="center"/>
    </xf>
    <xf numFmtId="0" fontId="9" fillId="0" borderId="3" xfId="5" quotePrefix="1" applyFont="1" applyBorder="1" applyAlignment="1">
      <alignment horizontal="center"/>
    </xf>
    <xf numFmtId="164" fontId="8" fillId="0" borderId="3" xfId="5" applyNumberFormat="1" applyFont="1" applyBorder="1"/>
    <xf numFmtId="0" fontId="7" fillId="0" borderId="3" xfId="5" applyFont="1" applyBorder="1" applyAlignment="1">
      <alignment horizontal="center"/>
    </xf>
    <xf numFmtId="16" fontId="6" fillId="0" borderId="3" xfId="5" applyNumberFormat="1" applyFont="1" applyBorder="1" applyAlignment="1">
      <alignment horizontal="left"/>
    </xf>
    <xf numFmtId="16" fontId="9" fillId="0" borderId="3" xfId="5" applyNumberFormat="1" applyFont="1" applyBorder="1" applyAlignment="1">
      <alignment horizontal="center"/>
    </xf>
    <xf numFmtId="0" fontId="9" fillId="0" borderId="2" xfId="5" applyFont="1" applyBorder="1"/>
    <xf numFmtId="164" fontId="6" fillId="0" borderId="3" xfId="5" applyNumberFormat="1" applyFont="1" applyBorder="1" applyAlignment="1">
      <alignment horizontal="right"/>
    </xf>
    <xf numFmtId="164" fontId="10" fillId="0" borderId="3" xfId="5" applyNumberFormat="1" applyFont="1" applyBorder="1"/>
    <xf numFmtId="0" fontId="8" fillId="0" borderId="8" xfId="5" applyFont="1" applyBorder="1"/>
    <xf numFmtId="0" fontId="6" fillId="0" borderId="4" xfId="5" applyFont="1" applyBorder="1" applyAlignment="1">
      <alignment horizontal="center"/>
    </xf>
    <xf numFmtId="0" fontId="6" fillId="0" borderId="4" xfId="5" quotePrefix="1" applyFont="1" applyBorder="1" applyAlignment="1">
      <alignment horizontal="center"/>
    </xf>
    <xf numFmtId="0" fontId="6" fillId="0" borderId="4" xfId="5" applyFont="1" applyBorder="1" applyAlignment="1">
      <alignment horizontal="left"/>
    </xf>
    <xf numFmtId="0" fontId="6" fillId="0" borderId="4" xfId="5" applyFont="1" applyBorder="1"/>
    <xf numFmtId="164" fontId="9" fillId="0" borderId="4" xfId="5" applyNumberFormat="1" applyFont="1" applyBorder="1"/>
    <xf numFmtId="164" fontId="6" fillId="0" borderId="4" xfId="5" applyNumberFormat="1" applyFont="1" applyBorder="1"/>
    <xf numFmtId="164" fontId="8" fillId="0" borderId="4" xfId="5" applyNumberFormat="1" applyFont="1" applyBorder="1"/>
    <xf numFmtId="0" fontId="8" fillId="0" borderId="0" xfId="5" applyFont="1"/>
    <xf numFmtId="0" fontId="6" fillId="0" borderId="0" xfId="5" quotePrefix="1" applyFont="1" applyAlignment="1">
      <alignment horizontal="center"/>
    </xf>
    <xf numFmtId="164" fontId="9" fillId="0" borderId="0" xfId="5" applyNumberFormat="1" applyFont="1"/>
    <xf numFmtId="49" fontId="9" fillId="0" borderId="2" xfId="5" applyNumberFormat="1" applyFont="1" applyBorder="1" applyAlignment="1">
      <alignment horizontal="left"/>
    </xf>
    <xf numFmtId="0" fontId="9" fillId="0" borderId="2" xfId="5" applyFont="1" applyBorder="1" applyAlignment="1">
      <alignment horizontal="left"/>
    </xf>
    <xf numFmtId="49" fontId="9" fillId="0" borderId="7" xfId="5" applyNumberFormat="1" applyFont="1" applyBorder="1" applyAlignment="1">
      <alignment horizontal="left"/>
    </xf>
    <xf numFmtId="0" fontId="9" fillId="0" borderId="5" xfId="5" applyFont="1" applyBorder="1"/>
    <xf numFmtId="164" fontId="9" fillId="0" borderId="5" xfId="5" applyNumberFormat="1" applyFont="1" applyBorder="1"/>
    <xf numFmtId="0" fontId="9" fillId="0" borderId="6" xfId="5" applyFont="1" applyBorder="1" applyAlignment="1">
      <alignment horizontal="left"/>
    </xf>
    <xf numFmtId="0" fontId="12" fillId="0" borderId="1" xfId="5" applyFont="1" applyBorder="1"/>
    <xf numFmtId="164" fontId="9" fillId="0" borderId="1" xfId="5" applyNumberFormat="1" applyFont="1" applyBorder="1"/>
    <xf numFmtId="0" fontId="9" fillId="0" borderId="1" xfId="5" applyFont="1" applyBorder="1"/>
    <xf numFmtId="164" fontId="9" fillId="0" borderId="1" xfId="5" applyNumberFormat="1" applyFont="1" applyBorder="1" applyAlignment="1">
      <alignment horizontal="center"/>
    </xf>
    <xf numFmtId="164" fontId="6" fillId="0" borderId="1" xfId="5" applyNumberFormat="1" applyFont="1" applyBorder="1"/>
    <xf numFmtId="164" fontId="5" fillId="0" borderId="1" xfId="5" applyNumberFormat="1" applyBorder="1"/>
    <xf numFmtId="0" fontId="5" fillId="0" borderId="1" xfId="5" applyBorder="1"/>
    <xf numFmtId="0" fontId="6" fillId="0" borderId="7" xfId="5" applyFont="1" applyBorder="1"/>
    <xf numFmtId="0" fontId="6" fillId="0" borderId="5" xfId="5" applyFont="1" applyBorder="1" applyAlignment="1">
      <alignment horizontal="center"/>
    </xf>
    <xf numFmtId="0" fontId="9" fillId="0" borderId="5" xfId="5" applyFont="1" applyBorder="1" applyAlignment="1">
      <alignment horizontal="left"/>
    </xf>
    <xf numFmtId="0" fontId="9" fillId="0" borderId="6" xfId="5" applyFont="1" applyBorder="1" applyAlignment="1">
      <alignment horizontal="center"/>
    </xf>
    <xf numFmtId="0" fontId="9" fillId="0" borderId="1" xfId="5" applyFont="1" applyBorder="1" applyAlignment="1">
      <alignment horizontal="center"/>
    </xf>
    <xf numFmtId="0" fontId="9" fillId="0" borderId="1" xfId="5" quotePrefix="1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164" fontId="7" fillId="0" borderId="1" xfId="5" applyNumberFormat="1" applyFont="1" applyBorder="1" applyAlignment="1">
      <alignment horizontal="center"/>
    </xf>
    <xf numFmtId="164" fontId="7" fillId="0" borderId="1" xfId="5" applyNumberFormat="1" applyFont="1" applyBorder="1" applyAlignment="1">
      <alignment horizontal="center" wrapText="1"/>
    </xf>
    <xf numFmtId="0" fontId="9" fillId="0" borderId="1" xfId="5" applyFont="1" applyBorder="1" applyAlignment="1">
      <alignment horizontal="center" wrapText="1"/>
    </xf>
    <xf numFmtId="164" fontId="3" fillId="0" borderId="1" xfId="5" applyNumberFormat="1" applyFont="1" applyBorder="1" applyAlignment="1">
      <alignment horizontal="center" wrapText="1"/>
    </xf>
    <xf numFmtId="164" fontId="5" fillId="0" borderId="1" xfId="5" applyNumberFormat="1" applyBorder="1" applyAlignment="1">
      <alignment horizontal="center"/>
    </xf>
    <xf numFmtId="0" fontId="26" fillId="0" borderId="0" xfId="6"/>
    <xf numFmtId="4" fontId="26" fillId="0" borderId="0" xfId="6" applyNumberFormat="1"/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/>
    <xf numFmtId="164" fontId="7" fillId="0" borderId="5" xfId="0" applyNumberFormat="1" applyFont="1" applyBorder="1"/>
    <xf numFmtId="164" fontId="0" fillId="0" borderId="5" xfId="0" applyNumberFormat="1" applyBorder="1"/>
    <xf numFmtId="0" fontId="9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9" fillId="0" borderId="12" xfId="0" applyFont="1" applyBorder="1"/>
    <xf numFmtId="164" fontId="9" fillId="0" borderId="12" xfId="0" applyNumberFormat="1" applyFont="1" applyBorder="1"/>
    <xf numFmtId="0" fontId="9" fillId="0" borderId="11" xfId="0" applyFont="1" applyBorder="1"/>
    <xf numFmtId="0" fontId="7" fillId="0" borderId="3" xfId="0" quotePrefix="1" applyFont="1" applyBorder="1" applyAlignment="1">
      <alignment horizontal="center"/>
    </xf>
    <xf numFmtId="0" fontId="7" fillId="0" borderId="8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/>
    <xf numFmtId="164" fontId="7" fillId="0" borderId="4" xfId="0" applyNumberFormat="1" applyFont="1" applyBorder="1"/>
    <xf numFmtId="164" fontId="3" fillId="0" borderId="4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164" fontId="6" fillId="0" borderId="5" xfId="0" applyNumberFormat="1" applyFont="1" applyBorder="1"/>
    <xf numFmtId="0" fontId="16" fillId="0" borderId="7" xfId="3" applyFont="1" applyBorder="1"/>
    <xf numFmtId="4" fontId="16" fillId="0" borderId="5" xfId="3" applyNumberFormat="1" applyFont="1" applyBorder="1" applyAlignment="1">
      <alignment horizontal="right"/>
    </xf>
    <xf numFmtId="164" fontId="16" fillId="0" borderId="3" xfId="3" applyNumberFormat="1" applyFont="1" applyBorder="1" applyAlignment="1">
      <alignment horizontal="right"/>
    </xf>
    <xf numFmtId="164" fontId="16" fillId="0" borderId="3" xfId="3" applyNumberFormat="1" applyFont="1" applyBorder="1" applyAlignment="1">
      <alignment horizontal="right" wrapText="1"/>
    </xf>
    <xf numFmtId="164" fontId="16" fillId="0" borderId="1" xfId="3" applyNumberFormat="1" applyFont="1" applyBorder="1" applyAlignment="1">
      <alignment horizontal="right"/>
    </xf>
    <xf numFmtId="164" fontId="21" fillId="0" borderId="3" xfId="1" applyNumberFormat="1" applyFont="1" applyBorder="1" applyAlignment="1">
      <alignment horizontal="left" wrapText="1"/>
    </xf>
    <xf numFmtId="0" fontId="20" fillId="0" borderId="5" xfId="1" applyFont="1" applyBorder="1"/>
    <xf numFmtId="4" fontId="20" fillId="0" borderId="5" xfId="1" applyNumberFormat="1" applyFont="1" applyBorder="1"/>
    <xf numFmtId="4" fontId="16" fillId="0" borderId="9" xfId="3" applyNumberFormat="1" applyFont="1" applyBorder="1" applyAlignment="1">
      <alignment horizontal="right"/>
    </xf>
    <xf numFmtId="164" fontId="3" fillId="0" borderId="5" xfId="5" applyNumberFormat="1" applyFont="1" applyBorder="1"/>
    <xf numFmtId="164" fontId="3" fillId="0" borderId="14" xfId="5" applyNumberFormat="1" applyFont="1" applyBorder="1"/>
    <xf numFmtId="164" fontId="3" fillId="0" borderId="3" xfId="5" applyNumberFormat="1" applyFont="1" applyBorder="1"/>
    <xf numFmtId="164" fontId="3" fillId="0" borderId="4" xfId="5" applyNumberFormat="1" applyFont="1" applyBorder="1"/>
    <xf numFmtId="4" fontId="3" fillId="0" borderId="3" xfId="5" applyNumberFormat="1" applyFont="1" applyBorder="1"/>
    <xf numFmtId="0" fontId="16" fillId="0" borderId="7" xfId="3" applyFont="1" applyBorder="1" applyAlignment="1">
      <alignment horizontal="center"/>
    </xf>
    <xf numFmtId="4" fontId="16" fillId="0" borderId="5" xfId="3" applyNumberFormat="1" applyFont="1" applyBorder="1" applyAlignment="1">
      <alignment horizontal="center"/>
    </xf>
    <xf numFmtId="0" fontId="3" fillId="0" borderId="5" xfId="5" applyFont="1" applyBorder="1" applyAlignment="1">
      <alignment horizontal="center"/>
    </xf>
    <xf numFmtId="0" fontId="3" fillId="0" borderId="5" xfId="5" applyFont="1" applyBorder="1"/>
    <xf numFmtId="0" fontId="3" fillId="0" borderId="14" xfId="5" applyFont="1" applyBorder="1"/>
    <xf numFmtId="0" fontId="16" fillId="0" borderId="6" xfId="3" applyFont="1" applyBorder="1" applyAlignment="1">
      <alignment horizontal="center"/>
    </xf>
    <xf numFmtId="4" fontId="16" fillId="0" borderId="1" xfId="3" applyNumberFormat="1" applyFont="1" applyBorder="1" applyAlignment="1">
      <alignment horizontal="center" wrapText="1"/>
    </xf>
    <xf numFmtId="0" fontId="3" fillId="0" borderId="15" xfId="5" applyFont="1" applyBorder="1" applyAlignment="1">
      <alignment horizontal="center"/>
    </xf>
    <xf numFmtId="4" fontId="16" fillId="0" borderId="0" xfId="3" applyNumberFormat="1" applyFont="1" applyAlignment="1">
      <alignment horizontal="center" wrapText="1"/>
    </xf>
    <xf numFmtId="164" fontId="16" fillId="0" borderId="5" xfId="3" applyNumberFormat="1" applyFont="1" applyBorder="1" applyAlignment="1">
      <alignment horizontal="right"/>
    </xf>
    <xf numFmtId="164" fontId="16" fillId="0" borderId="15" xfId="3" applyNumberFormat="1" applyFont="1" applyBorder="1" applyAlignment="1">
      <alignment horizontal="right"/>
    </xf>
    <xf numFmtId="4" fontId="3" fillId="0" borderId="4" xfId="5" applyNumberFormat="1" applyFont="1" applyBorder="1"/>
    <xf numFmtId="49" fontId="29" fillId="3" borderId="3" xfId="6" applyNumberFormat="1" applyFont="1" applyFill="1" applyBorder="1" applyAlignment="1">
      <alignment horizontal="center" vertical="center" wrapText="1" shrinkToFit="1" readingOrder="1"/>
    </xf>
    <xf numFmtId="0" fontId="26" fillId="0" borderId="3" xfId="6" applyBorder="1"/>
    <xf numFmtId="0" fontId="30" fillId="0" borderId="3" xfId="6" applyFont="1" applyBorder="1" applyAlignment="1">
      <alignment horizontal="center" vertical="center" wrapText="1" shrinkToFit="1" readingOrder="1"/>
    </xf>
    <xf numFmtId="49" fontId="29" fillId="0" borderId="3" xfId="6" applyNumberFormat="1" applyFont="1" applyBorder="1" applyAlignment="1">
      <alignment horizontal="left" vertical="center" wrapText="1" shrinkToFit="1" readingOrder="1"/>
    </xf>
    <xf numFmtId="4" fontId="29" fillId="0" borderId="3" xfId="6" applyNumberFormat="1" applyFont="1" applyBorder="1" applyAlignment="1">
      <alignment horizontal="right" vertical="center" wrapText="1" shrinkToFit="1" readingOrder="1"/>
    </xf>
    <xf numFmtId="49" fontId="31" fillId="0" borderId="3" xfId="6" applyNumberFormat="1" applyFont="1" applyBorder="1" applyAlignment="1">
      <alignment horizontal="left" vertical="center" wrapText="1" shrinkToFit="1" readingOrder="1"/>
    </xf>
    <xf numFmtId="4" fontId="31" fillId="0" borderId="3" xfId="6" applyNumberFormat="1" applyFont="1" applyBorder="1" applyAlignment="1">
      <alignment horizontal="right" vertical="center" wrapText="1" shrinkToFit="1" readingOrder="1"/>
    </xf>
    <xf numFmtId="0" fontId="31" fillId="0" borderId="3" xfId="6" applyFont="1" applyBorder="1" applyAlignment="1">
      <alignment horizontal="right" vertical="center" wrapText="1" shrinkToFit="1" readingOrder="1"/>
    </xf>
    <xf numFmtId="4" fontId="29" fillId="2" borderId="3" xfId="6" applyNumberFormat="1" applyFont="1" applyFill="1" applyBorder="1" applyAlignment="1">
      <alignment horizontal="right" vertical="center" wrapText="1" shrinkToFit="1" readingOrder="1"/>
    </xf>
    <xf numFmtId="49" fontId="29" fillId="3" borderId="12" xfId="6" applyNumberFormat="1" applyFont="1" applyFill="1" applyBorder="1" applyAlignment="1">
      <alignment horizontal="center" vertical="center" wrapText="1" shrinkToFit="1" readingOrder="1"/>
    </xf>
    <xf numFmtId="0" fontId="26" fillId="0" borderId="9" xfId="6" applyBorder="1"/>
    <xf numFmtId="0" fontId="29" fillId="0" borderId="2" xfId="6" applyFont="1" applyBorder="1" applyAlignment="1">
      <alignment horizontal="left" vertical="center" wrapText="1" shrinkToFit="1" readingOrder="1"/>
    </xf>
    <xf numFmtId="49" fontId="29" fillId="0" borderId="2" xfId="6" applyNumberFormat="1" applyFont="1" applyBorder="1" applyAlignment="1">
      <alignment horizontal="left" vertical="center" wrapText="1" shrinkToFit="1" readingOrder="1"/>
    </xf>
    <xf numFmtId="49" fontId="31" fillId="0" borderId="2" xfId="6" applyNumberFormat="1" applyFont="1" applyBorder="1" applyAlignment="1">
      <alignment horizontal="left" vertical="center" wrapText="1" shrinkToFit="1" readingOrder="1"/>
    </xf>
    <xf numFmtId="0" fontId="26" fillId="0" borderId="2" xfId="6" applyBorder="1"/>
    <xf numFmtId="0" fontId="26" fillId="0" borderId="8" xfId="6" applyBorder="1"/>
    <xf numFmtId="0" fontId="26" fillId="0" borderId="4" xfId="6" applyBorder="1"/>
    <xf numFmtId="0" fontId="26" fillId="0" borderId="10" xfId="6" applyBorder="1"/>
    <xf numFmtId="0" fontId="32" fillId="4" borderId="13" xfId="6" applyFont="1" applyFill="1" applyBorder="1" applyAlignment="1">
      <alignment horizontal="center"/>
    </xf>
    <xf numFmtId="4" fontId="32" fillId="0" borderId="9" xfId="6" applyNumberFormat="1" applyFont="1" applyBorder="1"/>
    <xf numFmtId="164" fontId="3" fillId="0" borderId="15" xfId="0" applyNumberFormat="1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167" fontId="5" fillId="0" borderId="0" xfId="5" applyNumberFormat="1"/>
    <xf numFmtId="167" fontId="5" fillId="0" borderId="5" xfId="5" applyNumberFormat="1" applyBorder="1"/>
    <xf numFmtId="167" fontId="5" fillId="0" borderId="3" xfId="5" applyNumberFormat="1" applyBorder="1"/>
    <xf numFmtId="167" fontId="20" fillId="0" borderId="4" xfId="1" applyNumberFormat="1" applyFont="1" applyBorder="1"/>
    <xf numFmtId="167" fontId="5" fillId="0" borderId="4" xfId="5" applyNumberFormat="1" applyBorder="1"/>
    <xf numFmtId="4" fontId="3" fillId="0" borderId="3" xfId="3" applyNumberFormat="1" applyFont="1" applyBorder="1" applyAlignment="1">
      <alignment horizontal="right"/>
    </xf>
    <xf numFmtId="167" fontId="3" fillId="0" borderId="1" xfId="5" applyNumberFormat="1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9" xfId="0" quotePrefix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164" fontId="7" fillId="0" borderId="19" xfId="0" applyNumberFormat="1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164" fontId="9" fillId="0" borderId="19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 wrapText="1"/>
    </xf>
    <xf numFmtId="164" fontId="0" fillId="0" borderId="19" xfId="0" applyNumberFormat="1" applyBorder="1"/>
    <xf numFmtId="0" fontId="0" fillId="0" borderId="19" xfId="0" applyBorder="1"/>
    <xf numFmtId="164" fontId="0" fillId="0" borderId="19" xfId="0" applyNumberFormat="1" applyBorder="1" applyAlignment="1">
      <alignment horizontal="center"/>
    </xf>
    <xf numFmtId="4" fontId="16" fillId="0" borderId="19" xfId="3" applyNumberFormat="1" applyFont="1" applyBorder="1" applyAlignment="1">
      <alignment horizontal="center" wrapText="1"/>
    </xf>
    <xf numFmtId="0" fontId="3" fillId="0" borderId="20" xfId="5" applyFont="1" applyBorder="1" applyAlignment="1">
      <alignment horizontal="center"/>
    </xf>
    <xf numFmtId="164" fontId="9" fillId="0" borderId="13" xfId="0" applyNumberFormat="1" applyFont="1" applyBorder="1"/>
    <xf numFmtId="164" fontId="9" fillId="0" borderId="9" xfId="0" applyNumberFormat="1" applyFont="1" applyBorder="1"/>
    <xf numFmtId="164" fontId="9" fillId="0" borderId="10" xfId="0" applyNumberFormat="1" applyFont="1" applyBorder="1"/>
    <xf numFmtId="0" fontId="9" fillId="0" borderId="21" xfId="5" applyFont="1" applyBorder="1" applyAlignment="1">
      <alignment horizontal="left"/>
    </xf>
    <xf numFmtId="0" fontId="9" fillId="0" borderId="22" xfId="5" applyFont="1" applyBorder="1"/>
    <xf numFmtId="164" fontId="9" fillId="0" borderId="22" xfId="5" applyNumberFormat="1" applyFont="1" applyBorder="1"/>
    <xf numFmtId="164" fontId="3" fillId="0" borderId="22" xfId="5" applyNumberFormat="1" applyFont="1" applyBorder="1"/>
    <xf numFmtId="0" fontId="3" fillId="0" borderId="6" xfId="5" applyFont="1" applyBorder="1" applyAlignment="1">
      <alignment horizontal="left"/>
    </xf>
    <xf numFmtId="0" fontId="3" fillId="0" borderId="1" xfId="5" applyFont="1" applyBorder="1"/>
    <xf numFmtId="164" fontId="3" fillId="0" borderId="1" xfId="5" applyNumberFormat="1" applyFont="1" applyBorder="1"/>
    <xf numFmtId="164" fontId="3" fillId="0" borderId="9" xfId="5" applyNumberFormat="1" applyFont="1" applyBorder="1"/>
    <xf numFmtId="164" fontId="3" fillId="0" borderId="23" xfId="5" applyNumberFormat="1" applyFont="1" applyBorder="1"/>
    <xf numFmtId="164" fontId="3" fillId="0" borderId="15" xfId="5" applyNumberFormat="1" applyFont="1" applyBorder="1"/>
    <xf numFmtId="164" fontId="5" fillId="0" borderId="15" xfId="5" applyNumberFormat="1" applyBorder="1" applyAlignment="1">
      <alignment horizontal="center"/>
    </xf>
    <xf numFmtId="3" fontId="21" fillId="0" borderId="3" xfId="1" quotePrefix="1" applyNumberFormat="1" applyFont="1" applyBorder="1" applyAlignment="1">
      <alignment horizontal="left" wrapText="1"/>
    </xf>
    <xf numFmtId="3" fontId="20" fillId="0" borderId="3" xfId="1" applyNumberFormat="1" applyFont="1" applyBorder="1" applyAlignment="1">
      <alignment horizontal="center"/>
    </xf>
    <xf numFmtId="3" fontId="20" fillId="0" borderId="5" xfId="1" applyNumberFormat="1" applyFont="1" applyBorder="1" applyAlignment="1">
      <alignment horizontal="left" wrapText="1"/>
    </xf>
    <xf numFmtId="3" fontId="20" fillId="0" borderId="5" xfId="1" applyNumberFormat="1" applyFont="1" applyBorder="1" applyAlignment="1">
      <alignment horizontal="center" wrapText="1"/>
    </xf>
    <xf numFmtId="3" fontId="20" fillId="0" borderId="4" xfId="1" applyNumberFormat="1" applyFont="1" applyBorder="1" applyAlignment="1">
      <alignment horizontal="left" wrapText="1"/>
    </xf>
    <xf numFmtId="3" fontId="20" fillId="0" borderId="4" xfId="1" applyNumberFormat="1" applyFont="1" applyBorder="1" applyAlignment="1">
      <alignment horizontal="center" wrapText="1"/>
    </xf>
    <xf numFmtId="0" fontId="18" fillId="0" borderId="0" xfId="5" applyFont="1" applyAlignment="1">
      <alignment horizontal="center"/>
    </xf>
    <xf numFmtId="3" fontId="20" fillId="0" borderId="0" xfId="1" quotePrefix="1" applyNumberFormat="1" applyFont="1" applyAlignment="1">
      <alignment horizontal="center" vertical="center" wrapText="1"/>
    </xf>
    <xf numFmtId="3" fontId="20" fillId="0" borderId="17" xfId="1" quotePrefix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3" fontId="21" fillId="0" borderId="5" xfId="1" applyNumberFormat="1" applyFont="1" applyBorder="1" applyAlignment="1">
      <alignment horizontal="left" wrapText="1"/>
    </xf>
    <xf numFmtId="3" fontId="20" fillId="0" borderId="5" xfId="1" applyNumberFormat="1" applyFont="1" applyBorder="1" applyAlignment="1">
      <alignment horizontal="center"/>
    </xf>
    <xf numFmtId="3" fontId="21" fillId="0" borderId="3" xfId="1" applyNumberFormat="1" applyFont="1" applyBorder="1" applyAlignment="1">
      <alignment horizontal="left" wrapText="1"/>
    </xf>
    <xf numFmtId="3" fontId="21" fillId="0" borderId="3" xfId="1" quotePrefix="1" applyNumberFormat="1" applyFont="1" applyBorder="1" applyAlignment="1">
      <alignment horizontal="left"/>
    </xf>
    <xf numFmtId="3" fontId="21" fillId="0" borderId="4" xfId="1" quotePrefix="1" applyNumberFormat="1" applyFont="1" applyBorder="1" applyAlignment="1">
      <alignment horizontal="left" wrapText="1"/>
    </xf>
    <xf numFmtId="3" fontId="20" fillId="0" borderId="4" xfId="1" applyNumberFormat="1" applyFont="1" applyBorder="1" applyAlignment="1">
      <alignment horizontal="center"/>
    </xf>
    <xf numFmtId="3" fontId="20" fillId="0" borderId="0" xfId="1" applyNumberFormat="1" applyFont="1" applyAlignment="1">
      <alignment horizontal="center" vertical="center" wrapText="1"/>
    </xf>
    <xf numFmtId="3" fontId="22" fillId="0" borderId="0" xfId="1" applyNumberFormat="1" applyFont="1" applyAlignment="1">
      <alignment horizontal="center" vertical="center" wrapText="1"/>
    </xf>
    <xf numFmtId="3" fontId="22" fillId="0" borderId="0" xfId="1" applyNumberFormat="1" applyFont="1"/>
    <xf numFmtId="3" fontId="20" fillId="0" borderId="3" xfId="1" applyNumberFormat="1" applyFont="1" applyBorder="1" applyAlignment="1">
      <alignment horizontal="right"/>
    </xf>
    <xf numFmtId="0" fontId="5" fillId="0" borderId="5" xfId="5" applyBorder="1"/>
    <xf numFmtId="3" fontId="21" fillId="0" borderId="3" xfId="1" applyNumberFormat="1" applyFont="1" applyBorder="1" applyAlignment="1">
      <alignment horizontal="left"/>
    </xf>
    <xf numFmtId="0" fontId="30" fillId="0" borderId="2" xfId="6" applyFont="1" applyBorder="1" applyAlignment="1">
      <alignment horizontal="center" vertical="center" wrapText="1" shrinkToFit="1" readingOrder="1"/>
    </xf>
    <xf numFmtId="0" fontId="30" fillId="0" borderId="3" xfId="6" applyFont="1" applyBorder="1" applyAlignment="1">
      <alignment horizontal="center" vertical="center" wrapText="1" shrinkToFit="1" readingOrder="1"/>
    </xf>
    <xf numFmtId="0" fontId="27" fillId="0" borderId="0" xfId="6" applyFont="1" applyAlignment="1">
      <alignment horizontal="center" vertical="top" wrapText="1" shrinkToFit="1" readingOrder="1"/>
    </xf>
    <xf numFmtId="0" fontId="28" fillId="0" borderId="0" xfId="6" applyFont="1" applyAlignment="1">
      <alignment horizontal="center" vertical="top" wrapText="1" shrinkToFit="1" readingOrder="1"/>
    </xf>
    <xf numFmtId="0" fontId="29" fillId="3" borderId="11" xfId="6" applyFont="1" applyFill="1" applyBorder="1" applyAlignment="1">
      <alignment horizontal="center" vertical="center" wrapText="1" shrinkToFit="1" readingOrder="1"/>
    </xf>
    <xf numFmtId="0" fontId="29" fillId="3" borderId="12" xfId="6" applyFont="1" applyFill="1" applyBorder="1" applyAlignment="1">
      <alignment horizontal="center" vertical="center" wrapText="1" shrinkToFit="1" readingOrder="1"/>
    </xf>
    <xf numFmtId="0" fontId="29" fillId="3" borderId="2" xfId="6" applyFont="1" applyFill="1" applyBorder="1" applyAlignment="1">
      <alignment horizontal="center" vertical="center" wrapText="1" shrinkToFit="1" readingOrder="1"/>
    </xf>
    <xf numFmtId="0" fontId="29" fillId="3" borderId="3" xfId="6" applyFont="1" applyFill="1" applyBorder="1" applyAlignment="1">
      <alignment horizontal="center" vertical="center" wrapText="1" shrinkToFit="1" readingOrder="1"/>
    </xf>
    <xf numFmtId="0" fontId="14" fillId="0" borderId="0" xfId="4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9" fillId="0" borderId="14" xfId="0" applyNumberFormat="1" applyFont="1" applyBorder="1"/>
    <xf numFmtId="164" fontId="0" fillId="5" borderId="3" xfId="0" applyNumberFormat="1" applyFill="1" applyBorder="1"/>
    <xf numFmtId="164" fontId="0" fillId="6" borderId="3" xfId="0" applyNumberFormat="1" applyFill="1" applyBorder="1"/>
    <xf numFmtId="0" fontId="6" fillId="2" borderId="3" xfId="0" applyFont="1" applyFill="1" applyBorder="1" applyAlignment="1">
      <alignment horizontal="left"/>
    </xf>
    <xf numFmtId="0" fontId="8" fillId="2" borderId="2" xfId="0" applyFont="1" applyFill="1" applyBorder="1"/>
    <xf numFmtId="0" fontId="6" fillId="2" borderId="3" xfId="0" quotePrefix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/>
    <xf numFmtId="164" fontId="6" fillId="2" borderId="3" xfId="0" applyNumberFormat="1" applyFont="1" applyFill="1" applyBorder="1"/>
    <xf numFmtId="164" fontId="9" fillId="2" borderId="3" xfId="0" applyNumberFormat="1" applyFont="1" applyFill="1" applyBorder="1"/>
    <xf numFmtId="164" fontId="8" fillId="2" borderId="3" xfId="0" applyNumberFormat="1" applyFont="1" applyFill="1" applyBorder="1"/>
    <xf numFmtId="164" fontId="9" fillId="2" borderId="14" xfId="0" applyNumberFormat="1" applyFont="1" applyFill="1" applyBorder="1"/>
    <xf numFmtId="16" fontId="9" fillId="0" borderId="3" xfId="0" applyNumberFormat="1" applyFont="1" applyBorder="1" applyAlignment="1">
      <alignment horizontal="left"/>
    </xf>
    <xf numFmtId="0" fontId="6" fillId="0" borderId="11" xfId="0" applyFont="1" applyBorder="1"/>
    <xf numFmtId="0" fontId="6" fillId="0" borderId="12" xfId="0" applyFont="1" applyBorder="1" applyAlignment="1">
      <alignment horizontal="center"/>
    </xf>
    <xf numFmtId="164" fontId="0" fillId="0" borderId="0" xfId="0" applyNumberFormat="1" applyBorder="1"/>
    <xf numFmtId="0" fontId="8" fillId="0" borderId="7" xfId="0" applyFont="1" applyBorder="1"/>
    <xf numFmtId="164" fontId="8" fillId="0" borderId="5" xfId="0" applyNumberFormat="1" applyFont="1" applyBorder="1"/>
    <xf numFmtId="164" fontId="9" fillId="0" borderId="24" xfId="0" applyNumberFormat="1" applyFont="1" applyBorder="1"/>
  </cellXfs>
  <cellStyles count="7">
    <cellStyle name="Normal 2" xfId="5" xr:uid="{87C75D25-F964-41A0-8AFE-77C7B6B67D88}"/>
    <cellStyle name="Normalno" xfId="0" builtinId="0"/>
    <cellStyle name="Normalno 2" xfId="6" xr:uid="{62BFFBDB-9380-4D75-82E5-125345E2FDF0}"/>
    <cellStyle name="Obično 2" xfId="1" xr:uid="{00000000-0005-0000-0000-000001000000}"/>
    <cellStyle name="Obično 3" xfId="2" xr:uid="{7EB18C4A-85D4-4DB3-9CDC-E4009AD66BED}"/>
    <cellStyle name="Obično 3 2" xfId="3" xr:uid="{027238BA-725C-4C03-B621-F067433B6C43}"/>
    <cellStyle name="Obično 3 3" xfId="4" xr:uid="{9B931327-F2B6-443C-91D6-587F30384F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0A3C-85FF-4740-A26F-B245337B56E3}">
  <sheetPr>
    <tabColor theme="3" tint="0.59999389629810485"/>
  </sheetPr>
  <dimension ref="A1:AH59"/>
  <sheetViews>
    <sheetView zoomScaleNormal="100" workbookViewId="0">
      <selection activeCell="A5" sqref="A5"/>
    </sheetView>
  </sheetViews>
  <sheetFormatPr defaultColWidth="9.140625" defaultRowHeight="12.75" x14ac:dyDescent="0.2"/>
  <cols>
    <col min="1" max="1" width="6.28515625" style="111" customWidth="1"/>
    <col min="2" max="2" width="4.85546875" style="76" customWidth="1"/>
    <col min="3" max="3" width="43.28515625" style="76" customWidth="1"/>
    <col min="4" max="17" width="8.85546875" style="76" hidden="1" customWidth="1"/>
    <col min="18" max="18" width="11.42578125" style="76" hidden="1" customWidth="1"/>
    <col min="19" max="19" width="11.7109375" style="76" hidden="1" customWidth="1"/>
    <col min="20" max="20" width="12.28515625" style="97" hidden="1" customWidth="1"/>
    <col min="21" max="22" width="12.7109375" style="97" hidden="1" customWidth="1"/>
    <col min="23" max="23" width="13.140625" style="77" hidden="1" customWidth="1"/>
    <col min="24" max="24" width="12.85546875" style="77" hidden="1" customWidth="1"/>
    <col min="25" max="25" width="12.42578125" style="77" hidden="1" customWidth="1"/>
    <col min="26" max="26" width="12.5703125" style="77" hidden="1" customWidth="1"/>
    <col min="27" max="27" width="15.140625" style="77" hidden="1" customWidth="1"/>
    <col min="28" max="28" width="11.85546875" style="77" hidden="1" customWidth="1"/>
    <col min="29" max="29" width="12.85546875" style="77" hidden="1" customWidth="1"/>
    <col min="30" max="30" width="12.85546875" style="77" customWidth="1"/>
    <col min="31" max="31" width="12.85546875" style="77" hidden="1" customWidth="1"/>
    <col min="32" max="32" width="12.7109375" style="333" customWidth="1"/>
    <col min="33" max="33" width="13.28515625" style="77" customWidth="1"/>
    <col min="34" max="34" width="9.5703125" style="77" customWidth="1"/>
    <col min="35" max="16384" width="9.140625" style="76"/>
  </cols>
  <sheetData>
    <row r="1" spans="1:34" ht="18" x14ac:dyDescent="0.25">
      <c r="B1" s="112" t="s">
        <v>191</v>
      </c>
      <c r="C1" s="93"/>
      <c r="D1" s="93"/>
      <c r="E1" s="97"/>
      <c r="F1" s="93"/>
      <c r="G1" s="93"/>
      <c r="H1" s="93"/>
      <c r="I1" s="93"/>
      <c r="J1" s="93"/>
      <c r="K1" s="98"/>
      <c r="L1" s="98"/>
      <c r="M1" s="98"/>
      <c r="N1" s="98"/>
      <c r="O1" s="98"/>
      <c r="P1" s="98"/>
      <c r="Q1" s="98"/>
      <c r="R1" s="98"/>
      <c r="S1" s="98"/>
    </row>
    <row r="2" spans="1:34" x14ac:dyDescent="0.2">
      <c r="B2" s="93"/>
      <c r="C2" s="93"/>
      <c r="D2" s="93"/>
      <c r="E2" s="97"/>
      <c r="F2" s="93"/>
      <c r="G2" s="93"/>
      <c r="H2" s="93"/>
      <c r="I2" s="93"/>
      <c r="J2" s="93"/>
      <c r="K2" s="98"/>
      <c r="L2" s="98"/>
      <c r="M2" s="98"/>
      <c r="N2" s="98"/>
      <c r="O2" s="98"/>
      <c r="P2" s="98"/>
      <c r="Q2" s="98"/>
      <c r="R2" s="98"/>
      <c r="S2" s="98"/>
    </row>
    <row r="3" spans="1:34" x14ac:dyDescent="0.2">
      <c r="B3" s="93"/>
      <c r="C3" s="93"/>
      <c r="D3" s="93"/>
      <c r="E3" s="97"/>
      <c r="F3" s="93"/>
      <c r="G3" s="93"/>
      <c r="H3" s="93"/>
      <c r="I3" s="93"/>
      <c r="J3" s="93"/>
      <c r="K3" s="98"/>
      <c r="L3" s="98"/>
      <c r="M3" s="98"/>
      <c r="N3" s="98"/>
      <c r="O3" s="98"/>
      <c r="P3" s="98"/>
      <c r="Q3" s="98"/>
      <c r="R3" s="98"/>
      <c r="S3" s="98"/>
    </row>
    <row r="4" spans="1:34" ht="20.25" customHeight="1" x14ac:dyDescent="0.25">
      <c r="A4" s="112" t="s">
        <v>888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34" ht="27" customHeight="1" x14ac:dyDescent="0.25">
      <c r="A5" s="112" t="s">
        <v>868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</row>
    <row r="6" spans="1:34" ht="18" x14ac:dyDescent="0.25">
      <c r="B6" s="93"/>
      <c r="C6" s="112"/>
      <c r="D6" s="93"/>
      <c r="E6" s="97"/>
      <c r="F6" s="93"/>
      <c r="G6" s="93"/>
      <c r="H6" s="93"/>
      <c r="I6" s="93"/>
      <c r="J6" s="93"/>
      <c r="K6" s="98"/>
      <c r="L6" s="98"/>
      <c r="M6" s="98"/>
      <c r="N6" s="98"/>
      <c r="O6" s="98"/>
      <c r="P6" s="98"/>
      <c r="Q6" s="98"/>
      <c r="R6" s="98"/>
      <c r="S6" s="98"/>
    </row>
    <row r="7" spans="1:34" ht="18" x14ac:dyDescent="0.25">
      <c r="B7" s="93"/>
      <c r="C7" s="112"/>
      <c r="D7" s="93"/>
      <c r="E7" s="97"/>
      <c r="F7" s="93"/>
      <c r="G7" s="93"/>
      <c r="H7" s="93"/>
      <c r="I7" s="93"/>
      <c r="J7" s="93"/>
      <c r="K7" s="98"/>
      <c r="L7" s="98"/>
      <c r="M7" s="98"/>
      <c r="N7" s="98"/>
      <c r="O7" s="98"/>
      <c r="P7" s="98"/>
      <c r="Q7" s="98"/>
      <c r="R7" s="114">
        <v>7.5345000000000004</v>
      </c>
      <c r="S7" s="98"/>
    </row>
    <row r="8" spans="1:34" ht="18" x14ac:dyDescent="0.25">
      <c r="B8" s="94" t="s">
        <v>461</v>
      </c>
      <c r="C8" s="112"/>
      <c r="D8" s="96"/>
      <c r="E8" s="97"/>
      <c r="F8" s="96"/>
      <c r="G8" s="96"/>
      <c r="H8" s="96"/>
      <c r="I8" s="96"/>
      <c r="J8" s="96"/>
      <c r="K8" s="98"/>
      <c r="L8" s="98"/>
      <c r="M8" s="98"/>
      <c r="N8" s="98"/>
      <c r="O8" s="98"/>
      <c r="P8" s="98"/>
      <c r="Q8" s="98"/>
      <c r="R8" s="98"/>
      <c r="S8" s="98"/>
    </row>
    <row r="9" spans="1:34" ht="18" x14ac:dyDescent="0.25">
      <c r="B9" s="94"/>
      <c r="C9" s="112"/>
      <c r="D9" s="96"/>
      <c r="E9" s="97"/>
      <c r="F9" s="96"/>
      <c r="G9" s="96"/>
      <c r="H9" s="96"/>
      <c r="I9" s="96"/>
      <c r="J9" s="96"/>
      <c r="K9" s="98"/>
      <c r="L9" s="98"/>
      <c r="M9" s="98"/>
      <c r="N9" s="98"/>
      <c r="O9" s="98"/>
      <c r="P9" s="98"/>
      <c r="Q9" s="98"/>
      <c r="R9" s="98"/>
      <c r="S9" s="98"/>
    </row>
    <row r="10" spans="1:34" ht="18" x14ac:dyDescent="0.25">
      <c r="B10" s="94" t="s">
        <v>462</v>
      </c>
      <c r="C10" s="112"/>
      <c r="D10" s="96"/>
      <c r="E10" s="97"/>
      <c r="F10" s="96"/>
      <c r="G10" s="96"/>
      <c r="H10" s="96"/>
      <c r="I10" s="96"/>
      <c r="J10" s="96"/>
      <c r="K10" s="98"/>
      <c r="L10" s="98"/>
      <c r="M10" s="98"/>
      <c r="N10" s="98"/>
      <c r="O10" s="98"/>
      <c r="P10" s="98"/>
      <c r="Q10" s="98"/>
      <c r="R10" s="98"/>
      <c r="S10" s="98"/>
    </row>
    <row r="11" spans="1:34" ht="18" x14ac:dyDescent="0.25">
      <c r="B11" s="94"/>
      <c r="C11" s="112"/>
      <c r="D11" s="96"/>
      <c r="E11" s="97"/>
      <c r="F11" s="96"/>
      <c r="G11" s="96"/>
      <c r="H11" s="96"/>
      <c r="I11" s="96"/>
      <c r="J11" s="96"/>
      <c r="K11" s="98"/>
      <c r="L11" s="98"/>
      <c r="M11" s="98"/>
      <c r="N11" s="98"/>
      <c r="O11" s="98"/>
      <c r="P11" s="98"/>
      <c r="Q11" s="98"/>
      <c r="R11" s="98"/>
      <c r="S11" s="98"/>
    </row>
    <row r="12" spans="1:34" ht="18.75" thickBot="1" x14ac:dyDescent="0.3">
      <c r="B12" s="95"/>
      <c r="C12" s="113"/>
      <c r="D12" s="93"/>
      <c r="E12" s="97"/>
      <c r="F12" s="93"/>
      <c r="G12" s="93"/>
      <c r="H12" s="93"/>
      <c r="I12" s="93"/>
      <c r="J12" s="93"/>
      <c r="K12" s="98"/>
      <c r="L12" s="98"/>
      <c r="M12" s="98"/>
      <c r="N12" s="98"/>
      <c r="O12" s="98"/>
      <c r="P12" s="98"/>
      <c r="Q12" s="98"/>
      <c r="R12" s="98"/>
      <c r="S12" s="98"/>
    </row>
    <row r="13" spans="1:34" ht="34.5" thickBot="1" x14ac:dyDescent="0.25">
      <c r="A13" s="332" t="s">
        <v>455</v>
      </c>
      <c r="B13" s="100"/>
      <c r="C13" s="100" t="s">
        <v>456</v>
      </c>
      <c r="D13" s="115" t="s">
        <v>463</v>
      </c>
      <c r="E13" s="115" t="s">
        <v>464</v>
      </c>
      <c r="F13" s="116"/>
      <c r="G13" s="115" t="s">
        <v>465</v>
      </c>
      <c r="H13" s="115" t="s">
        <v>265</v>
      </c>
      <c r="I13" s="378" t="s">
        <v>466</v>
      </c>
      <c r="J13" s="378"/>
      <c r="K13" s="115" t="s">
        <v>467</v>
      </c>
      <c r="L13" s="115" t="s">
        <v>468</v>
      </c>
      <c r="M13" s="117"/>
      <c r="N13" s="118" t="s">
        <v>469</v>
      </c>
      <c r="O13" s="118" t="s">
        <v>470</v>
      </c>
      <c r="P13" s="100" t="s">
        <v>209</v>
      </c>
      <c r="Q13" s="100" t="s">
        <v>264</v>
      </c>
      <c r="R13" s="102" t="s">
        <v>471</v>
      </c>
      <c r="S13" s="100" t="s">
        <v>264</v>
      </c>
      <c r="T13" s="103" t="s">
        <v>457</v>
      </c>
      <c r="U13" s="103" t="s">
        <v>458</v>
      </c>
      <c r="V13" s="67" t="s">
        <v>425</v>
      </c>
      <c r="W13" s="101" t="s">
        <v>265</v>
      </c>
      <c r="X13" s="101" t="s">
        <v>409</v>
      </c>
      <c r="Y13" s="101" t="s">
        <v>410</v>
      </c>
      <c r="Z13" s="67" t="s">
        <v>309</v>
      </c>
      <c r="AA13" s="101" t="s">
        <v>307</v>
      </c>
      <c r="AB13" s="101" t="s">
        <v>383</v>
      </c>
      <c r="AC13" s="101" t="s">
        <v>863</v>
      </c>
      <c r="AD13" s="259" t="s">
        <v>423</v>
      </c>
      <c r="AE13" s="101" t="s">
        <v>864</v>
      </c>
      <c r="AF13" s="339" t="s">
        <v>300</v>
      </c>
      <c r="AG13" s="259" t="s">
        <v>869</v>
      </c>
      <c r="AH13" s="368" t="s">
        <v>266</v>
      </c>
    </row>
    <row r="14" spans="1:34" x14ac:dyDescent="0.2">
      <c r="A14" s="119"/>
      <c r="B14" s="379" t="s">
        <v>472</v>
      </c>
      <c r="C14" s="389"/>
      <c r="D14" s="120" t="e">
        <f>D15+D21</f>
        <v>#REF!</v>
      </c>
      <c r="E14" s="120">
        <f>+E15+E21</f>
        <v>848576246</v>
      </c>
      <c r="F14" s="121"/>
      <c r="G14" s="120">
        <f>+G15+G21</f>
        <v>848318379</v>
      </c>
      <c r="H14" s="120">
        <f>H15+H21</f>
        <v>883743435</v>
      </c>
      <c r="I14" s="380">
        <f>+I15+I21</f>
        <v>899427300</v>
      </c>
      <c r="J14" s="380"/>
      <c r="K14" s="120">
        <f>+K15+K21</f>
        <v>870731057</v>
      </c>
      <c r="L14" s="120">
        <f>L15+L21</f>
        <v>848576246</v>
      </c>
      <c r="M14" s="120">
        <f>M15+M21</f>
        <v>0</v>
      </c>
      <c r="N14" s="122">
        <f>SUM(F14/E14*100)</f>
        <v>0</v>
      </c>
      <c r="O14" s="122" t="e">
        <f>SUM(#REF!/F14*100)</f>
        <v>#REF!</v>
      </c>
      <c r="P14" s="120">
        <f>+P15+P21</f>
        <v>848318379</v>
      </c>
      <c r="Q14" s="123" t="e">
        <f>+Q15+Q21</f>
        <v>#REF!</v>
      </c>
      <c r="R14" s="123">
        <f>+R15+R21</f>
        <v>10792957.390000001</v>
      </c>
      <c r="S14" s="123">
        <f t="shared" ref="S14:S34" si="0">SUM(R14/$R$7)</f>
        <v>1432471.6159001924</v>
      </c>
      <c r="T14" s="124">
        <f>SUM(T15)</f>
        <v>1695202.08</v>
      </c>
      <c r="U14" s="124">
        <f>SUM(U15)</f>
        <v>1935430.43</v>
      </c>
      <c r="V14" s="124">
        <f>SUM(V15:V21)</f>
        <v>362883.1</v>
      </c>
      <c r="W14" s="124">
        <f>SUM(W15)</f>
        <v>2272987</v>
      </c>
      <c r="X14" s="124">
        <f>SUM(X15)</f>
        <v>2101930</v>
      </c>
      <c r="Y14" s="124">
        <f>SUM(Y15)</f>
        <v>2077930</v>
      </c>
      <c r="Z14" s="124">
        <f>SUM(Z15)</f>
        <v>1300</v>
      </c>
      <c r="AA14" s="124">
        <f>SUM(AA15)</f>
        <v>1051980</v>
      </c>
      <c r="AB14" s="105">
        <f>SUM(W14+Z14-AA14)</f>
        <v>1222307</v>
      </c>
      <c r="AC14" s="105">
        <f>SUM(AC15:AC21)</f>
        <v>2246089</v>
      </c>
      <c r="AD14" s="105">
        <f t="shared" ref="AD14:AG14" si="1">SUM(AD15:AD21)</f>
        <v>1043341.16</v>
      </c>
      <c r="AE14" s="105">
        <f t="shared" si="1"/>
        <v>2258000</v>
      </c>
      <c r="AF14" s="334">
        <f t="shared" si="1"/>
        <v>1208781.92</v>
      </c>
      <c r="AG14" s="105">
        <f t="shared" si="1"/>
        <v>1048774.94</v>
      </c>
      <c r="AH14" s="106">
        <f>SUM(AG14/AF14*100)</f>
        <v>86.762957209022446</v>
      </c>
    </row>
    <row r="15" spans="1:34" x14ac:dyDescent="0.2">
      <c r="A15" s="125">
        <v>6</v>
      </c>
      <c r="B15" s="381" t="s">
        <v>473</v>
      </c>
      <c r="C15" s="381"/>
      <c r="D15" s="127" t="e">
        <f>SUM(#REF!)</f>
        <v>#REF!</v>
      </c>
      <c r="E15" s="127">
        <v>846971246</v>
      </c>
      <c r="F15" s="128"/>
      <c r="G15" s="127">
        <v>847118379</v>
      </c>
      <c r="H15" s="127">
        <v>882533935</v>
      </c>
      <c r="I15" s="370">
        <v>898217800</v>
      </c>
      <c r="J15" s="370"/>
      <c r="K15" s="127">
        <v>869221557</v>
      </c>
      <c r="L15" s="127">
        <v>846971246</v>
      </c>
      <c r="M15" s="130"/>
      <c r="N15" s="131">
        <f>SUM(F15/E15*100)</f>
        <v>0</v>
      </c>
      <c r="O15" s="131" t="e">
        <f>SUM(#REF!/F15*100)</f>
        <v>#REF!</v>
      </c>
      <c r="P15" s="127">
        <v>847118379</v>
      </c>
      <c r="Q15" s="131" t="e">
        <f>SUM(#REF!)</f>
        <v>#REF!</v>
      </c>
      <c r="R15" s="131">
        <f>SUM(R16:R20)</f>
        <v>10792957.390000001</v>
      </c>
      <c r="S15" s="132">
        <f t="shared" si="0"/>
        <v>1432471.6159001924</v>
      </c>
      <c r="T15" s="133">
        <f>SUM(T16:T20)</f>
        <v>1695202.08</v>
      </c>
      <c r="U15" s="133">
        <f>SUM(U16:U20)</f>
        <v>1935430.43</v>
      </c>
      <c r="V15" s="133">
        <v>362883.1</v>
      </c>
      <c r="W15" s="134">
        <v>2272987</v>
      </c>
      <c r="X15" s="134">
        <v>2101930</v>
      </c>
      <c r="Y15" s="134">
        <v>2077930</v>
      </c>
      <c r="Z15" s="134">
        <v>1300</v>
      </c>
      <c r="AA15" s="82">
        <v>1051980</v>
      </c>
      <c r="AB15" s="82">
        <f t="shared" ref="AB15:AB35" si="2">SUM(W15+Z15-AA15)</f>
        <v>1222307</v>
      </c>
      <c r="AC15" s="82">
        <v>2246089</v>
      </c>
      <c r="AD15" s="82">
        <v>1043341.16</v>
      </c>
      <c r="AE15" s="82">
        <v>2258000</v>
      </c>
      <c r="AF15" s="335">
        <v>1208781.92</v>
      </c>
      <c r="AG15" s="82">
        <v>1048774.94</v>
      </c>
      <c r="AH15" s="108">
        <f t="shared" ref="AH15:AH36" si="3">SUM(AG15/AF15*100)</f>
        <v>86.762957209022446</v>
      </c>
    </row>
    <row r="16" spans="1:34" hidden="1" x14ac:dyDescent="0.2">
      <c r="A16" s="125" t="s">
        <v>474</v>
      </c>
      <c r="B16" s="126"/>
      <c r="C16" s="126" t="s">
        <v>475</v>
      </c>
      <c r="D16" s="127"/>
      <c r="E16" s="127"/>
      <c r="F16" s="128"/>
      <c r="G16" s="127"/>
      <c r="H16" s="127"/>
      <c r="I16" s="129"/>
      <c r="J16" s="129"/>
      <c r="K16" s="127"/>
      <c r="L16" s="127"/>
      <c r="M16" s="130"/>
      <c r="N16" s="131"/>
      <c r="O16" s="131"/>
      <c r="P16" s="127"/>
      <c r="Q16" s="131"/>
      <c r="R16" s="131">
        <v>954432.39</v>
      </c>
      <c r="S16" s="132">
        <f t="shared" si="0"/>
        <v>126674.94724268364</v>
      </c>
      <c r="T16" s="133">
        <v>141217.07</v>
      </c>
      <c r="U16" s="133">
        <v>206486.74</v>
      </c>
      <c r="V16" s="133"/>
      <c r="W16" s="134"/>
      <c r="X16" s="134"/>
      <c r="Y16" s="134"/>
      <c r="Z16" s="134"/>
      <c r="AA16" s="82"/>
      <c r="AB16" s="82">
        <f t="shared" si="2"/>
        <v>0</v>
      </c>
      <c r="AC16" s="82"/>
      <c r="AD16" s="82"/>
      <c r="AE16" s="82"/>
      <c r="AF16" s="335"/>
      <c r="AG16" s="82"/>
      <c r="AH16" s="108" t="e">
        <f t="shared" si="3"/>
        <v>#DIV/0!</v>
      </c>
    </row>
    <row r="17" spans="1:34" hidden="1" x14ac:dyDescent="0.2">
      <c r="A17" s="125" t="s">
        <v>476</v>
      </c>
      <c r="B17" s="126"/>
      <c r="C17" s="126" t="s">
        <v>477</v>
      </c>
      <c r="D17" s="127"/>
      <c r="E17" s="107"/>
      <c r="F17" s="127"/>
      <c r="G17" s="127"/>
      <c r="H17" s="127"/>
      <c r="I17" s="129"/>
      <c r="J17" s="129"/>
      <c r="K17" s="127"/>
      <c r="L17" s="127"/>
      <c r="M17" s="130"/>
      <c r="N17" s="131"/>
      <c r="O17" s="131"/>
      <c r="P17" s="127"/>
      <c r="Q17" s="131"/>
      <c r="R17" s="131">
        <v>135500</v>
      </c>
      <c r="S17" s="132">
        <f t="shared" si="0"/>
        <v>17983.940540181829</v>
      </c>
      <c r="T17" s="133">
        <v>20372.95</v>
      </c>
      <c r="U17" s="133">
        <v>16441.27</v>
      </c>
      <c r="V17" s="133"/>
      <c r="W17" s="134"/>
      <c r="X17" s="134"/>
      <c r="Y17" s="134"/>
      <c r="Z17" s="134"/>
      <c r="AA17" s="82"/>
      <c r="AB17" s="82">
        <f t="shared" si="2"/>
        <v>0</v>
      </c>
      <c r="AC17" s="82"/>
      <c r="AD17" s="82"/>
      <c r="AE17" s="82"/>
      <c r="AF17" s="335"/>
      <c r="AG17" s="82"/>
      <c r="AH17" s="108" t="e">
        <f t="shared" si="3"/>
        <v>#DIV/0!</v>
      </c>
    </row>
    <row r="18" spans="1:34" hidden="1" x14ac:dyDescent="0.2">
      <c r="A18" s="125" t="s">
        <v>478</v>
      </c>
      <c r="B18" s="126"/>
      <c r="C18" s="126" t="s">
        <v>1</v>
      </c>
      <c r="D18" s="127"/>
      <c r="E18" s="127"/>
      <c r="F18" s="128"/>
      <c r="G18" s="127"/>
      <c r="H18" s="127"/>
      <c r="I18" s="129"/>
      <c r="J18" s="129"/>
      <c r="K18" s="127"/>
      <c r="L18" s="127"/>
      <c r="M18" s="130"/>
      <c r="N18" s="131"/>
      <c r="O18" s="131"/>
      <c r="P18" s="127"/>
      <c r="Q18" s="131"/>
      <c r="R18" s="131">
        <v>4073025</v>
      </c>
      <c r="S18" s="132">
        <f t="shared" si="0"/>
        <v>540583.31674298225</v>
      </c>
      <c r="T18" s="133">
        <v>478465.73</v>
      </c>
      <c r="U18" s="133">
        <v>495193.45</v>
      </c>
      <c r="V18" s="133"/>
      <c r="W18" s="134"/>
      <c r="X18" s="134"/>
      <c r="Y18" s="134"/>
      <c r="Z18" s="134"/>
      <c r="AA18" s="82"/>
      <c r="AB18" s="82">
        <f t="shared" si="2"/>
        <v>0</v>
      </c>
      <c r="AC18" s="82"/>
      <c r="AD18" s="82"/>
      <c r="AE18" s="82"/>
      <c r="AF18" s="335"/>
      <c r="AG18" s="82"/>
      <c r="AH18" s="108" t="e">
        <f t="shared" si="3"/>
        <v>#DIV/0!</v>
      </c>
    </row>
    <row r="19" spans="1:34" hidden="1" x14ac:dyDescent="0.2">
      <c r="A19" s="125" t="s">
        <v>479</v>
      </c>
      <c r="B19" s="126"/>
      <c r="C19" s="126" t="s">
        <v>480</v>
      </c>
      <c r="D19" s="127"/>
      <c r="E19" s="127"/>
      <c r="F19" s="128"/>
      <c r="G19" s="127"/>
      <c r="H19" s="127"/>
      <c r="I19" s="129"/>
      <c r="J19" s="129"/>
      <c r="K19" s="127"/>
      <c r="L19" s="127"/>
      <c r="M19" s="130"/>
      <c r="N19" s="131"/>
      <c r="O19" s="131"/>
      <c r="P19" s="127"/>
      <c r="Q19" s="131"/>
      <c r="R19" s="131">
        <v>4680000</v>
      </c>
      <c r="S19" s="132">
        <f t="shared" si="0"/>
        <v>621142.74338044995</v>
      </c>
      <c r="T19" s="133">
        <v>929059.66</v>
      </c>
      <c r="U19" s="133">
        <v>1086308.97</v>
      </c>
      <c r="V19" s="133"/>
      <c r="W19" s="134"/>
      <c r="X19" s="134"/>
      <c r="Y19" s="134"/>
      <c r="Z19" s="134"/>
      <c r="AA19" s="82"/>
      <c r="AB19" s="82">
        <f t="shared" si="2"/>
        <v>0</v>
      </c>
      <c r="AC19" s="82"/>
      <c r="AD19" s="82"/>
      <c r="AE19" s="82"/>
      <c r="AF19" s="335"/>
      <c r="AG19" s="82"/>
      <c r="AH19" s="108" t="e">
        <f t="shared" si="3"/>
        <v>#DIV/0!</v>
      </c>
    </row>
    <row r="20" spans="1:34" hidden="1" x14ac:dyDescent="0.2">
      <c r="A20" s="125" t="s">
        <v>481</v>
      </c>
      <c r="B20" s="126"/>
      <c r="C20" s="126" t="s">
        <v>482</v>
      </c>
      <c r="D20" s="127"/>
      <c r="E20" s="127"/>
      <c r="F20" s="128"/>
      <c r="G20" s="127"/>
      <c r="H20" s="127"/>
      <c r="I20" s="129"/>
      <c r="J20" s="129"/>
      <c r="K20" s="127"/>
      <c r="L20" s="127"/>
      <c r="M20" s="130"/>
      <c r="N20" s="131"/>
      <c r="O20" s="131"/>
      <c r="P20" s="127"/>
      <c r="Q20" s="131"/>
      <c r="R20" s="131">
        <v>950000</v>
      </c>
      <c r="S20" s="132">
        <f t="shared" si="0"/>
        <v>126086.66799389475</v>
      </c>
      <c r="T20" s="133">
        <v>126086.67</v>
      </c>
      <c r="U20" s="133">
        <v>131000</v>
      </c>
      <c r="V20" s="133"/>
      <c r="W20" s="134"/>
      <c r="X20" s="134"/>
      <c r="Y20" s="290"/>
      <c r="Z20" s="134"/>
      <c r="AA20" s="82"/>
      <c r="AB20" s="82">
        <f t="shared" si="2"/>
        <v>0</v>
      </c>
      <c r="AC20" s="82"/>
      <c r="AD20" s="82"/>
      <c r="AE20" s="82"/>
      <c r="AF20" s="335"/>
      <c r="AG20" s="82"/>
      <c r="AH20" s="108" t="e">
        <f t="shared" si="3"/>
        <v>#DIV/0!</v>
      </c>
    </row>
    <row r="21" spans="1:34" x14ac:dyDescent="0.2">
      <c r="A21" s="125">
        <v>7</v>
      </c>
      <c r="B21" s="382" t="s">
        <v>483</v>
      </c>
      <c r="C21" s="382"/>
      <c r="D21" s="127" t="e">
        <f>SUM(#REF!)</f>
        <v>#REF!</v>
      </c>
      <c r="E21" s="127">
        <v>1605000</v>
      </c>
      <c r="F21" s="127"/>
      <c r="G21" s="127">
        <v>1200000</v>
      </c>
      <c r="H21" s="127">
        <v>1209500</v>
      </c>
      <c r="I21" s="370">
        <v>1209500</v>
      </c>
      <c r="J21" s="370"/>
      <c r="K21" s="127">
        <v>1509500</v>
      </c>
      <c r="L21" s="127">
        <v>1605000</v>
      </c>
      <c r="M21" s="135"/>
      <c r="N21" s="131">
        <f>SUM(F21/E21*100)</f>
        <v>0</v>
      </c>
      <c r="O21" s="131" t="e">
        <f>SUM(#REF!/F21*100)</f>
        <v>#REF!</v>
      </c>
      <c r="P21" s="127">
        <v>1200000</v>
      </c>
      <c r="Q21" s="131">
        <v>0</v>
      </c>
      <c r="R21" s="131">
        <v>0</v>
      </c>
      <c r="S21" s="132">
        <f t="shared" si="0"/>
        <v>0</v>
      </c>
      <c r="T21" s="133">
        <v>0</v>
      </c>
      <c r="U21" s="133">
        <v>0</v>
      </c>
      <c r="V21" s="133">
        <v>0</v>
      </c>
      <c r="W21" s="134">
        <v>0</v>
      </c>
      <c r="X21" s="134">
        <v>0</v>
      </c>
      <c r="Y21" s="134">
        <v>0</v>
      </c>
      <c r="Z21" s="134">
        <v>0</v>
      </c>
      <c r="AA21" s="82"/>
      <c r="AB21" s="82">
        <f t="shared" si="2"/>
        <v>0</v>
      </c>
      <c r="AC21" s="82">
        <v>0</v>
      </c>
      <c r="AD21" s="82">
        <v>0</v>
      </c>
      <c r="AE21" s="82">
        <v>0</v>
      </c>
      <c r="AF21" s="335">
        <v>0</v>
      </c>
      <c r="AG21" s="82">
        <v>0</v>
      </c>
      <c r="AH21" s="108"/>
    </row>
    <row r="22" spans="1:34" x14ac:dyDescent="0.2">
      <c r="A22" s="125"/>
      <c r="B22" s="390" t="s">
        <v>484</v>
      </c>
      <c r="C22" s="390"/>
      <c r="D22" s="127" t="e">
        <f>+D23+D30</f>
        <v>#REF!</v>
      </c>
      <c r="E22" s="127">
        <f>+E23+E30</f>
        <v>833230963</v>
      </c>
      <c r="F22" s="127"/>
      <c r="G22" s="128">
        <f>+G23+G30</f>
        <v>829209325</v>
      </c>
      <c r="H22" s="128">
        <f>+H23+H30</f>
        <v>876192907</v>
      </c>
      <c r="I22" s="370">
        <f>+I23+I30</f>
        <v>891826773</v>
      </c>
      <c r="J22" s="370"/>
      <c r="K22" s="388">
        <f>+K23+K30</f>
        <v>889685991</v>
      </c>
      <c r="L22" s="388"/>
      <c r="M22" s="135"/>
      <c r="N22" s="131">
        <f>SUM(F22/E22*100)</f>
        <v>0</v>
      </c>
      <c r="O22" s="131" t="e">
        <f>SUM(#REF!/F22*100)</f>
        <v>#REF!</v>
      </c>
      <c r="P22" s="128">
        <f>+P23+P30</f>
        <v>829209325</v>
      </c>
      <c r="Q22" s="133" t="e">
        <f>+Q23+Q30</f>
        <v>#REF!</v>
      </c>
      <c r="R22" s="136">
        <f>SUM(R23+R30)</f>
        <v>12023161.6</v>
      </c>
      <c r="S22" s="132">
        <f t="shared" si="0"/>
        <v>1595747.7735748887</v>
      </c>
      <c r="T22" s="133">
        <f>SUM(T23+T30)</f>
        <v>1754927.34</v>
      </c>
      <c r="U22" s="133">
        <f>SUM(U23+U30)</f>
        <v>2066801.8999999997</v>
      </c>
      <c r="V22" s="133">
        <f>SUM(V23:V30)</f>
        <v>389690.35000000003</v>
      </c>
      <c r="W22" s="133">
        <f>SUM(W23+W30)</f>
        <v>2471820.77</v>
      </c>
      <c r="X22" s="133">
        <f>SUM(X23+X30)</f>
        <v>2101930</v>
      </c>
      <c r="Y22" s="133">
        <f>SUM(Y23+Y30)</f>
        <v>2077930</v>
      </c>
      <c r="Z22" s="133">
        <f>SUM(Z23+Z30)</f>
        <v>92560</v>
      </c>
      <c r="AA22" s="133">
        <f>SUM(AA23+AA30)</f>
        <v>1143240</v>
      </c>
      <c r="AB22" s="82">
        <f t="shared" si="2"/>
        <v>1421140.77</v>
      </c>
      <c r="AC22" s="82">
        <f>SUM(AC23:AC30)</f>
        <v>2246089</v>
      </c>
      <c r="AD22" s="82">
        <f t="shared" ref="AD22:AE22" si="4">SUM(AD23:AD30)</f>
        <v>870346.12</v>
      </c>
      <c r="AE22" s="82">
        <f t="shared" si="4"/>
        <v>2258000</v>
      </c>
      <c r="AF22" s="335">
        <f>SUM(AF23+AF30)</f>
        <v>1580610.73</v>
      </c>
      <c r="AG22" s="82">
        <f>SUM(AG23:AG30)</f>
        <v>1202929.96</v>
      </c>
      <c r="AH22" s="108">
        <f t="shared" si="3"/>
        <v>76.10538997163458</v>
      </c>
    </row>
    <row r="23" spans="1:34" x14ac:dyDescent="0.2">
      <c r="A23" s="125">
        <v>3</v>
      </c>
      <c r="B23" s="369" t="s">
        <v>485</v>
      </c>
      <c r="C23" s="369"/>
      <c r="D23" s="127" t="e">
        <f>SUM(#REF!)</f>
        <v>#REF!</v>
      </c>
      <c r="E23" s="127">
        <v>648268622</v>
      </c>
      <c r="F23" s="127"/>
      <c r="G23" s="127">
        <v>675584521</v>
      </c>
      <c r="H23" s="137">
        <v>689315876</v>
      </c>
      <c r="I23" s="370">
        <v>695070789</v>
      </c>
      <c r="J23" s="370"/>
      <c r="K23" s="127">
        <v>732676665</v>
      </c>
      <c r="L23" s="137">
        <v>646768622</v>
      </c>
      <c r="M23" s="135"/>
      <c r="N23" s="131">
        <f>SUM(F23/E23*100)</f>
        <v>0</v>
      </c>
      <c r="O23" s="131" t="e">
        <f>SUM(#REF!/F23*100)</f>
        <v>#REF!</v>
      </c>
      <c r="P23" s="127">
        <v>675584521</v>
      </c>
      <c r="Q23" s="131" t="e">
        <f>SUM(#REF!)</f>
        <v>#REF!</v>
      </c>
      <c r="R23" s="131">
        <f>SUM(R24:R29)</f>
        <v>7513161.5999999996</v>
      </c>
      <c r="S23" s="132">
        <f t="shared" si="0"/>
        <v>997167.90762492525</v>
      </c>
      <c r="T23" s="133">
        <f>SUM(T24:T29)</f>
        <v>628774.33000000007</v>
      </c>
      <c r="U23" s="133">
        <f>SUM(U24:U29)</f>
        <v>829541.8899999999</v>
      </c>
      <c r="V23" s="133">
        <v>325175.53000000003</v>
      </c>
      <c r="W23" s="134">
        <v>1169820.77</v>
      </c>
      <c r="X23" s="134">
        <v>950930</v>
      </c>
      <c r="Y23" s="134">
        <v>919930</v>
      </c>
      <c r="Z23" s="134">
        <v>81370</v>
      </c>
      <c r="AA23" s="82">
        <v>294783.77</v>
      </c>
      <c r="AB23" s="82">
        <f t="shared" si="2"/>
        <v>956407</v>
      </c>
      <c r="AC23" s="82">
        <v>1028089</v>
      </c>
      <c r="AD23" s="82">
        <v>722844.58</v>
      </c>
      <c r="AE23" s="82">
        <v>1033000</v>
      </c>
      <c r="AF23" s="335">
        <v>1001489.92</v>
      </c>
      <c r="AG23" s="82">
        <v>916346.81</v>
      </c>
      <c r="AH23" s="108">
        <f t="shared" si="3"/>
        <v>91.498355769771507</v>
      </c>
    </row>
    <row r="24" spans="1:34" hidden="1" x14ac:dyDescent="0.2">
      <c r="A24" s="125" t="s">
        <v>474</v>
      </c>
      <c r="B24" s="126"/>
      <c r="C24" s="126" t="s">
        <v>475</v>
      </c>
      <c r="D24" s="127"/>
      <c r="E24" s="127"/>
      <c r="F24" s="127"/>
      <c r="G24" s="127"/>
      <c r="H24" s="137"/>
      <c r="I24" s="129"/>
      <c r="J24" s="129"/>
      <c r="K24" s="127"/>
      <c r="L24" s="137"/>
      <c r="M24" s="135"/>
      <c r="N24" s="131"/>
      <c r="O24" s="131"/>
      <c r="P24" s="127"/>
      <c r="Q24" s="131"/>
      <c r="R24" s="131">
        <v>954432.39</v>
      </c>
      <c r="S24" s="132">
        <f t="shared" si="0"/>
        <v>126674.94724268364</v>
      </c>
      <c r="T24" s="133">
        <v>141217.07</v>
      </c>
      <c r="U24" s="133">
        <v>206486.74</v>
      </c>
      <c r="V24" s="133"/>
      <c r="W24" s="134"/>
      <c r="X24" s="134"/>
      <c r="Y24" s="134"/>
      <c r="Z24" s="134"/>
      <c r="AA24" s="82"/>
      <c r="AB24" s="82">
        <f t="shared" si="2"/>
        <v>0</v>
      </c>
      <c r="AC24" s="82"/>
      <c r="AD24" s="82"/>
      <c r="AE24" s="82"/>
      <c r="AF24" s="335"/>
      <c r="AG24" s="82">
        <f t="shared" ref="AG24:AG29" si="5">SUM(AD24+AF24)</f>
        <v>0</v>
      </c>
      <c r="AH24" s="108" t="e">
        <f t="shared" si="3"/>
        <v>#DIV/0!</v>
      </c>
    </row>
    <row r="25" spans="1:34" hidden="1" x14ac:dyDescent="0.2">
      <c r="A25" s="125" t="s">
        <v>476</v>
      </c>
      <c r="B25" s="126"/>
      <c r="C25" s="126" t="s">
        <v>477</v>
      </c>
      <c r="D25" s="127"/>
      <c r="E25" s="127"/>
      <c r="F25" s="127"/>
      <c r="G25" s="127"/>
      <c r="H25" s="137"/>
      <c r="I25" s="129"/>
      <c r="J25" s="129"/>
      <c r="K25" s="127"/>
      <c r="L25" s="137"/>
      <c r="M25" s="135"/>
      <c r="N25" s="131"/>
      <c r="O25" s="131"/>
      <c r="P25" s="127"/>
      <c r="Q25" s="131"/>
      <c r="R25" s="131">
        <v>75500</v>
      </c>
      <c r="S25" s="132">
        <f t="shared" si="0"/>
        <v>10020.572035304267</v>
      </c>
      <c r="T25" s="133">
        <v>11082.35</v>
      </c>
      <c r="U25" s="133">
        <v>7090.91</v>
      </c>
      <c r="V25" s="133"/>
      <c r="W25" s="134"/>
      <c r="X25" s="134"/>
      <c r="Y25" s="134"/>
      <c r="Z25" s="134"/>
      <c r="AA25" s="82"/>
      <c r="AB25" s="82">
        <f t="shared" si="2"/>
        <v>0</v>
      </c>
      <c r="AC25" s="82"/>
      <c r="AD25" s="82"/>
      <c r="AE25" s="82"/>
      <c r="AF25" s="335"/>
      <c r="AG25" s="82">
        <f t="shared" si="5"/>
        <v>0</v>
      </c>
      <c r="AH25" s="108" t="e">
        <f t="shared" si="3"/>
        <v>#DIV/0!</v>
      </c>
    </row>
    <row r="26" spans="1:34" hidden="1" x14ac:dyDescent="0.2">
      <c r="A26" s="125" t="s">
        <v>478</v>
      </c>
      <c r="B26" s="126"/>
      <c r="C26" s="126" t="s">
        <v>1</v>
      </c>
      <c r="D26" s="127"/>
      <c r="E26" s="127"/>
      <c r="F26" s="127"/>
      <c r="G26" s="127"/>
      <c r="H26" s="137"/>
      <c r="I26" s="129"/>
      <c r="J26" s="129"/>
      <c r="K26" s="127"/>
      <c r="L26" s="137"/>
      <c r="M26" s="135"/>
      <c r="N26" s="131"/>
      <c r="O26" s="131"/>
      <c r="P26" s="127"/>
      <c r="Q26" s="131"/>
      <c r="R26" s="131">
        <v>3623025</v>
      </c>
      <c r="S26" s="132">
        <f t="shared" si="0"/>
        <v>480858.05295640056</v>
      </c>
      <c r="T26" s="133">
        <v>303935.25</v>
      </c>
      <c r="U26" s="133">
        <v>454823.71</v>
      </c>
      <c r="V26" s="133"/>
      <c r="W26" s="134"/>
      <c r="X26" s="134"/>
      <c r="Y26" s="134"/>
      <c r="Z26" s="134"/>
      <c r="AA26" s="82"/>
      <c r="AB26" s="82">
        <f t="shared" si="2"/>
        <v>0</v>
      </c>
      <c r="AC26" s="82"/>
      <c r="AD26" s="82"/>
      <c r="AE26" s="82"/>
      <c r="AF26" s="335"/>
      <c r="AG26" s="82">
        <f t="shared" si="5"/>
        <v>0</v>
      </c>
      <c r="AH26" s="108" t="e">
        <f t="shared" si="3"/>
        <v>#DIV/0!</v>
      </c>
    </row>
    <row r="27" spans="1:34" hidden="1" x14ac:dyDescent="0.2">
      <c r="A27" s="125" t="s">
        <v>479</v>
      </c>
      <c r="B27" s="126"/>
      <c r="C27" s="126" t="s">
        <v>480</v>
      </c>
      <c r="D27" s="127"/>
      <c r="E27" s="127"/>
      <c r="F27" s="127"/>
      <c r="G27" s="127"/>
      <c r="H27" s="137"/>
      <c r="I27" s="129"/>
      <c r="J27" s="129"/>
      <c r="K27" s="127"/>
      <c r="L27" s="137"/>
      <c r="M27" s="135"/>
      <c r="N27" s="131"/>
      <c r="O27" s="131"/>
      <c r="P27" s="127"/>
      <c r="Q27" s="131"/>
      <c r="R27" s="131">
        <v>1630000</v>
      </c>
      <c r="S27" s="132">
        <f t="shared" si="0"/>
        <v>216338.17771584046</v>
      </c>
      <c r="T27" s="133">
        <v>79633.69</v>
      </c>
      <c r="U27" s="133">
        <v>109272.21</v>
      </c>
      <c r="V27" s="133"/>
      <c r="W27" s="134"/>
      <c r="X27" s="134"/>
      <c r="Y27" s="134"/>
      <c r="Z27" s="134"/>
      <c r="AA27" s="82"/>
      <c r="AB27" s="82">
        <f t="shared" si="2"/>
        <v>0</v>
      </c>
      <c r="AC27" s="82"/>
      <c r="AD27" s="82"/>
      <c r="AE27" s="82"/>
      <c r="AF27" s="335"/>
      <c r="AG27" s="82">
        <f t="shared" si="5"/>
        <v>0</v>
      </c>
      <c r="AH27" s="108" t="e">
        <f t="shared" si="3"/>
        <v>#DIV/0!</v>
      </c>
    </row>
    <row r="28" spans="1:34" hidden="1" x14ac:dyDescent="0.2">
      <c r="A28" s="125" t="s">
        <v>481</v>
      </c>
      <c r="B28" s="126"/>
      <c r="C28" s="126" t="s">
        <v>482</v>
      </c>
      <c r="D28" s="127"/>
      <c r="E28" s="127"/>
      <c r="F28" s="127"/>
      <c r="G28" s="127"/>
      <c r="H28" s="137"/>
      <c r="I28" s="129"/>
      <c r="J28" s="129"/>
      <c r="K28" s="127"/>
      <c r="L28" s="137"/>
      <c r="M28" s="135"/>
      <c r="N28" s="131"/>
      <c r="O28" s="131"/>
      <c r="P28" s="127"/>
      <c r="Q28" s="131"/>
      <c r="R28" s="131"/>
      <c r="S28" s="132">
        <f t="shared" si="0"/>
        <v>0</v>
      </c>
      <c r="T28" s="133">
        <v>33180.71</v>
      </c>
      <c r="U28" s="133">
        <v>0</v>
      </c>
      <c r="V28" s="133"/>
      <c r="W28" s="134"/>
      <c r="X28" s="134"/>
      <c r="Y28" s="134"/>
      <c r="Z28" s="134"/>
      <c r="AA28" s="82"/>
      <c r="AB28" s="82">
        <f t="shared" si="2"/>
        <v>0</v>
      </c>
      <c r="AC28" s="82"/>
      <c r="AD28" s="82"/>
      <c r="AE28" s="82"/>
      <c r="AF28" s="335"/>
      <c r="AG28" s="82">
        <f t="shared" si="5"/>
        <v>0</v>
      </c>
      <c r="AH28" s="108" t="e">
        <f t="shared" si="3"/>
        <v>#DIV/0!</v>
      </c>
    </row>
    <row r="29" spans="1:34" hidden="1" x14ac:dyDescent="0.2">
      <c r="A29" s="125" t="s">
        <v>486</v>
      </c>
      <c r="B29" s="126"/>
      <c r="C29" s="126" t="s">
        <v>377</v>
      </c>
      <c r="D29" s="127"/>
      <c r="E29" s="127"/>
      <c r="F29" s="127"/>
      <c r="G29" s="127"/>
      <c r="H29" s="137"/>
      <c r="I29" s="129"/>
      <c r="J29" s="129"/>
      <c r="K29" s="127"/>
      <c r="L29" s="137"/>
      <c r="M29" s="135"/>
      <c r="N29" s="131"/>
      <c r="O29" s="131"/>
      <c r="P29" s="127"/>
      <c r="Q29" s="131"/>
      <c r="R29" s="131">
        <v>1230204.21</v>
      </c>
      <c r="S29" s="132">
        <f t="shared" si="0"/>
        <v>163276.15767469638</v>
      </c>
      <c r="T29" s="133">
        <v>59725.26</v>
      </c>
      <c r="U29" s="133">
        <v>51868.32</v>
      </c>
      <c r="V29" s="133"/>
      <c r="W29" s="134"/>
      <c r="X29" s="134"/>
      <c r="Y29" s="134"/>
      <c r="Z29" s="134"/>
      <c r="AA29" s="82"/>
      <c r="AB29" s="82">
        <f t="shared" si="2"/>
        <v>0</v>
      </c>
      <c r="AC29" s="82"/>
      <c r="AD29" s="82"/>
      <c r="AE29" s="82"/>
      <c r="AF29" s="335"/>
      <c r="AG29" s="82">
        <f t="shared" si="5"/>
        <v>0</v>
      </c>
      <c r="AH29" s="108" t="e">
        <f t="shared" si="3"/>
        <v>#DIV/0!</v>
      </c>
    </row>
    <row r="30" spans="1:34" x14ac:dyDescent="0.2">
      <c r="A30" s="125">
        <v>4</v>
      </c>
      <c r="B30" s="382" t="s">
        <v>487</v>
      </c>
      <c r="C30" s="382"/>
      <c r="D30" s="127" t="e">
        <f>SUM(#REF!)</f>
        <v>#REF!</v>
      </c>
      <c r="E30" s="127">
        <v>184962341</v>
      </c>
      <c r="F30" s="127"/>
      <c r="G30" s="127">
        <v>153624804</v>
      </c>
      <c r="H30" s="137">
        <v>186877031</v>
      </c>
      <c r="I30" s="370">
        <v>196755984</v>
      </c>
      <c r="J30" s="370"/>
      <c r="K30" s="127">
        <v>157009326</v>
      </c>
      <c r="L30" s="137">
        <v>186462341</v>
      </c>
      <c r="M30" s="130"/>
      <c r="N30" s="131">
        <f>SUM(F30/E30*100)</f>
        <v>0</v>
      </c>
      <c r="O30" s="131" t="e">
        <f>SUM(#REF!/F30*100)</f>
        <v>#REF!</v>
      </c>
      <c r="P30" s="127">
        <v>153624804</v>
      </c>
      <c r="Q30" s="131" t="e">
        <f>SUM(#REF!)</f>
        <v>#REF!</v>
      </c>
      <c r="R30" s="131">
        <f>SUM(R31:R34)</f>
        <v>4510000</v>
      </c>
      <c r="S30" s="132">
        <f t="shared" si="0"/>
        <v>598579.86594996345</v>
      </c>
      <c r="T30" s="133">
        <f>SUM(T31:T34)</f>
        <v>1126153.01</v>
      </c>
      <c r="U30" s="133">
        <f>SUM(U31:U35)</f>
        <v>1237260.0099999998</v>
      </c>
      <c r="V30" s="133">
        <v>64514.82</v>
      </c>
      <c r="W30" s="134">
        <v>1302000</v>
      </c>
      <c r="X30" s="134">
        <v>1151000</v>
      </c>
      <c r="Y30" s="134">
        <v>1158000</v>
      </c>
      <c r="Z30" s="134">
        <v>11190</v>
      </c>
      <c r="AA30" s="82">
        <v>848456.23</v>
      </c>
      <c r="AB30" s="82">
        <f t="shared" si="2"/>
        <v>464733.77</v>
      </c>
      <c r="AC30" s="82">
        <v>1218000</v>
      </c>
      <c r="AD30" s="82">
        <v>147501.54</v>
      </c>
      <c r="AE30" s="82">
        <v>1225000</v>
      </c>
      <c r="AF30" s="335">
        <v>579120.81000000006</v>
      </c>
      <c r="AG30" s="82">
        <v>286583.15000000002</v>
      </c>
      <c r="AH30" s="108">
        <f t="shared" si="3"/>
        <v>49.485900877918723</v>
      </c>
    </row>
    <row r="31" spans="1:34" hidden="1" x14ac:dyDescent="0.2">
      <c r="A31" s="125" t="s">
        <v>476</v>
      </c>
      <c r="B31" s="126"/>
      <c r="C31" s="126" t="s">
        <v>477</v>
      </c>
      <c r="D31" s="127"/>
      <c r="E31" s="127"/>
      <c r="F31" s="127"/>
      <c r="G31" s="127"/>
      <c r="H31" s="137"/>
      <c r="I31" s="129"/>
      <c r="J31" s="129"/>
      <c r="K31" s="127"/>
      <c r="L31" s="137"/>
      <c r="M31" s="130"/>
      <c r="N31" s="131"/>
      <c r="O31" s="131"/>
      <c r="P31" s="127"/>
      <c r="Q31" s="131"/>
      <c r="R31" s="131">
        <v>60000</v>
      </c>
      <c r="S31" s="132">
        <f t="shared" si="0"/>
        <v>7963.3685048775624</v>
      </c>
      <c r="T31" s="133">
        <v>9290.6</v>
      </c>
      <c r="U31" s="133">
        <v>9350.36</v>
      </c>
      <c r="V31" s="133"/>
      <c r="W31" s="134"/>
      <c r="X31" s="134"/>
      <c r="Y31" s="134"/>
      <c r="Z31" s="134"/>
      <c r="AA31" s="82"/>
      <c r="AB31" s="82">
        <f t="shared" si="2"/>
        <v>0</v>
      </c>
      <c r="AC31" s="82"/>
      <c r="AD31" s="82"/>
      <c r="AE31" s="82"/>
      <c r="AF31" s="335"/>
      <c r="AG31" s="82"/>
      <c r="AH31" s="108" t="e">
        <f t="shared" si="3"/>
        <v>#DIV/0!</v>
      </c>
    </row>
    <row r="32" spans="1:34" hidden="1" x14ac:dyDescent="0.2">
      <c r="A32" s="125" t="s">
        <v>478</v>
      </c>
      <c r="B32" s="126"/>
      <c r="C32" s="126" t="s">
        <v>1</v>
      </c>
      <c r="D32" s="127"/>
      <c r="E32" s="127"/>
      <c r="F32" s="127"/>
      <c r="G32" s="127"/>
      <c r="H32" s="137"/>
      <c r="I32" s="129"/>
      <c r="J32" s="129"/>
      <c r="K32" s="127"/>
      <c r="L32" s="137"/>
      <c r="M32" s="130"/>
      <c r="N32" s="131"/>
      <c r="O32" s="131"/>
      <c r="P32" s="127"/>
      <c r="Q32" s="131"/>
      <c r="R32" s="131">
        <v>450000</v>
      </c>
      <c r="S32" s="132">
        <f t="shared" si="0"/>
        <v>59725.263786581723</v>
      </c>
      <c r="T32" s="133">
        <v>174530.48</v>
      </c>
      <c r="U32" s="133">
        <v>40369.74</v>
      </c>
      <c r="V32" s="133"/>
      <c r="W32" s="134"/>
      <c r="X32" s="134"/>
      <c r="Y32" s="134"/>
      <c r="Z32" s="134"/>
      <c r="AA32" s="82"/>
      <c r="AB32" s="82">
        <f t="shared" si="2"/>
        <v>0</v>
      </c>
      <c r="AC32" s="82"/>
      <c r="AD32" s="82"/>
      <c r="AE32" s="82"/>
      <c r="AF32" s="335"/>
      <c r="AG32" s="82"/>
      <c r="AH32" s="108" t="e">
        <f t="shared" si="3"/>
        <v>#DIV/0!</v>
      </c>
    </row>
    <row r="33" spans="1:34" hidden="1" x14ac:dyDescent="0.2">
      <c r="A33" s="125" t="s">
        <v>479</v>
      </c>
      <c r="B33" s="126"/>
      <c r="C33" s="126" t="s">
        <v>480</v>
      </c>
      <c r="D33" s="127"/>
      <c r="E33" s="127"/>
      <c r="F33" s="127"/>
      <c r="G33" s="127"/>
      <c r="H33" s="137"/>
      <c r="I33" s="129"/>
      <c r="J33" s="129"/>
      <c r="K33" s="127"/>
      <c r="L33" s="137"/>
      <c r="M33" s="130"/>
      <c r="N33" s="131"/>
      <c r="O33" s="131"/>
      <c r="P33" s="127"/>
      <c r="Q33" s="131"/>
      <c r="R33" s="131">
        <v>3050000</v>
      </c>
      <c r="S33" s="132">
        <f t="shared" si="0"/>
        <v>404804.56566460943</v>
      </c>
      <c r="T33" s="133">
        <v>849425.97</v>
      </c>
      <c r="U33" s="133">
        <v>977036.76</v>
      </c>
      <c r="V33" s="133"/>
      <c r="W33" s="134"/>
      <c r="X33" s="134"/>
      <c r="Y33" s="134"/>
      <c r="Z33" s="134"/>
      <c r="AA33" s="82"/>
      <c r="AB33" s="82">
        <f t="shared" si="2"/>
        <v>0</v>
      </c>
      <c r="AC33" s="82"/>
      <c r="AD33" s="82"/>
      <c r="AE33" s="82"/>
      <c r="AF33" s="335"/>
      <c r="AG33" s="82"/>
      <c r="AH33" s="108" t="e">
        <f t="shared" si="3"/>
        <v>#DIV/0!</v>
      </c>
    </row>
    <row r="34" spans="1:34" hidden="1" x14ac:dyDescent="0.2">
      <c r="A34" s="125" t="s">
        <v>481</v>
      </c>
      <c r="B34" s="126"/>
      <c r="C34" s="126" t="s">
        <v>482</v>
      </c>
      <c r="D34" s="127"/>
      <c r="E34" s="127"/>
      <c r="F34" s="127"/>
      <c r="G34" s="127"/>
      <c r="H34" s="137"/>
      <c r="I34" s="129"/>
      <c r="J34" s="129"/>
      <c r="K34" s="127"/>
      <c r="L34" s="137"/>
      <c r="M34" s="130"/>
      <c r="N34" s="131"/>
      <c r="O34" s="131"/>
      <c r="P34" s="127"/>
      <c r="Q34" s="131"/>
      <c r="R34" s="131">
        <v>950000</v>
      </c>
      <c r="S34" s="132">
        <f t="shared" si="0"/>
        <v>126086.66799389475</v>
      </c>
      <c r="T34" s="133">
        <v>92905.96</v>
      </c>
      <c r="U34" s="133">
        <v>131000</v>
      </c>
      <c r="V34" s="133"/>
      <c r="W34" s="134"/>
      <c r="X34" s="134"/>
      <c r="Y34" s="134"/>
      <c r="Z34" s="134"/>
      <c r="AA34" s="82"/>
      <c r="AB34" s="82">
        <f t="shared" si="2"/>
        <v>0</v>
      </c>
      <c r="AC34" s="82"/>
      <c r="AD34" s="82"/>
      <c r="AE34" s="82"/>
      <c r="AF34" s="335"/>
      <c r="AG34" s="82"/>
      <c r="AH34" s="108" t="e">
        <f t="shared" si="3"/>
        <v>#DIV/0!</v>
      </c>
    </row>
    <row r="35" spans="1:34" hidden="1" x14ac:dyDescent="0.2">
      <c r="A35" s="125" t="s">
        <v>486</v>
      </c>
      <c r="B35" s="126"/>
      <c r="C35" s="126" t="s">
        <v>377</v>
      </c>
      <c r="D35" s="127"/>
      <c r="E35" s="127"/>
      <c r="F35" s="127"/>
      <c r="G35" s="127"/>
      <c r="H35" s="137"/>
      <c r="I35" s="129"/>
      <c r="J35" s="129"/>
      <c r="K35" s="127"/>
      <c r="L35" s="137"/>
      <c r="M35" s="130"/>
      <c r="N35" s="131"/>
      <c r="O35" s="131"/>
      <c r="P35" s="127"/>
      <c r="Q35" s="131"/>
      <c r="R35" s="131"/>
      <c r="S35" s="132"/>
      <c r="T35" s="133"/>
      <c r="U35" s="133">
        <v>79503.149999999994</v>
      </c>
      <c r="V35" s="133"/>
      <c r="W35" s="134"/>
      <c r="X35" s="134"/>
      <c r="Y35" s="134"/>
      <c r="Z35" s="134"/>
      <c r="AA35" s="82"/>
      <c r="AB35" s="82">
        <f t="shared" si="2"/>
        <v>0</v>
      </c>
      <c r="AC35" s="82"/>
      <c r="AD35" s="82"/>
      <c r="AE35" s="82"/>
      <c r="AF35" s="335"/>
      <c r="AG35" s="82"/>
      <c r="AH35" s="108" t="e">
        <f t="shared" si="3"/>
        <v>#DIV/0!</v>
      </c>
    </row>
    <row r="36" spans="1:34" ht="13.5" thickBot="1" x14ac:dyDescent="0.25">
      <c r="A36" s="138"/>
      <c r="B36" s="139"/>
      <c r="C36" s="139" t="s">
        <v>488</v>
      </c>
      <c r="D36" s="140" t="e">
        <f>+D14-D22</f>
        <v>#REF!</v>
      </c>
      <c r="E36" s="140">
        <f>+E14-E22</f>
        <v>15345283</v>
      </c>
      <c r="F36" s="140"/>
      <c r="G36" s="140">
        <f t="shared" ref="G36:L36" si="6">+G14-G22</f>
        <v>19109054</v>
      </c>
      <c r="H36" s="140">
        <f t="shared" si="6"/>
        <v>7550528</v>
      </c>
      <c r="I36" s="374">
        <f t="shared" si="6"/>
        <v>7600527</v>
      </c>
      <c r="J36" s="374">
        <f t="shared" si="6"/>
        <v>0</v>
      </c>
      <c r="K36" s="140">
        <f t="shared" si="6"/>
        <v>-18954934</v>
      </c>
      <c r="L36" s="140">
        <f t="shared" si="6"/>
        <v>848576246</v>
      </c>
      <c r="M36" s="141"/>
      <c r="N36" s="142">
        <f>SUM(F36/E36*100)</f>
        <v>0</v>
      </c>
      <c r="O36" s="142" t="e">
        <f>SUM(#REF!/F36*100)</f>
        <v>#REF!</v>
      </c>
      <c r="P36" s="140">
        <f>+P14-P22</f>
        <v>19109054</v>
      </c>
      <c r="Q36" s="143" t="e">
        <f>+Q14-Q22</f>
        <v>#REF!</v>
      </c>
      <c r="R36" s="144">
        <f>SUM(R14-R22)</f>
        <v>-1230204.209999999</v>
      </c>
      <c r="S36" s="145">
        <f>SUM(R36/$R$7)</f>
        <v>-163276.15767469627</v>
      </c>
      <c r="T36" s="146">
        <v>-59725.26</v>
      </c>
      <c r="U36" s="146">
        <v>-131371.47</v>
      </c>
      <c r="V36" s="146">
        <f>SUM(V14-V22)</f>
        <v>-26807.250000000058</v>
      </c>
      <c r="W36" s="146">
        <f t="shared" ref="W36:Y36" si="7">SUM(W14-W22)</f>
        <v>-198833.77000000002</v>
      </c>
      <c r="X36" s="146">
        <f t="shared" si="7"/>
        <v>0</v>
      </c>
      <c r="Y36" s="146">
        <f t="shared" si="7"/>
        <v>0</v>
      </c>
      <c r="Z36" s="146">
        <f>SUM(Z14-Z22)</f>
        <v>-91260</v>
      </c>
      <c r="AA36" s="146">
        <f t="shared" ref="AA36:AG36" si="8">SUM(AA14-AA22)</f>
        <v>-91260</v>
      </c>
      <c r="AB36" s="146">
        <f t="shared" si="8"/>
        <v>-198833.77000000002</v>
      </c>
      <c r="AC36" s="146">
        <f t="shared" si="8"/>
        <v>0</v>
      </c>
      <c r="AD36" s="146">
        <f t="shared" si="8"/>
        <v>172995.04000000004</v>
      </c>
      <c r="AE36" s="146">
        <f t="shared" si="8"/>
        <v>0</v>
      </c>
      <c r="AF36" s="336">
        <f t="shared" si="8"/>
        <v>-371828.81000000006</v>
      </c>
      <c r="AG36" s="146">
        <f t="shared" si="8"/>
        <v>-154155.02000000002</v>
      </c>
      <c r="AH36" s="110">
        <f t="shared" si="3"/>
        <v>41.458600262846765</v>
      </c>
    </row>
    <row r="37" spans="1:34" x14ac:dyDescent="0.2">
      <c r="A37" s="148"/>
      <c r="B37" s="149"/>
      <c r="C37" s="149"/>
      <c r="D37" s="150"/>
      <c r="E37" s="150"/>
      <c r="F37" s="150"/>
      <c r="G37" s="150"/>
      <c r="H37" s="150"/>
      <c r="I37" s="151"/>
      <c r="J37" s="151"/>
      <c r="K37" s="150"/>
      <c r="L37" s="150"/>
      <c r="M37" s="152"/>
      <c r="N37" s="153"/>
      <c r="O37" s="153"/>
      <c r="P37" s="150"/>
      <c r="Q37" s="154"/>
      <c r="R37" s="155"/>
      <c r="S37" s="156"/>
      <c r="T37" s="157"/>
      <c r="U37" s="157"/>
      <c r="V37" s="157"/>
      <c r="W37" s="158"/>
      <c r="X37" s="158"/>
      <c r="Y37" s="158"/>
      <c r="Z37" s="158"/>
    </row>
    <row r="38" spans="1:34" ht="18" x14ac:dyDescent="0.25">
      <c r="A38" s="148"/>
      <c r="B38" s="94" t="s">
        <v>489</v>
      </c>
      <c r="C38" s="112"/>
      <c r="D38" s="150"/>
      <c r="E38" s="150"/>
      <c r="F38" s="150"/>
      <c r="G38" s="150"/>
      <c r="H38" s="150"/>
      <c r="I38" s="151"/>
      <c r="J38" s="151"/>
      <c r="K38" s="150"/>
      <c r="L38" s="150"/>
      <c r="M38" s="152"/>
      <c r="N38" s="153"/>
      <c r="O38" s="153"/>
      <c r="P38" s="150"/>
      <c r="Q38" s="154"/>
      <c r="R38" s="155"/>
      <c r="S38" s="156"/>
      <c r="T38" s="157"/>
      <c r="U38" s="157"/>
      <c r="V38" s="157"/>
      <c r="W38" s="158"/>
      <c r="X38" s="158"/>
      <c r="Y38" s="158"/>
      <c r="Z38" s="158"/>
    </row>
    <row r="39" spans="1:34" ht="18.75" thickBot="1" x14ac:dyDescent="0.3">
      <c r="A39" s="148"/>
      <c r="B39" s="94"/>
      <c r="C39" s="112"/>
      <c r="D39" s="150"/>
      <c r="E39" s="150"/>
      <c r="F39" s="150"/>
      <c r="G39" s="150"/>
      <c r="H39" s="150"/>
      <c r="I39" s="151"/>
      <c r="J39" s="151"/>
      <c r="K39" s="150"/>
      <c r="L39" s="150"/>
      <c r="M39" s="152"/>
      <c r="N39" s="153"/>
      <c r="O39" s="153"/>
      <c r="P39" s="150"/>
      <c r="Q39" s="154"/>
      <c r="R39" s="155"/>
      <c r="S39" s="156"/>
      <c r="T39" s="157"/>
      <c r="U39" s="157"/>
      <c r="V39" s="157"/>
      <c r="W39" s="158"/>
      <c r="X39" s="158"/>
      <c r="Y39" s="158"/>
      <c r="Z39" s="158"/>
    </row>
    <row r="40" spans="1:34" ht="34.5" thickBot="1" x14ac:dyDescent="0.25">
      <c r="A40" s="332" t="s">
        <v>455</v>
      </c>
      <c r="B40" s="100"/>
      <c r="C40" s="100" t="s">
        <v>456</v>
      </c>
      <c r="D40" s="115" t="s">
        <v>463</v>
      </c>
      <c r="E40" s="115" t="s">
        <v>464</v>
      </c>
      <c r="F40" s="115"/>
      <c r="G40" s="115" t="s">
        <v>465</v>
      </c>
      <c r="H40" s="115" t="s">
        <v>265</v>
      </c>
      <c r="I40" s="378" t="s">
        <v>466</v>
      </c>
      <c r="J40" s="378"/>
      <c r="K40" s="115" t="s">
        <v>467</v>
      </c>
      <c r="L40" s="115" t="s">
        <v>468</v>
      </c>
      <c r="M40" s="117"/>
      <c r="N40" s="118" t="s">
        <v>469</v>
      </c>
      <c r="O40" s="118" t="s">
        <v>470</v>
      </c>
      <c r="P40" s="100" t="s">
        <v>209</v>
      </c>
      <c r="Q40" s="100" t="s">
        <v>264</v>
      </c>
      <c r="R40" s="102" t="s">
        <v>264</v>
      </c>
      <c r="S40" s="100" t="s">
        <v>264</v>
      </c>
      <c r="T40" s="103" t="s">
        <v>457</v>
      </c>
      <c r="U40" s="103" t="s">
        <v>458</v>
      </c>
      <c r="V40" s="67" t="s">
        <v>425</v>
      </c>
      <c r="W40" s="101" t="s">
        <v>265</v>
      </c>
      <c r="X40" s="101" t="s">
        <v>409</v>
      </c>
      <c r="Y40" s="101" t="s">
        <v>410</v>
      </c>
      <c r="Z40" s="67" t="s">
        <v>309</v>
      </c>
      <c r="AA40" s="101" t="s">
        <v>307</v>
      </c>
      <c r="AB40" s="101" t="s">
        <v>859</v>
      </c>
      <c r="AC40" s="101" t="s">
        <v>863</v>
      </c>
      <c r="AD40" s="259" t="s">
        <v>423</v>
      </c>
      <c r="AE40" s="101" t="s">
        <v>864</v>
      </c>
      <c r="AF40" s="339" t="s">
        <v>300</v>
      </c>
      <c r="AG40" s="259" t="s">
        <v>869</v>
      </c>
      <c r="AH40" s="368" t="s">
        <v>266</v>
      </c>
    </row>
    <row r="41" spans="1:34" x14ac:dyDescent="0.2">
      <c r="A41" s="119">
        <v>8</v>
      </c>
      <c r="B41" s="379" t="s">
        <v>490</v>
      </c>
      <c r="C41" s="379"/>
      <c r="D41" s="120">
        <f>SUM(D69)</f>
        <v>0</v>
      </c>
      <c r="E41" s="120">
        <f>SUM(E69)</f>
        <v>0</v>
      </c>
      <c r="F41" s="120"/>
      <c r="G41" s="120">
        <v>20250000</v>
      </c>
      <c r="H41" s="120">
        <v>35250000</v>
      </c>
      <c r="I41" s="380">
        <v>35250000</v>
      </c>
      <c r="J41" s="380"/>
      <c r="K41" s="120">
        <v>310000</v>
      </c>
      <c r="L41" s="120">
        <v>3012200</v>
      </c>
      <c r="M41" s="159"/>
      <c r="N41" s="122" t="e">
        <f>SUM(F41/E41*100)</f>
        <v>#DIV/0!</v>
      </c>
      <c r="O41" s="122" t="e">
        <f>SUM(#REF!/F41*100)</f>
        <v>#REF!</v>
      </c>
      <c r="P41" s="120">
        <v>20250000</v>
      </c>
      <c r="Q41" s="122">
        <v>0</v>
      </c>
      <c r="R41" s="122"/>
      <c r="S41" s="122">
        <v>0</v>
      </c>
      <c r="T41" s="124">
        <v>0</v>
      </c>
      <c r="U41" s="124">
        <v>0</v>
      </c>
      <c r="V41" s="124">
        <v>0</v>
      </c>
      <c r="W41" s="160">
        <v>0</v>
      </c>
      <c r="X41" s="160">
        <v>0</v>
      </c>
      <c r="Y41" s="160">
        <v>0</v>
      </c>
      <c r="Z41" s="160">
        <v>0</v>
      </c>
      <c r="AA41" s="105"/>
      <c r="AB41" s="105"/>
      <c r="AC41" s="105"/>
      <c r="AD41" s="105"/>
      <c r="AE41" s="105"/>
      <c r="AF41" s="334"/>
      <c r="AG41" s="105"/>
      <c r="AH41" s="106">
        <f>SUM(AH48)</f>
        <v>0</v>
      </c>
    </row>
    <row r="42" spans="1:34" x14ac:dyDescent="0.2">
      <c r="A42" s="125">
        <v>5</v>
      </c>
      <c r="B42" s="381" t="s">
        <v>491</v>
      </c>
      <c r="C42" s="381"/>
      <c r="D42" s="127">
        <f>SUM(D78)</f>
        <v>0</v>
      </c>
      <c r="E42" s="127">
        <f>SUM(E78)</f>
        <v>0</v>
      </c>
      <c r="F42" s="127"/>
      <c r="G42" s="127">
        <v>0</v>
      </c>
      <c r="H42" s="127">
        <v>0</v>
      </c>
      <c r="I42" s="370">
        <f>SUM(J78)</f>
        <v>0</v>
      </c>
      <c r="J42" s="370"/>
      <c r="K42" s="127">
        <v>1850000</v>
      </c>
      <c r="L42" s="127">
        <v>5002716</v>
      </c>
      <c r="M42" s="130"/>
      <c r="N42" s="131" t="e">
        <f>SUM(F42/E42*100)</f>
        <v>#DIV/0!</v>
      </c>
      <c r="O42" s="131">
        <v>0</v>
      </c>
      <c r="P42" s="127">
        <v>0</v>
      </c>
      <c r="Q42" s="131">
        <v>0</v>
      </c>
      <c r="R42" s="131"/>
      <c r="S42" s="131">
        <v>0</v>
      </c>
      <c r="T42" s="133">
        <v>0</v>
      </c>
      <c r="U42" s="133">
        <v>0</v>
      </c>
      <c r="V42" s="133">
        <v>0</v>
      </c>
      <c r="W42" s="134">
        <v>0</v>
      </c>
      <c r="X42" s="134">
        <v>0</v>
      </c>
      <c r="Y42" s="134">
        <v>0</v>
      </c>
      <c r="Z42" s="134">
        <v>0</v>
      </c>
      <c r="AA42" s="82"/>
      <c r="AB42" s="82"/>
      <c r="AC42" s="82"/>
      <c r="AD42" s="82"/>
      <c r="AE42" s="82"/>
      <c r="AF42" s="335"/>
      <c r="AG42" s="82"/>
      <c r="AH42" s="108"/>
    </row>
    <row r="43" spans="1:34" ht="13.5" thickBot="1" x14ac:dyDescent="0.25">
      <c r="A43" s="161"/>
      <c r="B43" s="383" t="s">
        <v>492</v>
      </c>
      <c r="C43" s="383"/>
      <c r="D43" s="162">
        <f>D41-D42</f>
        <v>0</v>
      </c>
      <c r="E43" s="162">
        <f>E41-E42</f>
        <v>0</v>
      </c>
      <c r="F43" s="162"/>
      <c r="G43" s="162">
        <f>G41-G42</f>
        <v>20250000</v>
      </c>
      <c r="H43" s="162">
        <f>H41-H42</f>
        <v>35250000</v>
      </c>
      <c r="I43" s="384">
        <f>I41-I42</f>
        <v>35250000</v>
      </c>
      <c r="J43" s="384"/>
      <c r="K43" s="162">
        <f>K41-K42</f>
        <v>-1540000</v>
      </c>
      <c r="L43" s="162">
        <f>L41-L42</f>
        <v>-1990516</v>
      </c>
      <c r="M43" s="163"/>
      <c r="N43" s="142" t="e">
        <f>SUM(F43/E43*100)</f>
        <v>#DIV/0!</v>
      </c>
      <c r="O43" s="142" t="e">
        <f>SUM(#REF!/F43*100)</f>
        <v>#REF!</v>
      </c>
      <c r="P43" s="162">
        <f t="shared" ref="P43:U43" si="9">P41-P42</f>
        <v>20250000</v>
      </c>
      <c r="Q43" s="162">
        <f t="shared" si="9"/>
        <v>0</v>
      </c>
      <c r="R43" s="162">
        <f t="shared" si="9"/>
        <v>0</v>
      </c>
      <c r="S43" s="162">
        <f t="shared" si="9"/>
        <v>0</v>
      </c>
      <c r="T43" s="145">
        <f t="shared" si="9"/>
        <v>0</v>
      </c>
      <c r="U43" s="145">
        <f t="shared" si="9"/>
        <v>0</v>
      </c>
      <c r="V43" s="145">
        <v>0</v>
      </c>
      <c r="W43" s="147">
        <v>0</v>
      </c>
      <c r="X43" s="147">
        <v>0</v>
      </c>
      <c r="Y43" s="147">
        <v>0</v>
      </c>
      <c r="Z43" s="147">
        <v>0</v>
      </c>
      <c r="AA43" s="86"/>
      <c r="AB43" s="86"/>
      <c r="AC43" s="86"/>
      <c r="AD43" s="86"/>
      <c r="AE43" s="86"/>
      <c r="AF43" s="337"/>
      <c r="AG43" s="86"/>
      <c r="AH43" s="110"/>
    </row>
    <row r="44" spans="1:34" x14ac:dyDescent="0.2">
      <c r="A44" s="164"/>
      <c r="B44" s="165"/>
      <c r="C44" s="165"/>
      <c r="D44" s="166"/>
      <c r="E44" s="166"/>
      <c r="F44" s="166"/>
      <c r="G44" s="166"/>
      <c r="H44" s="166"/>
      <c r="I44" s="167"/>
      <c r="J44" s="167"/>
      <c r="K44" s="166"/>
      <c r="L44" s="166"/>
      <c r="M44" s="168"/>
      <c r="N44" s="153"/>
      <c r="O44" s="153"/>
      <c r="P44" s="166"/>
      <c r="Q44" s="166"/>
      <c r="R44" s="166"/>
      <c r="S44" s="166"/>
      <c r="T44" s="156"/>
      <c r="U44" s="156"/>
      <c r="V44" s="156"/>
      <c r="W44" s="158"/>
      <c r="X44" s="158"/>
      <c r="Y44" s="158"/>
      <c r="Z44" s="158"/>
    </row>
    <row r="45" spans="1:34" ht="18" x14ac:dyDescent="0.25">
      <c r="A45" s="148"/>
      <c r="B45" s="94" t="s">
        <v>493</v>
      </c>
      <c r="C45" s="112"/>
      <c r="D45" s="150"/>
      <c r="E45" s="150"/>
      <c r="F45" s="150"/>
      <c r="G45" s="150"/>
      <c r="H45" s="150"/>
      <c r="I45" s="151"/>
      <c r="J45" s="151"/>
      <c r="K45" s="150"/>
      <c r="L45" s="150"/>
      <c r="M45" s="152"/>
      <c r="N45" s="153"/>
      <c r="O45" s="153"/>
      <c r="P45" s="150"/>
      <c r="Q45" s="154"/>
      <c r="R45" s="155"/>
      <c r="S45" s="156"/>
      <c r="T45" s="157"/>
      <c r="U45" s="157"/>
      <c r="V45" s="157"/>
      <c r="W45" s="158"/>
      <c r="X45" s="158"/>
      <c r="Y45" s="158"/>
      <c r="Z45" s="158"/>
    </row>
    <row r="46" spans="1:34" ht="13.5" thickBot="1" x14ac:dyDescent="0.25">
      <c r="A46" s="148"/>
      <c r="B46" s="385"/>
      <c r="C46" s="386"/>
      <c r="D46" s="386"/>
      <c r="E46" s="386"/>
      <c r="F46" s="386"/>
      <c r="G46" s="386"/>
      <c r="H46" s="386"/>
      <c r="I46" s="387"/>
      <c r="J46" s="387"/>
      <c r="K46" s="387"/>
      <c r="L46" s="387"/>
      <c r="M46" s="152"/>
      <c r="N46" s="153"/>
      <c r="O46" s="153"/>
      <c r="P46" s="153"/>
      <c r="Q46" s="153"/>
      <c r="R46" s="153"/>
      <c r="S46" s="153"/>
      <c r="T46" s="157"/>
      <c r="U46" s="157"/>
      <c r="V46" s="157"/>
    </row>
    <row r="47" spans="1:34" ht="34.5" thickBot="1" x14ac:dyDescent="0.25">
      <c r="A47" s="332" t="s">
        <v>455</v>
      </c>
      <c r="B47" s="100"/>
      <c r="C47" s="100" t="s">
        <v>456</v>
      </c>
      <c r="D47" s="115" t="s">
        <v>463</v>
      </c>
      <c r="E47" s="115" t="s">
        <v>464</v>
      </c>
      <c r="F47" s="115"/>
      <c r="G47" s="115" t="s">
        <v>465</v>
      </c>
      <c r="H47" s="115" t="s">
        <v>265</v>
      </c>
      <c r="I47" s="378" t="s">
        <v>466</v>
      </c>
      <c r="J47" s="378"/>
      <c r="K47" s="115" t="s">
        <v>467</v>
      </c>
      <c r="L47" s="115" t="s">
        <v>468</v>
      </c>
      <c r="M47" s="117"/>
      <c r="N47" s="118" t="s">
        <v>469</v>
      </c>
      <c r="O47" s="118" t="s">
        <v>470</v>
      </c>
      <c r="P47" s="100" t="s">
        <v>209</v>
      </c>
      <c r="Q47" s="100" t="s">
        <v>264</v>
      </c>
      <c r="R47" s="102" t="s">
        <v>264</v>
      </c>
      <c r="S47" s="100" t="s">
        <v>264</v>
      </c>
      <c r="T47" s="103" t="s">
        <v>457</v>
      </c>
      <c r="U47" s="103" t="s">
        <v>458</v>
      </c>
      <c r="V47" s="67" t="s">
        <v>425</v>
      </c>
      <c r="W47" s="101" t="s">
        <v>265</v>
      </c>
      <c r="X47" s="101" t="s">
        <v>409</v>
      </c>
      <c r="Y47" s="101" t="s">
        <v>410</v>
      </c>
      <c r="Z47" s="67" t="s">
        <v>309</v>
      </c>
      <c r="AA47" s="101" t="s">
        <v>307</v>
      </c>
      <c r="AB47" s="101" t="s">
        <v>859</v>
      </c>
      <c r="AC47" s="101" t="s">
        <v>863</v>
      </c>
      <c r="AD47" s="259" t="s">
        <v>423</v>
      </c>
      <c r="AE47" s="101" t="s">
        <v>864</v>
      </c>
      <c r="AF47" s="339" t="s">
        <v>300</v>
      </c>
      <c r="AG47" s="259" t="s">
        <v>869</v>
      </c>
      <c r="AH47" s="368" t="s">
        <v>266</v>
      </c>
    </row>
    <row r="48" spans="1:34" x14ac:dyDescent="0.2">
      <c r="A48" s="119"/>
      <c r="B48" s="371" t="s">
        <v>494</v>
      </c>
      <c r="C48" s="371"/>
      <c r="D48" s="169"/>
      <c r="E48" s="169">
        <v>-156114183</v>
      </c>
      <c r="F48" s="170"/>
      <c r="G48" s="169">
        <v>-205883457</v>
      </c>
      <c r="H48" s="170">
        <v>-205883457</v>
      </c>
      <c r="I48" s="372">
        <v>-205883457</v>
      </c>
      <c r="J48" s="372"/>
      <c r="K48" s="169">
        <v>-205883457</v>
      </c>
      <c r="L48" s="171">
        <v>-156114183</v>
      </c>
      <c r="M48" s="172"/>
      <c r="N48" s="122">
        <f>SUM(F48/E48*100)</f>
        <v>0</v>
      </c>
      <c r="O48" s="122" t="e">
        <f>SUM(#REF!/F48*100)</f>
        <v>#REF!</v>
      </c>
      <c r="P48" s="169">
        <v>-205883457</v>
      </c>
      <c r="Q48" s="122" t="e">
        <f>SUM(Q49)</f>
        <v>#REF!</v>
      </c>
      <c r="R48" s="122">
        <v>1230204.21</v>
      </c>
      <c r="S48" s="122">
        <v>163276.16</v>
      </c>
      <c r="T48" s="124">
        <v>59725.26</v>
      </c>
      <c r="U48" s="124">
        <v>131371.47</v>
      </c>
      <c r="V48" s="124">
        <v>74988.39</v>
      </c>
      <c r="W48" s="105">
        <v>198833.77</v>
      </c>
      <c r="X48" s="105">
        <v>0</v>
      </c>
      <c r="Y48" s="105">
        <v>0</v>
      </c>
      <c r="Z48" s="105"/>
      <c r="AA48" s="105"/>
      <c r="AB48" s="105">
        <f>SUM(W48+Z48-AA48)</f>
        <v>198833.77</v>
      </c>
      <c r="AC48" s="105">
        <v>0</v>
      </c>
      <c r="AD48" s="105">
        <v>198833.77</v>
      </c>
      <c r="AE48" s="105">
        <v>0</v>
      </c>
      <c r="AF48" s="334">
        <v>371828.81</v>
      </c>
      <c r="AG48" s="105">
        <v>371828.81</v>
      </c>
      <c r="AH48" s="106"/>
    </row>
    <row r="49" spans="1:34" ht="13.5" thickBot="1" x14ac:dyDescent="0.25">
      <c r="A49" s="138"/>
      <c r="B49" s="373" t="s">
        <v>495</v>
      </c>
      <c r="C49" s="373"/>
      <c r="D49" s="173">
        <v>0</v>
      </c>
      <c r="E49" s="173">
        <v>-13354767</v>
      </c>
      <c r="F49" s="174"/>
      <c r="G49" s="173">
        <v>-42800528</v>
      </c>
      <c r="H49" s="174">
        <v>-42800528</v>
      </c>
      <c r="I49" s="374">
        <v>-42800528</v>
      </c>
      <c r="J49" s="374"/>
      <c r="K49" s="173">
        <v>-18954934</v>
      </c>
      <c r="L49" s="140">
        <v>-13354767</v>
      </c>
      <c r="M49" s="141"/>
      <c r="N49" s="142">
        <f>SUM(F49/E49*100)</f>
        <v>0</v>
      </c>
      <c r="O49" s="142" t="e">
        <f>SUM(#REF!/F49*100)</f>
        <v>#REF!</v>
      </c>
      <c r="P49" s="173">
        <v>-42800528</v>
      </c>
      <c r="Q49" s="142" t="e">
        <f>SUM(#REF!)</f>
        <v>#REF!</v>
      </c>
      <c r="R49" s="142"/>
      <c r="S49" s="142">
        <v>0</v>
      </c>
      <c r="T49" s="146">
        <v>0</v>
      </c>
      <c r="U49" s="146">
        <v>0</v>
      </c>
      <c r="V49" s="146"/>
      <c r="W49" s="86">
        <v>0</v>
      </c>
      <c r="X49" s="86">
        <v>0</v>
      </c>
      <c r="Y49" s="86">
        <v>0</v>
      </c>
      <c r="Z49" s="86">
        <v>0</v>
      </c>
      <c r="AA49" s="86"/>
      <c r="AB49" s="86">
        <f>SUM(W49+Z49-AA49)</f>
        <v>0</v>
      </c>
      <c r="AC49" s="86"/>
      <c r="AD49" s="86">
        <v>108135.08</v>
      </c>
      <c r="AE49" s="86"/>
      <c r="AF49" s="337"/>
      <c r="AG49" s="86">
        <f>SUM(AG48+AG36)</f>
        <v>217673.78999999998</v>
      </c>
      <c r="AH49" s="110"/>
    </row>
    <row r="50" spans="1:34" ht="13.5" thickBot="1" x14ac:dyDescent="0.25">
      <c r="A50" s="148"/>
      <c r="B50" s="175"/>
      <c r="C50" s="175"/>
      <c r="D50" s="176"/>
      <c r="E50" s="176"/>
      <c r="F50" s="177"/>
      <c r="G50" s="176"/>
      <c r="H50" s="177"/>
      <c r="I50" s="178"/>
      <c r="J50" s="178"/>
      <c r="K50" s="176"/>
      <c r="L50" s="179"/>
      <c r="M50" s="152"/>
      <c r="N50" s="153"/>
      <c r="O50" s="153"/>
      <c r="P50" s="180"/>
      <c r="Q50" s="153"/>
      <c r="R50" s="153"/>
      <c r="S50" s="153"/>
      <c r="T50" s="157"/>
      <c r="U50" s="157"/>
      <c r="V50" s="157"/>
    </row>
    <row r="51" spans="1:34" ht="16.5" thickBot="1" x14ac:dyDescent="0.3">
      <c r="A51" s="375" t="s">
        <v>496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5"/>
      <c r="Q51" s="375"/>
      <c r="R51" s="375"/>
      <c r="S51" s="375"/>
      <c r="T51" s="375"/>
      <c r="U51" s="375"/>
      <c r="V51" s="375"/>
      <c r="W51" s="375"/>
    </row>
    <row r="52" spans="1:34" ht="13.5" thickBot="1" x14ac:dyDescent="0.25">
      <c r="A52" s="148"/>
      <c r="B52" s="376"/>
      <c r="C52" s="376"/>
      <c r="D52" s="377"/>
      <c r="E52" s="377"/>
      <c r="F52" s="377"/>
      <c r="G52" s="377"/>
      <c r="H52" s="377"/>
      <c r="I52" s="377"/>
      <c r="J52" s="377"/>
      <c r="K52" s="377"/>
      <c r="L52" s="377"/>
      <c r="M52" s="181"/>
      <c r="N52" s="153"/>
      <c r="O52" s="153"/>
      <c r="P52" s="153"/>
      <c r="Q52" s="153"/>
      <c r="R52" s="153"/>
      <c r="S52" s="153"/>
      <c r="T52" s="157"/>
      <c r="U52" s="157"/>
      <c r="V52" s="157"/>
    </row>
    <row r="53" spans="1:34" ht="34.5" thickBot="1" x14ac:dyDescent="0.25">
      <c r="A53" s="332" t="s">
        <v>455</v>
      </c>
      <c r="B53" s="100"/>
      <c r="C53" s="100" t="s">
        <v>456</v>
      </c>
      <c r="D53" s="115" t="s">
        <v>463</v>
      </c>
      <c r="E53" s="115" t="s">
        <v>464</v>
      </c>
      <c r="F53" s="115"/>
      <c r="G53" s="115" t="s">
        <v>465</v>
      </c>
      <c r="H53" s="115" t="s">
        <v>265</v>
      </c>
      <c r="I53" s="378" t="s">
        <v>466</v>
      </c>
      <c r="J53" s="378"/>
      <c r="K53" s="115" t="s">
        <v>467</v>
      </c>
      <c r="L53" s="115" t="s">
        <v>468</v>
      </c>
      <c r="M53" s="117"/>
      <c r="N53" s="118" t="s">
        <v>469</v>
      </c>
      <c r="O53" s="118" t="s">
        <v>470</v>
      </c>
      <c r="P53" s="100" t="s">
        <v>209</v>
      </c>
      <c r="Q53" s="100" t="s">
        <v>264</v>
      </c>
      <c r="R53" s="102" t="s">
        <v>264</v>
      </c>
      <c r="S53" s="100" t="s">
        <v>264</v>
      </c>
      <c r="T53" s="103" t="s">
        <v>457</v>
      </c>
      <c r="U53" s="103" t="s">
        <v>458</v>
      </c>
      <c r="V53" s="67" t="s">
        <v>425</v>
      </c>
      <c r="W53" s="101" t="s">
        <v>265</v>
      </c>
      <c r="X53" s="101" t="s">
        <v>409</v>
      </c>
      <c r="Y53" s="101" t="s">
        <v>410</v>
      </c>
      <c r="Z53" s="67" t="s">
        <v>309</v>
      </c>
      <c r="AA53" s="101" t="s">
        <v>307</v>
      </c>
      <c r="AB53" s="101" t="s">
        <v>859</v>
      </c>
      <c r="AC53" s="101" t="s">
        <v>863</v>
      </c>
      <c r="AD53" s="259" t="s">
        <v>423</v>
      </c>
      <c r="AE53" s="101" t="s">
        <v>864</v>
      </c>
      <c r="AF53" s="339" t="s">
        <v>300</v>
      </c>
      <c r="AG53" s="259" t="s">
        <v>869</v>
      </c>
      <c r="AH53" s="368" t="s">
        <v>266</v>
      </c>
    </row>
    <row r="54" spans="1:34" x14ac:dyDescent="0.2">
      <c r="A54" s="119"/>
      <c r="B54" s="379" t="s">
        <v>497</v>
      </c>
      <c r="C54" s="379"/>
      <c r="D54" s="120">
        <f>SUM(D81)</f>
        <v>0</v>
      </c>
      <c r="E54" s="120">
        <f>SUM(E81)</f>
        <v>0</v>
      </c>
      <c r="F54" s="120"/>
      <c r="G54" s="120">
        <v>20250000</v>
      </c>
      <c r="H54" s="120">
        <v>35250000</v>
      </c>
      <c r="I54" s="380">
        <v>35250000</v>
      </c>
      <c r="J54" s="380"/>
      <c r="K54" s="120">
        <v>310000</v>
      </c>
      <c r="L54" s="120">
        <v>3012200</v>
      </c>
      <c r="M54" s="291"/>
      <c r="N54" s="292" t="e">
        <f>SUM(F54/E54*100)</f>
        <v>#DIV/0!</v>
      </c>
      <c r="O54" s="292" t="e">
        <f>SUM(#REF!/F54*100)</f>
        <v>#REF!</v>
      </c>
      <c r="P54" s="120">
        <v>20250000</v>
      </c>
      <c r="Q54" s="292">
        <v>0</v>
      </c>
      <c r="R54" s="292"/>
      <c r="S54" s="122">
        <v>0</v>
      </c>
      <c r="T54" s="124">
        <v>0</v>
      </c>
      <c r="U54" s="124">
        <v>0</v>
      </c>
      <c r="V54" s="124"/>
      <c r="W54" s="160">
        <v>0</v>
      </c>
      <c r="X54" s="160">
        <v>0</v>
      </c>
      <c r="Y54" s="160">
        <v>0</v>
      </c>
      <c r="Z54" s="160">
        <v>0</v>
      </c>
      <c r="AA54" s="105"/>
      <c r="AB54" s="105"/>
      <c r="AC54" s="105"/>
      <c r="AD54" s="105"/>
      <c r="AE54" s="105"/>
      <c r="AF54" s="334"/>
      <c r="AG54" s="105"/>
      <c r="AH54" s="106"/>
    </row>
    <row r="55" spans="1:34" x14ac:dyDescent="0.2">
      <c r="A55" s="125"/>
      <c r="B55" s="381" t="s">
        <v>498</v>
      </c>
      <c r="C55" s="381"/>
      <c r="D55" s="127">
        <f>SUM(D90)</f>
        <v>0</v>
      </c>
      <c r="E55" s="127">
        <f>SUM(E90)</f>
        <v>0</v>
      </c>
      <c r="F55" s="127"/>
      <c r="G55" s="127">
        <v>0</v>
      </c>
      <c r="H55" s="127">
        <v>0</v>
      </c>
      <c r="I55" s="370">
        <f>SUM(J90)</f>
        <v>0</v>
      </c>
      <c r="J55" s="370"/>
      <c r="K55" s="127">
        <v>1850000</v>
      </c>
      <c r="L55" s="127">
        <v>5002716</v>
      </c>
      <c r="M55" s="182"/>
      <c r="N55" s="183" t="e">
        <f>SUM(F55/E55*100)</f>
        <v>#DIV/0!</v>
      </c>
      <c r="O55" s="183">
        <v>0</v>
      </c>
      <c r="P55" s="127">
        <v>0</v>
      </c>
      <c r="Q55" s="183">
        <v>0</v>
      </c>
      <c r="R55" s="183"/>
      <c r="S55" s="131">
        <v>0</v>
      </c>
      <c r="T55" s="133">
        <v>0</v>
      </c>
      <c r="U55" s="133">
        <v>0</v>
      </c>
      <c r="V55" s="133"/>
      <c r="W55" s="134">
        <v>0</v>
      </c>
      <c r="X55" s="134">
        <v>0</v>
      </c>
      <c r="Y55" s="134">
        <v>0</v>
      </c>
      <c r="Z55" s="134">
        <v>0</v>
      </c>
      <c r="AA55" s="82"/>
      <c r="AB55" s="82"/>
      <c r="AC55" s="82"/>
      <c r="AD55" s="82"/>
      <c r="AE55" s="82"/>
      <c r="AF55" s="335"/>
      <c r="AG55" s="82"/>
      <c r="AH55" s="108"/>
    </row>
    <row r="56" spans="1:34" x14ac:dyDescent="0.2">
      <c r="A56" s="184"/>
      <c r="B56" s="369" t="s">
        <v>499</v>
      </c>
      <c r="C56" s="369"/>
      <c r="D56" s="127">
        <f>D54-D55</f>
        <v>0</v>
      </c>
      <c r="E56" s="127">
        <f>E54-E55</f>
        <v>0</v>
      </c>
      <c r="F56" s="127"/>
      <c r="G56" s="127">
        <f>G54-G55</f>
        <v>20250000</v>
      </c>
      <c r="H56" s="127">
        <f>H54-H55</f>
        <v>35250000</v>
      </c>
      <c r="I56" s="370">
        <f>I54-I55</f>
        <v>35250000</v>
      </c>
      <c r="J56" s="370"/>
      <c r="K56" s="127">
        <f>K54-K55</f>
        <v>-1540000</v>
      </c>
      <c r="L56" s="127">
        <f>L54-L55</f>
        <v>-1990516</v>
      </c>
      <c r="M56" s="185"/>
      <c r="N56" s="183" t="e">
        <f>SUM(F56/E56*100)</f>
        <v>#DIV/0!</v>
      </c>
      <c r="O56" s="183" t="e">
        <f>SUM(#REF!/F56*100)</f>
        <v>#REF!</v>
      </c>
      <c r="P56" s="127">
        <f t="shared" ref="P56:U56" si="10">P54-P55</f>
        <v>20250000</v>
      </c>
      <c r="Q56" s="127">
        <f t="shared" si="10"/>
        <v>0</v>
      </c>
      <c r="R56" s="127">
        <f t="shared" si="10"/>
        <v>0</v>
      </c>
      <c r="S56" s="127">
        <f t="shared" si="10"/>
        <v>0</v>
      </c>
      <c r="T56" s="132">
        <f t="shared" si="10"/>
        <v>0</v>
      </c>
      <c r="U56" s="132">
        <f t="shared" si="10"/>
        <v>0</v>
      </c>
      <c r="V56" s="132"/>
      <c r="W56" s="134">
        <v>0</v>
      </c>
      <c r="X56" s="134">
        <v>0</v>
      </c>
      <c r="Y56" s="134">
        <v>0</v>
      </c>
      <c r="Z56" s="134">
        <v>0</v>
      </c>
      <c r="AA56" s="82"/>
      <c r="AB56" s="82"/>
      <c r="AC56" s="82"/>
      <c r="AD56" s="82"/>
      <c r="AE56" s="82"/>
      <c r="AF56" s="335"/>
      <c r="AG56" s="82"/>
      <c r="AH56" s="108"/>
    </row>
    <row r="57" spans="1:34" ht="13.5" thickBot="1" x14ac:dyDescent="0.25">
      <c r="A57" s="186"/>
      <c r="B57" s="187" t="s">
        <v>500</v>
      </c>
      <c r="C57" s="187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62"/>
      <c r="T57" s="145"/>
      <c r="U57" s="145"/>
      <c r="V57" s="145"/>
      <c r="W57" s="147"/>
      <c r="X57" s="147"/>
      <c r="Y57" s="147"/>
      <c r="Z57" s="147"/>
      <c r="AA57" s="86"/>
      <c r="AB57" s="86"/>
      <c r="AC57" s="86"/>
      <c r="AD57" s="86"/>
      <c r="AE57" s="86"/>
      <c r="AF57" s="337"/>
      <c r="AG57" s="86"/>
      <c r="AH57" s="110"/>
    </row>
    <row r="58" spans="1:34" x14ac:dyDescent="0.2">
      <c r="B58" s="189"/>
      <c r="C58" s="189"/>
    </row>
    <row r="59" spans="1:34" x14ac:dyDescent="0.2">
      <c r="B59" s="99"/>
      <c r="C59" s="93"/>
      <c r="D59" s="97"/>
      <c r="E59" s="97"/>
      <c r="F59" s="97"/>
      <c r="G59" s="97"/>
      <c r="H59" s="97"/>
      <c r="I59" s="97"/>
      <c r="J59" s="97"/>
      <c r="K59" s="98"/>
      <c r="L59" s="98"/>
      <c r="M59" s="98"/>
      <c r="N59" s="98"/>
      <c r="O59" s="98"/>
      <c r="P59" s="98"/>
      <c r="Q59" s="98"/>
      <c r="R59" s="98"/>
      <c r="S59" s="98"/>
    </row>
  </sheetData>
  <mergeCells count="37">
    <mergeCell ref="K22:L22"/>
    <mergeCell ref="B23:C23"/>
    <mergeCell ref="I23:J23"/>
    <mergeCell ref="I13:J13"/>
    <mergeCell ref="B14:C14"/>
    <mergeCell ref="I14:J14"/>
    <mergeCell ref="B15:C15"/>
    <mergeCell ref="I15:J15"/>
    <mergeCell ref="B21:C21"/>
    <mergeCell ref="I21:J21"/>
    <mergeCell ref="B22:C22"/>
    <mergeCell ref="I22:J22"/>
    <mergeCell ref="I47:J47"/>
    <mergeCell ref="B30:C30"/>
    <mergeCell ref="I30:J30"/>
    <mergeCell ref="I36:J36"/>
    <mergeCell ref="I40:J40"/>
    <mergeCell ref="B41:C41"/>
    <mergeCell ref="I41:J41"/>
    <mergeCell ref="B42:C42"/>
    <mergeCell ref="I42:J42"/>
    <mergeCell ref="B43:C43"/>
    <mergeCell ref="I43:J43"/>
    <mergeCell ref="B46:L46"/>
    <mergeCell ref="B56:C56"/>
    <mergeCell ref="I56:J56"/>
    <mergeCell ref="B48:C48"/>
    <mergeCell ref="I48:J48"/>
    <mergeCell ref="B49:C49"/>
    <mergeCell ref="I49:J49"/>
    <mergeCell ref="A51:W51"/>
    <mergeCell ref="B52:L52"/>
    <mergeCell ref="I53:J53"/>
    <mergeCell ref="B54:C54"/>
    <mergeCell ref="I54:J54"/>
    <mergeCell ref="B55:C55"/>
    <mergeCell ref="I55:J5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3204E-0D97-4683-B7B1-C1B51BE0C934}">
  <sheetPr>
    <tabColor theme="3" tint="0.59999389629810485"/>
    <outlinePr summaryBelow="0"/>
    <pageSetUpPr fitToPage="1"/>
  </sheetPr>
  <dimension ref="A2:K218"/>
  <sheetViews>
    <sheetView showGridLines="0" workbookViewId="0">
      <selection activeCell="H167" sqref="H167"/>
    </sheetView>
  </sheetViews>
  <sheetFormatPr defaultRowHeight="15" x14ac:dyDescent="0.25"/>
  <cols>
    <col min="1" max="1" width="5.42578125" style="261" customWidth="1"/>
    <col min="2" max="2" width="31.7109375" style="261" customWidth="1"/>
    <col min="3" max="3" width="16.42578125" style="261" hidden="1" customWidth="1"/>
    <col min="4" max="4" width="16.5703125" style="261" hidden="1" customWidth="1"/>
    <col min="5" max="5" width="16.5703125" style="261" customWidth="1"/>
    <col min="6" max="6" width="17" style="261" customWidth="1"/>
    <col min="7" max="7" width="22.42578125" style="261" customWidth="1"/>
    <col min="8" max="8" width="15" style="261" customWidth="1"/>
    <col min="9" max="9" width="10" style="261" bestFit="1" customWidth="1"/>
    <col min="10" max="10" width="9.140625" style="261"/>
    <col min="11" max="11" width="12.7109375" style="261" bestFit="1" customWidth="1"/>
    <col min="12" max="256" width="9.140625" style="261"/>
    <col min="257" max="257" width="5.42578125" style="261" customWidth="1"/>
    <col min="258" max="258" width="31.7109375" style="261" customWidth="1"/>
    <col min="259" max="259" width="16.42578125" style="261" customWidth="1"/>
    <col min="260" max="261" width="16.5703125" style="261" customWidth="1"/>
    <col min="262" max="262" width="7.5703125" style="261" customWidth="1"/>
    <col min="263" max="263" width="6.42578125" style="261" customWidth="1"/>
    <col min="264" max="512" width="9.140625" style="261"/>
    <col min="513" max="513" width="5.42578125" style="261" customWidth="1"/>
    <col min="514" max="514" width="31.7109375" style="261" customWidth="1"/>
    <col min="515" max="515" width="16.42578125" style="261" customWidth="1"/>
    <col min="516" max="517" width="16.5703125" style="261" customWidth="1"/>
    <col min="518" max="518" width="7.5703125" style="261" customWidth="1"/>
    <col min="519" max="519" width="6.42578125" style="261" customWidth="1"/>
    <col min="520" max="768" width="9.140625" style="261"/>
    <col min="769" max="769" width="5.42578125" style="261" customWidth="1"/>
    <col min="770" max="770" width="31.7109375" style="261" customWidth="1"/>
    <col min="771" max="771" width="16.42578125" style="261" customWidth="1"/>
    <col min="772" max="773" width="16.5703125" style="261" customWidth="1"/>
    <col min="774" max="774" width="7.5703125" style="261" customWidth="1"/>
    <col min="775" max="775" width="6.42578125" style="261" customWidth="1"/>
    <col min="776" max="1024" width="9.140625" style="261"/>
    <col min="1025" max="1025" width="5.42578125" style="261" customWidth="1"/>
    <col min="1026" max="1026" width="31.7109375" style="261" customWidth="1"/>
    <col min="1027" max="1027" width="16.42578125" style="261" customWidth="1"/>
    <col min="1028" max="1029" width="16.5703125" style="261" customWidth="1"/>
    <col min="1030" max="1030" width="7.5703125" style="261" customWidth="1"/>
    <col min="1031" max="1031" width="6.42578125" style="261" customWidth="1"/>
    <col min="1032" max="1280" width="9.140625" style="261"/>
    <col min="1281" max="1281" width="5.42578125" style="261" customWidth="1"/>
    <col min="1282" max="1282" width="31.7109375" style="261" customWidth="1"/>
    <col min="1283" max="1283" width="16.42578125" style="261" customWidth="1"/>
    <col min="1284" max="1285" width="16.5703125" style="261" customWidth="1"/>
    <col min="1286" max="1286" width="7.5703125" style="261" customWidth="1"/>
    <col min="1287" max="1287" width="6.42578125" style="261" customWidth="1"/>
    <col min="1288" max="1536" width="9.140625" style="261"/>
    <col min="1537" max="1537" width="5.42578125" style="261" customWidth="1"/>
    <col min="1538" max="1538" width="31.7109375" style="261" customWidth="1"/>
    <col min="1539" max="1539" width="16.42578125" style="261" customWidth="1"/>
    <col min="1540" max="1541" width="16.5703125" style="261" customWidth="1"/>
    <col min="1542" max="1542" width="7.5703125" style="261" customWidth="1"/>
    <col min="1543" max="1543" width="6.42578125" style="261" customWidth="1"/>
    <col min="1544" max="1792" width="9.140625" style="261"/>
    <col min="1793" max="1793" width="5.42578125" style="261" customWidth="1"/>
    <col min="1794" max="1794" width="31.7109375" style="261" customWidth="1"/>
    <col min="1795" max="1795" width="16.42578125" style="261" customWidth="1"/>
    <col min="1796" max="1797" width="16.5703125" style="261" customWidth="1"/>
    <col min="1798" max="1798" width="7.5703125" style="261" customWidth="1"/>
    <col min="1799" max="1799" width="6.42578125" style="261" customWidth="1"/>
    <col min="1800" max="2048" width="9.140625" style="261"/>
    <col min="2049" max="2049" width="5.42578125" style="261" customWidth="1"/>
    <col min="2050" max="2050" width="31.7109375" style="261" customWidth="1"/>
    <col min="2051" max="2051" width="16.42578125" style="261" customWidth="1"/>
    <col min="2052" max="2053" width="16.5703125" style="261" customWidth="1"/>
    <col min="2054" max="2054" width="7.5703125" style="261" customWidth="1"/>
    <col min="2055" max="2055" width="6.42578125" style="261" customWidth="1"/>
    <col min="2056" max="2304" width="9.140625" style="261"/>
    <col min="2305" max="2305" width="5.42578125" style="261" customWidth="1"/>
    <col min="2306" max="2306" width="31.7109375" style="261" customWidth="1"/>
    <col min="2307" max="2307" width="16.42578125" style="261" customWidth="1"/>
    <col min="2308" max="2309" width="16.5703125" style="261" customWidth="1"/>
    <col min="2310" max="2310" width="7.5703125" style="261" customWidth="1"/>
    <col min="2311" max="2311" width="6.42578125" style="261" customWidth="1"/>
    <col min="2312" max="2560" width="9.140625" style="261"/>
    <col min="2561" max="2561" width="5.42578125" style="261" customWidth="1"/>
    <col min="2562" max="2562" width="31.7109375" style="261" customWidth="1"/>
    <col min="2563" max="2563" width="16.42578125" style="261" customWidth="1"/>
    <col min="2564" max="2565" width="16.5703125" style="261" customWidth="1"/>
    <col min="2566" max="2566" width="7.5703125" style="261" customWidth="1"/>
    <col min="2567" max="2567" width="6.42578125" style="261" customWidth="1"/>
    <col min="2568" max="2816" width="9.140625" style="261"/>
    <col min="2817" max="2817" width="5.42578125" style="261" customWidth="1"/>
    <col min="2818" max="2818" width="31.7109375" style="261" customWidth="1"/>
    <col min="2819" max="2819" width="16.42578125" style="261" customWidth="1"/>
    <col min="2820" max="2821" width="16.5703125" style="261" customWidth="1"/>
    <col min="2822" max="2822" width="7.5703125" style="261" customWidth="1"/>
    <col min="2823" max="2823" width="6.42578125" style="261" customWidth="1"/>
    <col min="2824" max="3072" width="9.140625" style="261"/>
    <col min="3073" max="3073" width="5.42578125" style="261" customWidth="1"/>
    <col min="3074" max="3074" width="31.7109375" style="261" customWidth="1"/>
    <col min="3075" max="3075" width="16.42578125" style="261" customWidth="1"/>
    <col min="3076" max="3077" width="16.5703125" style="261" customWidth="1"/>
    <col min="3078" max="3078" width="7.5703125" style="261" customWidth="1"/>
    <col min="3079" max="3079" width="6.42578125" style="261" customWidth="1"/>
    <col min="3080" max="3328" width="9.140625" style="261"/>
    <col min="3329" max="3329" width="5.42578125" style="261" customWidth="1"/>
    <col min="3330" max="3330" width="31.7109375" style="261" customWidth="1"/>
    <col min="3331" max="3331" width="16.42578125" style="261" customWidth="1"/>
    <col min="3332" max="3333" width="16.5703125" style="261" customWidth="1"/>
    <col min="3334" max="3334" width="7.5703125" style="261" customWidth="1"/>
    <col min="3335" max="3335" width="6.42578125" style="261" customWidth="1"/>
    <col min="3336" max="3584" width="9.140625" style="261"/>
    <col min="3585" max="3585" width="5.42578125" style="261" customWidth="1"/>
    <col min="3586" max="3586" width="31.7109375" style="261" customWidth="1"/>
    <col min="3587" max="3587" width="16.42578125" style="261" customWidth="1"/>
    <col min="3588" max="3589" width="16.5703125" style="261" customWidth="1"/>
    <col min="3590" max="3590" width="7.5703125" style="261" customWidth="1"/>
    <col min="3591" max="3591" width="6.42578125" style="261" customWidth="1"/>
    <col min="3592" max="3840" width="9.140625" style="261"/>
    <col min="3841" max="3841" width="5.42578125" style="261" customWidth="1"/>
    <col min="3842" max="3842" width="31.7109375" style="261" customWidth="1"/>
    <col min="3843" max="3843" width="16.42578125" style="261" customWidth="1"/>
    <col min="3844" max="3845" width="16.5703125" style="261" customWidth="1"/>
    <col min="3846" max="3846" width="7.5703125" style="261" customWidth="1"/>
    <col min="3847" max="3847" width="6.42578125" style="261" customWidth="1"/>
    <col min="3848" max="4096" width="9.140625" style="261"/>
    <col min="4097" max="4097" width="5.42578125" style="261" customWidth="1"/>
    <col min="4098" max="4098" width="31.7109375" style="261" customWidth="1"/>
    <col min="4099" max="4099" width="16.42578125" style="261" customWidth="1"/>
    <col min="4100" max="4101" width="16.5703125" style="261" customWidth="1"/>
    <col min="4102" max="4102" width="7.5703125" style="261" customWidth="1"/>
    <col min="4103" max="4103" width="6.42578125" style="261" customWidth="1"/>
    <col min="4104" max="4352" width="9.140625" style="261"/>
    <col min="4353" max="4353" width="5.42578125" style="261" customWidth="1"/>
    <col min="4354" max="4354" width="31.7109375" style="261" customWidth="1"/>
    <col min="4355" max="4355" width="16.42578125" style="261" customWidth="1"/>
    <col min="4356" max="4357" width="16.5703125" style="261" customWidth="1"/>
    <col min="4358" max="4358" width="7.5703125" style="261" customWidth="1"/>
    <col min="4359" max="4359" width="6.42578125" style="261" customWidth="1"/>
    <col min="4360" max="4608" width="9.140625" style="261"/>
    <col min="4609" max="4609" width="5.42578125" style="261" customWidth="1"/>
    <col min="4610" max="4610" width="31.7109375" style="261" customWidth="1"/>
    <col min="4611" max="4611" width="16.42578125" style="261" customWidth="1"/>
    <col min="4612" max="4613" width="16.5703125" style="261" customWidth="1"/>
    <col min="4614" max="4614" width="7.5703125" style="261" customWidth="1"/>
    <col min="4615" max="4615" width="6.42578125" style="261" customWidth="1"/>
    <col min="4616" max="4864" width="9.140625" style="261"/>
    <col min="4865" max="4865" width="5.42578125" style="261" customWidth="1"/>
    <col min="4866" max="4866" width="31.7109375" style="261" customWidth="1"/>
    <col min="4867" max="4867" width="16.42578125" style="261" customWidth="1"/>
    <col min="4868" max="4869" width="16.5703125" style="261" customWidth="1"/>
    <col min="4870" max="4870" width="7.5703125" style="261" customWidth="1"/>
    <col min="4871" max="4871" width="6.42578125" style="261" customWidth="1"/>
    <col min="4872" max="5120" width="9.140625" style="261"/>
    <col min="5121" max="5121" width="5.42578125" style="261" customWidth="1"/>
    <col min="5122" max="5122" width="31.7109375" style="261" customWidth="1"/>
    <col min="5123" max="5123" width="16.42578125" style="261" customWidth="1"/>
    <col min="5124" max="5125" width="16.5703125" style="261" customWidth="1"/>
    <col min="5126" max="5126" width="7.5703125" style="261" customWidth="1"/>
    <col min="5127" max="5127" width="6.42578125" style="261" customWidth="1"/>
    <col min="5128" max="5376" width="9.140625" style="261"/>
    <col min="5377" max="5377" width="5.42578125" style="261" customWidth="1"/>
    <col min="5378" max="5378" width="31.7109375" style="261" customWidth="1"/>
    <col min="5379" max="5379" width="16.42578125" style="261" customWidth="1"/>
    <col min="5380" max="5381" width="16.5703125" style="261" customWidth="1"/>
    <col min="5382" max="5382" width="7.5703125" style="261" customWidth="1"/>
    <col min="5383" max="5383" width="6.42578125" style="261" customWidth="1"/>
    <col min="5384" max="5632" width="9.140625" style="261"/>
    <col min="5633" max="5633" width="5.42578125" style="261" customWidth="1"/>
    <col min="5634" max="5634" width="31.7109375" style="261" customWidth="1"/>
    <col min="5635" max="5635" width="16.42578125" style="261" customWidth="1"/>
    <col min="5636" max="5637" width="16.5703125" style="261" customWidth="1"/>
    <col min="5638" max="5638" width="7.5703125" style="261" customWidth="1"/>
    <col min="5639" max="5639" width="6.42578125" style="261" customWidth="1"/>
    <col min="5640" max="5888" width="9.140625" style="261"/>
    <col min="5889" max="5889" width="5.42578125" style="261" customWidth="1"/>
    <col min="5890" max="5890" width="31.7109375" style="261" customWidth="1"/>
    <col min="5891" max="5891" width="16.42578125" style="261" customWidth="1"/>
    <col min="5892" max="5893" width="16.5703125" style="261" customWidth="1"/>
    <col min="5894" max="5894" width="7.5703125" style="261" customWidth="1"/>
    <col min="5895" max="5895" width="6.42578125" style="261" customWidth="1"/>
    <col min="5896" max="6144" width="9.140625" style="261"/>
    <col min="6145" max="6145" width="5.42578125" style="261" customWidth="1"/>
    <col min="6146" max="6146" width="31.7109375" style="261" customWidth="1"/>
    <col min="6147" max="6147" width="16.42578125" style="261" customWidth="1"/>
    <col min="6148" max="6149" width="16.5703125" style="261" customWidth="1"/>
    <col min="6150" max="6150" width="7.5703125" style="261" customWidth="1"/>
    <col min="6151" max="6151" width="6.42578125" style="261" customWidth="1"/>
    <col min="6152" max="6400" width="9.140625" style="261"/>
    <col min="6401" max="6401" width="5.42578125" style="261" customWidth="1"/>
    <col min="6402" max="6402" width="31.7109375" style="261" customWidth="1"/>
    <col min="6403" max="6403" width="16.42578125" style="261" customWidth="1"/>
    <col min="6404" max="6405" width="16.5703125" style="261" customWidth="1"/>
    <col min="6406" max="6406" width="7.5703125" style="261" customWidth="1"/>
    <col min="6407" max="6407" width="6.42578125" style="261" customWidth="1"/>
    <col min="6408" max="6656" width="9.140625" style="261"/>
    <col min="6657" max="6657" width="5.42578125" style="261" customWidth="1"/>
    <col min="6658" max="6658" width="31.7109375" style="261" customWidth="1"/>
    <col min="6659" max="6659" width="16.42578125" style="261" customWidth="1"/>
    <col min="6660" max="6661" width="16.5703125" style="261" customWidth="1"/>
    <col min="6662" max="6662" width="7.5703125" style="261" customWidth="1"/>
    <col min="6663" max="6663" width="6.42578125" style="261" customWidth="1"/>
    <col min="6664" max="6912" width="9.140625" style="261"/>
    <col min="6913" max="6913" width="5.42578125" style="261" customWidth="1"/>
    <col min="6914" max="6914" width="31.7109375" style="261" customWidth="1"/>
    <col min="6915" max="6915" width="16.42578125" style="261" customWidth="1"/>
    <col min="6916" max="6917" width="16.5703125" style="261" customWidth="1"/>
    <col min="6918" max="6918" width="7.5703125" style="261" customWidth="1"/>
    <col min="6919" max="6919" width="6.42578125" style="261" customWidth="1"/>
    <col min="6920" max="7168" width="9.140625" style="261"/>
    <col min="7169" max="7169" width="5.42578125" style="261" customWidth="1"/>
    <col min="7170" max="7170" width="31.7109375" style="261" customWidth="1"/>
    <col min="7171" max="7171" width="16.42578125" style="261" customWidth="1"/>
    <col min="7172" max="7173" width="16.5703125" style="261" customWidth="1"/>
    <col min="7174" max="7174" width="7.5703125" style="261" customWidth="1"/>
    <col min="7175" max="7175" width="6.42578125" style="261" customWidth="1"/>
    <col min="7176" max="7424" width="9.140625" style="261"/>
    <col min="7425" max="7425" width="5.42578125" style="261" customWidth="1"/>
    <col min="7426" max="7426" width="31.7109375" style="261" customWidth="1"/>
    <col min="7427" max="7427" width="16.42578125" style="261" customWidth="1"/>
    <col min="7428" max="7429" width="16.5703125" style="261" customWidth="1"/>
    <col min="7430" max="7430" width="7.5703125" style="261" customWidth="1"/>
    <col min="7431" max="7431" width="6.42578125" style="261" customWidth="1"/>
    <col min="7432" max="7680" width="9.140625" style="261"/>
    <col min="7681" max="7681" width="5.42578125" style="261" customWidth="1"/>
    <col min="7682" max="7682" width="31.7109375" style="261" customWidth="1"/>
    <col min="7683" max="7683" width="16.42578125" style="261" customWidth="1"/>
    <col min="7684" max="7685" width="16.5703125" style="261" customWidth="1"/>
    <col min="7686" max="7686" width="7.5703125" style="261" customWidth="1"/>
    <col min="7687" max="7687" width="6.42578125" style="261" customWidth="1"/>
    <col min="7688" max="7936" width="9.140625" style="261"/>
    <col min="7937" max="7937" width="5.42578125" style="261" customWidth="1"/>
    <col min="7938" max="7938" width="31.7109375" style="261" customWidth="1"/>
    <col min="7939" max="7939" width="16.42578125" style="261" customWidth="1"/>
    <col min="7940" max="7941" width="16.5703125" style="261" customWidth="1"/>
    <col min="7942" max="7942" width="7.5703125" style="261" customWidth="1"/>
    <col min="7943" max="7943" width="6.42578125" style="261" customWidth="1"/>
    <col min="7944" max="8192" width="9.140625" style="261"/>
    <col min="8193" max="8193" width="5.42578125" style="261" customWidth="1"/>
    <col min="8194" max="8194" width="31.7109375" style="261" customWidth="1"/>
    <col min="8195" max="8195" width="16.42578125" style="261" customWidth="1"/>
    <col min="8196" max="8197" width="16.5703125" style="261" customWidth="1"/>
    <col min="8198" max="8198" width="7.5703125" style="261" customWidth="1"/>
    <col min="8199" max="8199" width="6.42578125" style="261" customWidth="1"/>
    <col min="8200" max="8448" width="9.140625" style="261"/>
    <col min="8449" max="8449" width="5.42578125" style="261" customWidth="1"/>
    <col min="8450" max="8450" width="31.7109375" style="261" customWidth="1"/>
    <col min="8451" max="8451" width="16.42578125" style="261" customWidth="1"/>
    <col min="8452" max="8453" width="16.5703125" style="261" customWidth="1"/>
    <col min="8454" max="8454" width="7.5703125" style="261" customWidth="1"/>
    <col min="8455" max="8455" width="6.42578125" style="261" customWidth="1"/>
    <col min="8456" max="8704" width="9.140625" style="261"/>
    <col min="8705" max="8705" width="5.42578125" style="261" customWidth="1"/>
    <col min="8706" max="8706" width="31.7109375" style="261" customWidth="1"/>
    <col min="8707" max="8707" width="16.42578125" style="261" customWidth="1"/>
    <col min="8708" max="8709" width="16.5703125" style="261" customWidth="1"/>
    <col min="8710" max="8710" width="7.5703125" style="261" customWidth="1"/>
    <col min="8711" max="8711" width="6.42578125" style="261" customWidth="1"/>
    <col min="8712" max="8960" width="9.140625" style="261"/>
    <col min="8961" max="8961" width="5.42578125" style="261" customWidth="1"/>
    <col min="8962" max="8962" width="31.7109375" style="261" customWidth="1"/>
    <col min="8963" max="8963" width="16.42578125" style="261" customWidth="1"/>
    <col min="8964" max="8965" width="16.5703125" style="261" customWidth="1"/>
    <col min="8966" max="8966" width="7.5703125" style="261" customWidth="1"/>
    <col min="8967" max="8967" width="6.42578125" style="261" customWidth="1"/>
    <col min="8968" max="9216" width="9.140625" style="261"/>
    <col min="9217" max="9217" width="5.42578125" style="261" customWidth="1"/>
    <col min="9218" max="9218" width="31.7109375" style="261" customWidth="1"/>
    <col min="9219" max="9219" width="16.42578125" style="261" customWidth="1"/>
    <col min="9220" max="9221" width="16.5703125" style="261" customWidth="1"/>
    <col min="9222" max="9222" width="7.5703125" style="261" customWidth="1"/>
    <col min="9223" max="9223" width="6.42578125" style="261" customWidth="1"/>
    <col min="9224" max="9472" width="9.140625" style="261"/>
    <col min="9473" max="9473" width="5.42578125" style="261" customWidth="1"/>
    <col min="9474" max="9474" width="31.7109375" style="261" customWidth="1"/>
    <col min="9475" max="9475" width="16.42578125" style="261" customWidth="1"/>
    <col min="9476" max="9477" width="16.5703125" style="261" customWidth="1"/>
    <col min="9478" max="9478" width="7.5703125" style="261" customWidth="1"/>
    <col min="9479" max="9479" width="6.42578125" style="261" customWidth="1"/>
    <col min="9480" max="9728" width="9.140625" style="261"/>
    <col min="9729" max="9729" width="5.42578125" style="261" customWidth="1"/>
    <col min="9730" max="9730" width="31.7109375" style="261" customWidth="1"/>
    <col min="9731" max="9731" width="16.42578125" style="261" customWidth="1"/>
    <col min="9732" max="9733" width="16.5703125" style="261" customWidth="1"/>
    <col min="9734" max="9734" width="7.5703125" style="261" customWidth="1"/>
    <col min="9735" max="9735" width="6.42578125" style="261" customWidth="1"/>
    <col min="9736" max="9984" width="9.140625" style="261"/>
    <col min="9985" max="9985" width="5.42578125" style="261" customWidth="1"/>
    <col min="9986" max="9986" width="31.7109375" style="261" customWidth="1"/>
    <col min="9987" max="9987" width="16.42578125" style="261" customWidth="1"/>
    <col min="9988" max="9989" width="16.5703125" style="261" customWidth="1"/>
    <col min="9990" max="9990" width="7.5703125" style="261" customWidth="1"/>
    <col min="9991" max="9991" width="6.42578125" style="261" customWidth="1"/>
    <col min="9992" max="10240" width="9.140625" style="261"/>
    <col min="10241" max="10241" width="5.42578125" style="261" customWidth="1"/>
    <col min="10242" max="10242" width="31.7109375" style="261" customWidth="1"/>
    <col min="10243" max="10243" width="16.42578125" style="261" customWidth="1"/>
    <col min="10244" max="10245" width="16.5703125" style="261" customWidth="1"/>
    <col min="10246" max="10246" width="7.5703125" style="261" customWidth="1"/>
    <col min="10247" max="10247" width="6.42578125" style="261" customWidth="1"/>
    <col min="10248" max="10496" width="9.140625" style="261"/>
    <col min="10497" max="10497" width="5.42578125" style="261" customWidth="1"/>
    <col min="10498" max="10498" width="31.7109375" style="261" customWidth="1"/>
    <col min="10499" max="10499" width="16.42578125" style="261" customWidth="1"/>
    <col min="10500" max="10501" width="16.5703125" style="261" customWidth="1"/>
    <col min="10502" max="10502" width="7.5703125" style="261" customWidth="1"/>
    <col min="10503" max="10503" width="6.42578125" style="261" customWidth="1"/>
    <col min="10504" max="10752" width="9.140625" style="261"/>
    <col min="10753" max="10753" width="5.42578125" style="261" customWidth="1"/>
    <col min="10754" max="10754" width="31.7109375" style="261" customWidth="1"/>
    <col min="10755" max="10755" width="16.42578125" style="261" customWidth="1"/>
    <col min="10756" max="10757" width="16.5703125" style="261" customWidth="1"/>
    <col min="10758" max="10758" width="7.5703125" style="261" customWidth="1"/>
    <col min="10759" max="10759" width="6.42578125" style="261" customWidth="1"/>
    <col min="10760" max="11008" width="9.140625" style="261"/>
    <col min="11009" max="11009" width="5.42578125" style="261" customWidth="1"/>
    <col min="11010" max="11010" width="31.7109375" style="261" customWidth="1"/>
    <col min="11011" max="11011" width="16.42578125" style="261" customWidth="1"/>
    <col min="11012" max="11013" width="16.5703125" style="261" customWidth="1"/>
    <col min="11014" max="11014" width="7.5703125" style="261" customWidth="1"/>
    <col min="11015" max="11015" width="6.42578125" style="261" customWidth="1"/>
    <col min="11016" max="11264" width="9.140625" style="261"/>
    <col min="11265" max="11265" width="5.42578125" style="261" customWidth="1"/>
    <col min="11266" max="11266" width="31.7109375" style="261" customWidth="1"/>
    <col min="11267" max="11267" width="16.42578125" style="261" customWidth="1"/>
    <col min="11268" max="11269" width="16.5703125" style="261" customWidth="1"/>
    <col min="11270" max="11270" width="7.5703125" style="261" customWidth="1"/>
    <col min="11271" max="11271" width="6.42578125" style="261" customWidth="1"/>
    <col min="11272" max="11520" width="9.140625" style="261"/>
    <col min="11521" max="11521" width="5.42578125" style="261" customWidth="1"/>
    <col min="11522" max="11522" width="31.7109375" style="261" customWidth="1"/>
    <col min="11523" max="11523" width="16.42578125" style="261" customWidth="1"/>
    <col min="11524" max="11525" width="16.5703125" style="261" customWidth="1"/>
    <col min="11526" max="11526" width="7.5703125" style="261" customWidth="1"/>
    <col min="11527" max="11527" width="6.42578125" style="261" customWidth="1"/>
    <col min="11528" max="11776" width="9.140625" style="261"/>
    <col min="11777" max="11777" width="5.42578125" style="261" customWidth="1"/>
    <col min="11778" max="11778" width="31.7109375" style="261" customWidth="1"/>
    <col min="11779" max="11779" width="16.42578125" style="261" customWidth="1"/>
    <col min="11780" max="11781" width="16.5703125" style="261" customWidth="1"/>
    <col min="11782" max="11782" width="7.5703125" style="261" customWidth="1"/>
    <col min="11783" max="11783" width="6.42578125" style="261" customWidth="1"/>
    <col min="11784" max="12032" width="9.140625" style="261"/>
    <col min="12033" max="12033" width="5.42578125" style="261" customWidth="1"/>
    <col min="12034" max="12034" width="31.7109375" style="261" customWidth="1"/>
    <col min="12035" max="12035" width="16.42578125" style="261" customWidth="1"/>
    <col min="12036" max="12037" width="16.5703125" style="261" customWidth="1"/>
    <col min="12038" max="12038" width="7.5703125" style="261" customWidth="1"/>
    <col min="12039" max="12039" width="6.42578125" style="261" customWidth="1"/>
    <col min="12040" max="12288" width="9.140625" style="261"/>
    <col min="12289" max="12289" width="5.42578125" style="261" customWidth="1"/>
    <col min="12290" max="12290" width="31.7109375" style="261" customWidth="1"/>
    <col min="12291" max="12291" width="16.42578125" style="261" customWidth="1"/>
    <col min="12292" max="12293" width="16.5703125" style="261" customWidth="1"/>
    <col min="12294" max="12294" width="7.5703125" style="261" customWidth="1"/>
    <col min="12295" max="12295" width="6.42578125" style="261" customWidth="1"/>
    <col min="12296" max="12544" width="9.140625" style="261"/>
    <col min="12545" max="12545" width="5.42578125" style="261" customWidth="1"/>
    <col min="12546" max="12546" width="31.7109375" style="261" customWidth="1"/>
    <col min="12547" max="12547" width="16.42578125" style="261" customWidth="1"/>
    <col min="12548" max="12549" width="16.5703125" style="261" customWidth="1"/>
    <col min="12550" max="12550" width="7.5703125" style="261" customWidth="1"/>
    <col min="12551" max="12551" width="6.42578125" style="261" customWidth="1"/>
    <col min="12552" max="12800" width="9.140625" style="261"/>
    <col min="12801" max="12801" width="5.42578125" style="261" customWidth="1"/>
    <col min="12802" max="12802" width="31.7109375" style="261" customWidth="1"/>
    <col min="12803" max="12803" width="16.42578125" style="261" customWidth="1"/>
    <col min="12804" max="12805" width="16.5703125" style="261" customWidth="1"/>
    <col min="12806" max="12806" width="7.5703125" style="261" customWidth="1"/>
    <col min="12807" max="12807" width="6.42578125" style="261" customWidth="1"/>
    <col min="12808" max="13056" width="9.140625" style="261"/>
    <col min="13057" max="13057" width="5.42578125" style="261" customWidth="1"/>
    <col min="13058" max="13058" width="31.7109375" style="261" customWidth="1"/>
    <col min="13059" max="13059" width="16.42578125" style="261" customWidth="1"/>
    <col min="13060" max="13061" width="16.5703125" style="261" customWidth="1"/>
    <col min="13062" max="13062" width="7.5703125" style="261" customWidth="1"/>
    <col min="13063" max="13063" width="6.42578125" style="261" customWidth="1"/>
    <col min="13064" max="13312" width="9.140625" style="261"/>
    <col min="13313" max="13313" width="5.42578125" style="261" customWidth="1"/>
    <col min="13314" max="13314" width="31.7109375" style="261" customWidth="1"/>
    <col min="13315" max="13315" width="16.42578125" style="261" customWidth="1"/>
    <col min="13316" max="13317" width="16.5703125" style="261" customWidth="1"/>
    <col min="13318" max="13318" width="7.5703125" style="261" customWidth="1"/>
    <col min="13319" max="13319" width="6.42578125" style="261" customWidth="1"/>
    <col min="13320" max="13568" width="9.140625" style="261"/>
    <col min="13569" max="13569" width="5.42578125" style="261" customWidth="1"/>
    <col min="13570" max="13570" width="31.7109375" style="261" customWidth="1"/>
    <col min="13571" max="13571" width="16.42578125" style="261" customWidth="1"/>
    <col min="13572" max="13573" width="16.5703125" style="261" customWidth="1"/>
    <col min="13574" max="13574" width="7.5703125" style="261" customWidth="1"/>
    <col min="13575" max="13575" width="6.42578125" style="261" customWidth="1"/>
    <col min="13576" max="13824" width="9.140625" style="261"/>
    <col min="13825" max="13825" width="5.42578125" style="261" customWidth="1"/>
    <col min="13826" max="13826" width="31.7109375" style="261" customWidth="1"/>
    <col min="13827" max="13827" width="16.42578125" style="261" customWidth="1"/>
    <col min="13828" max="13829" width="16.5703125" style="261" customWidth="1"/>
    <col min="13830" max="13830" width="7.5703125" style="261" customWidth="1"/>
    <col min="13831" max="13831" width="6.42578125" style="261" customWidth="1"/>
    <col min="13832" max="14080" width="9.140625" style="261"/>
    <col min="14081" max="14081" width="5.42578125" style="261" customWidth="1"/>
    <col min="14082" max="14082" width="31.7109375" style="261" customWidth="1"/>
    <col min="14083" max="14083" width="16.42578125" style="261" customWidth="1"/>
    <col min="14084" max="14085" width="16.5703125" style="261" customWidth="1"/>
    <col min="14086" max="14086" width="7.5703125" style="261" customWidth="1"/>
    <col min="14087" max="14087" width="6.42578125" style="261" customWidth="1"/>
    <col min="14088" max="14336" width="9.140625" style="261"/>
    <col min="14337" max="14337" width="5.42578125" style="261" customWidth="1"/>
    <col min="14338" max="14338" width="31.7109375" style="261" customWidth="1"/>
    <col min="14339" max="14339" width="16.42578125" style="261" customWidth="1"/>
    <col min="14340" max="14341" width="16.5703125" style="261" customWidth="1"/>
    <col min="14342" max="14342" width="7.5703125" style="261" customWidth="1"/>
    <col min="14343" max="14343" width="6.42578125" style="261" customWidth="1"/>
    <col min="14344" max="14592" width="9.140625" style="261"/>
    <col min="14593" max="14593" width="5.42578125" style="261" customWidth="1"/>
    <col min="14594" max="14594" width="31.7109375" style="261" customWidth="1"/>
    <col min="14595" max="14595" width="16.42578125" style="261" customWidth="1"/>
    <col min="14596" max="14597" width="16.5703125" style="261" customWidth="1"/>
    <col min="14598" max="14598" width="7.5703125" style="261" customWidth="1"/>
    <col min="14599" max="14599" width="6.42578125" style="261" customWidth="1"/>
    <col min="14600" max="14848" width="9.140625" style="261"/>
    <col min="14849" max="14849" width="5.42578125" style="261" customWidth="1"/>
    <col min="14850" max="14850" width="31.7109375" style="261" customWidth="1"/>
    <col min="14851" max="14851" width="16.42578125" style="261" customWidth="1"/>
    <col min="14852" max="14853" width="16.5703125" style="261" customWidth="1"/>
    <col min="14854" max="14854" width="7.5703125" style="261" customWidth="1"/>
    <col min="14855" max="14855" width="6.42578125" style="261" customWidth="1"/>
    <col min="14856" max="15104" width="9.140625" style="261"/>
    <col min="15105" max="15105" width="5.42578125" style="261" customWidth="1"/>
    <col min="15106" max="15106" width="31.7109375" style="261" customWidth="1"/>
    <col min="15107" max="15107" width="16.42578125" style="261" customWidth="1"/>
    <col min="15108" max="15109" width="16.5703125" style="261" customWidth="1"/>
    <col min="15110" max="15110" width="7.5703125" style="261" customWidth="1"/>
    <col min="15111" max="15111" width="6.42578125" style="261" customWidth="1"/>
    <col min="15112" max="15360" width="9.140625" style="261"/>
    <col min="15361" max="15361" width="5.42578125" style="261" customWidth="1"/>
    <col min="15362" max="15362" width="31.7109375" style="261" customWidth="1"/>
    <col min="15363" max="15363" width="16.42578125" style="261" customWidth="1"/>
    <col min="15364" max="15365" width="16.5703125" style="261" customWidth="1"/>
    <col min="15366" max="15366" width="7.5703125" style="261" customWidth="1"/>
    <col min="15367" max="15367" width="6.42578125" style="261" customWidth="1"/>
    <col min="15368" max="15616" width="9.140625" style="261"/>
    <col min="15617" max="15617" width="5.42578125" style="261" customWidth="1"/>
    <col min="15618" max="15618" width="31.7109375" style="261" customWidth="1"/>
    <col min="15619" max="15619" width="16.42578125" style="261" customWidth="1"/>
    <col min="15620" max="15621" width="16.5703125" style="261" customWidth="1"/>
    <col min="15622" max="15622" width="7.5703125" style="261" customWidth="1"/>
    <col min="15623" max="15623" width="6.42578125" style="261" customWidth="1"/>
    <col min="15624" max="15872" width="9.140625" style="261"/>
    <col min="15873" max="15873" width="5.42578125" style="261" customWidth="1"/>
    <col min="15874" max="15874" width="31.7109375" style="261" customWidth="1"/>
    <col min="15875" max="15875" width="16.42578125" style="261" customWidth="1"/>
    <col min="15876" max="15877" width="16.5703125" style="261" customWidth="1"/>
    <col min="15878" max="15878" width="7.5703125" style="261" customWidth="1"/>
    <col min="15879" max="15879" width="6.42578125" style="261" customWidth="1"/>
    <col min="15880" max="16128" width="9.140625" style="261"/>
    <col min="16129" max="16129" width="5.42578125" style="261" customWidth="1"/>
    <col min="16130" max="16130" width="31.7109375" style="261" customWidth="1"/>
    <col min="16131" max="16131" width="16.42578125" style="261" customWidth="1"/>
    <col min="16132" max="16133" width="16.5703125" style="261" customWidth="1"/>
    <col min="16134" max="16134" width="7.5703125" style="261" customWidth="1"/>
    <col min="16135" max="16135" width="6.42578125" style="261" customWidth="1"/>
    <col min="16136" max="16384" width="9.140625" style="261"/>
  </cols>
  <sheetData>
    <row r="2" spans="1:11" ht="18" customHeight="1" x14ac:dyDescent="0.25"/>
    <row r="3" spans="1:11" ht="21.75" customHeight="1" x14ac:dyDescent="0.25">
      <c r="A3" s="393" t="s">
        <v>502</v>
      </c>
      <c r="B3" s="393"/>
      <c r="C3" s="393"/>
      <c r="D3" s="393"/>
      <c r="E3" s="393"/>
      <c r="F3" s="393"/>
      <c r="G3" s="393"/>
    </row>
    <row r="4" spans="1:11" ht="12.75" customHeight="1" x14ac:dyDescent="0.25"/>
    <row r="5" spans="1:11" ht="13.5" customHeight="1" x14ac:dyDescent="0.25">
      <c r="A5" s="394" t="s">
        <v>867</v>
      </c>
      <c r="B5" s="394"/>
      <c r="C5" s="394"/>
      <c r="D5" s="394"/>
      <c r="E5" s="394"/>
      <c r="F5" s="394"/>
      <c r="G5" s="394"/>
      <c r="K5" s="261">
        <v>1208781.92</v>
      </c>
    </row>
    <row r="6" spans="1:11" ht="21" customHeight="1" thickBot="1" x14ac:dyDescent="0.3"/>
    <row r="7" spans="1:11" ht="32.25" customHeight="1" x14ac:dyDescent="0.25">
      <c r="A7" s="395" t="s">
        <v>503</v>
      </c>
      <c r="B7" s="396"/>
      <c r="C7" s="320" t="s">
        <v>504</v>
      </c>
      <c r="D7" s="320" t="s">
        <v>858</v>
      </c>
      <c r="E7" s="320" t="s">
        <v>423</v>
      </c>
      <c r="F7" s="320" t="s">
        <v>300</v>
      </c>
      <c r="G7" s="320" t="s">
        <v>869</v>
      </c>
      <c r="H7" s="329" t="s">
        <v>266</v>
      </c>
    </row>
    <row r="8" spans="1:11" ht="9.75" customHeight="1" x14ac:dyDescent="0.25">
      <c r="A8" s="391">
        <v>1</v>
      </c>
      <c r="B8" s="392"/>
      <c r="C8" s="313">
        <v>2</v>
      </c>
      <c r="D8" s="313">
        <v>3</v>
      </c>
      <c r="E8" s="313">
        <v>4</v>
      </c>
      <c r="F8" s="313">
        <v>5</v>
      </c>
      <c r="G8" s="313">
        <v>6</v>
      </c>
      <c r="H8" s="321"/>
    </row>
    <row r="9" spans="1:11" ht="25.5" customHeight="1" x14ac:dyDescent="0.25">
      <c r="A9" s="322"/>
      <c r="B9" s="314" t="s">
        <v>505</v>
      </c>
      <c r="C9" s="315">
        <v>287894.71000000002</v>
      </c>
      <c r="D9" s="315">
        <f>SUM(D10)</f>
        <v>2272987</v>
      </c>
      <c r="E9" s="315">
        <f>SUM(E10)</f>
        <v>1043341.1600000001</v>
      </c>
      <c r="F9" s="315">
        <f t="shared" ref="F9:G9" si="0">SUM(F10)</f>
        <v>1208781.92</v>
      </c>
      <c r="G9" s="315">
        <f t="shared" si="0"/>
        <v>1048774.94</v>
      </c>
      <c r="H9" s="330">
        <f>SUM(G9/F9*100)</f>
        <v>86.762957209022446</v>
      </c>
      <c r="I9" s="262"/>
      <c r="K9" s="262"/>
    </row>
    <row r="10" spans="1:11" ht="25.5" customHeight="1" x14ac:dyDescent="0.25">
      <c r="A10" s="323" t="s">
        <v>506</v>
      </c>
      <c r="B10" s="314" t="s">
        <v>381</v>
      </c>
      <c r="C10" s="315">
        <v>287894.71000000002</v>
      </c>
      <c r="D10" s="315">
        <f>SUM(D11:D67)</f>
        <v>2272987</v>
      </c>
      <c r="E10" s="315">
        <f>SUM(E11+E24+E45+E58+E67)</f>
        <v>1043341.1600000001</v>
      </c>
      <c r="F10" s="315">
        <f t="shared" ref="F10:G10" si="1">SUM(F11+F24+F45+F58+F67)</f>
        <v>1208781.92</v>
      </c>
      <c r="G10" s="315">
        <f t="shared" si="1"/>
        <v>1048774.94</v>
      </c>
      <c r="H10" s="330">
        <f t="shared" ref="H10:H73" si="2">SUM(G10/F10*100)</f>
        <v>86.762957209022446</v>
      </c>
      <c r="K10" s="262"/>
    </row>
    <row r="11" spans="1:11" ht="25.5" customHeight="1" x14ac:dyDescent="0.25">
      <c r="A11" s="323" t="s">
        <v>507</v>
      </c>
      <c r="B11" s="314" t="s">
        <v>31</v>
      </c>
      <c r="C11" s="315">
        <v>102465.87</v>
      </c>
      <c r="D11" s="315">
        <v>218000</v>
      </c>
      <c r="E11" s="315">
        <v>154913.17000000001</v>
      </c>
      <c r="F11" s="315">
        <v>217000</v>
      </c>
      <c r="G11" s="315">
        <v>152303.79999999999</v>
      </c>
      <c r="H11" s="330">
        <f t="shared" si="2"/>
        <v>70.186082949308741</v>
      </c>
      <c r="K11" s="262"/>
    </row>
    <row r="12" spans="1:11" ht="25.5" hidden="1" customHeight="1" x14ac:dyDescent="0.25">
      <c r="A12" s="324" t="s">
        <v>508</v>
      </c>
      <c r="B12" s="316" t="s">
        <v>32</v>
      </c>
      <c r="C12" s="317">
        <v>94063.43</v>
      </c>
      <c r="D12" s="318"/>
      <c r="E12" s="317">
        <v>62436.29</v>
      </c>
      <c r="F12" s="317">
        <f t="shared" ref="F12:F69" si="3">SUM(E12/C12*100)</f>
        <v>66.376794892552823</v>
      </c>
      <c r="G12" s="315">
        <f t="shared" ref="G12:G66" si="4">SUM(D12+E12-F12)</f>
        <v>62369.913205107448</v>
      </c>
      <c r="H12" s="330">
        <f t="shared" si="2"/>
        <v>93963.430000000008</v>
      </c>
    </row>
    <row r="13" spans="1:11" ht="25.5" hidden="1" customHeight="1" x14ac:dyDescent="0.25">
      <c r="A13" s="324" t="s">
        <v>509</v>
      </c>
      <c r="B13" s="316" t="s">
        <v>33</v>
      </c>
      <c r="C13" s="317">
        <v>94063.43</v>
      </c>
      <c r="D13" s="318"/>
      <c r="E13" s="317">
        <v>62436.29</v>
      </c>
      <c r="F13" s="317">
        <f t="shared" si="3"/>
        <v>66.376794892552823</v>
      </c>
      <c r="G13" s="315">
        <f t="shared" si="4"/>
        <v>62369.913205107448</v>
      </c>
      <c r="H13" s="330">
        <f t="shared" si="2"/>
        <v>93963.430000000008</v>
      </c>
    </row>
    <row r="14" spans="1:11" ht="25.5" hidden="1" customHeight="1" x14ac:dyDescent="0.25">
      <c r="A14" s="324" t="s">
        <v>510</v>
      </c>
      <c r="B14" s="316" t="s">
        <v>511</v>
      </c>
      <c r="C14" s="317"/>
      <c r="D14" s="318"/>
      <c r="E14" s="317"/>
      <c r="F14" s="317" t="e">
        <f t="shared" si="3"/>
        <v>#DIV/0!</v>
      </c>
      <c r="G14" s="315" t="e">
        <f t="shared" si="4"/>
        <v>#DIV/0!</v>
      </c>
      <c r="H14" s="330" t="e">
        <f t="shared" si="2"/>
        <v>#DIV/0!</v>
      </c>
    </row>
    <row r="15" spans="1:11" ht="25.5" hidden="1" customHeight="1" x14ac:dyDescent="0.25">
      <c r="A15" s="324" t="s">
        <v>512</v>
      </c>
      <c r="B15" s="316" t="s">
        <v>34</v>
      </c>
      <c r="C15" s="317"/>
      <c r="D15" s="318"/>
      <c r="E15" s="317"/>
      <c r="F15" s="317" t="e">
        <f t="shared" si="3"/>
        <v>#DIV/0!</v>
      </c>
      <c r="G15" s="315" t="e">
        <f t="shared" si="4"/>
        <v>#DIV/0!</v>
      </c>
      <c r="H15" s="330" t="e">
        <f t="shared" si="2"/>
        <v>#DIV/0!</v>
      </c>
    </row>
    <row r="16" spans="1:11" ht="25.5" hidden="1" customHeight="1" x14ac:dyDescent="0.25">
      <c r="A16" s="324" t="s">
        <v>513</v>
      </c>
      <c r="B16" s="316" t="s">
        <v>514</v>
      </c>
      <c r="C16" s="317"/>
      <c r="D16" s="318"/>
      <c r="E16" s="317"/>
      <c r="F16" s="317" t="e">
        <f t="shared" si="3"/>
        <v>#DIV/0!</v>
      </c>
      <c r="G16" s="315" t="e">
        <f t="shared" si="4"/>
        <v>#DIV/0!</v>
      </c>
      <c r="H16" s="330" t="e">
        <f t="shared" si="2"/>
        <v>#DIV/0!</v>
      </c>
    </row>
    <row r="17" spans="1:11" ht="25.5" hidden="1" customHeight="1" x14ac:dyDescent="0.25">
      <c r="A17" s="324" t="s">
        <v>515</v>
      </c>
      <c r="B17" s="316" t="s">
        <v>516</v>
      </c>
      <c r="C17" s="317"/>
      <c r="D17" s="318"/>
      <c r="E17" s="317"/>
      <c r="F17" s="317" t="e">
        <f t="shared" si="3"/>
        <v>#DIV/0!</v>
      </c>
      <c r="G17" s="315" t="e">
        <f t="shared" si="4"/>
        <v>#DIV/0!</v>
      </c>
      <c r="H17" s="330" t="e">
        <f t="shared" si="2"/>
        <v>#DIV/0!</v>
      </c>
    </row>
    <row r="18" spans="1:11" ht="25.5" hidden="1" customHeight="1" x14ac:dyDescent="0.25">
      <c r="A18" s="324" t="s">
        <v>517</v>
      </c>
      <c r="B18" s="316" t="s">
        <v>518</v>
      </c>
      <c r="C18" s="317"/>
      <c r="D18" s="318"/>
      <c r="E18" s="317"/>
      <c r="F18" s="317" t="e">
        <f t="shared" si="3"/>
        <v>#DIV/0!</v>
      </c>
      <c r="G18" s="315" t="e">
        <f t="shared" si="4"/>
        <v>#DIV/0!</v>
      </c>
      <c r="H18" s="330" t="e">
        <f t="shared" si="2"/>
        <v>#DIV/0!</v>
      </c>
    </row>
    <row r="19" spans="1:11" ht="25.5" hidden="1" customHeight="1" x14ac:dyDescent="0.25">
      <c r="A19" s="324" t="s">
        <v>519</v>
      </c>
      <c r="B19" s="316" t="s">
        <v>520</v>
      </c>
      <c r="C19" s="317">
        <v>8045.74</v>
      </c>
      <c r="D19" s="318"/>
      <c r="E19" s="317">
        <v>4550.18</v>
      </c>
      <c r="F19" s="317">
        <f t="shared" si="3"/>
        <v>56.553903059258694</v>
      </c>
      <c r="G19" s="315">
        <f t="shared" si="4"/>
        <v>4493.6260969407413</v>
      </c>
      <c r="H19" s="330">
        <f t="shared" si="2"/>
        <v>7945.7399999999989</v>
      </c>
    </row>
    <row r="20" spans="1:11" ht="26.25" hidden="1" customHeight="1" x14ac:dyDescent="0.25">
      <c r="A20" s="324" t="s">
        <v>521</v>
      </c>
      <c r="B20" s="316" t="s">
        <v>35</v>
      </c>
      <c r="C20" s="317">
        <v>8045.74</v>
      </c>
      <c r="D20" s="318"/>
      <c r="E20" s="317">
        <v>4550.18</v>
      </c>
      <c r="F20" s="317">
        <f t="shared" si="3"/>
        <v>56.553903059258694</v>
      </c>
      <c r="G20" s="315">
        <f t="shared" si="4"/>
        <v>4493.6260969407413</v>
      </c>
      <c r="H20" s="330">
        <f t="shared" si="2"/>
        <v>7945.7399999999989</v>
      </c>
    </row>
    <row r="21" spans="1:11" ht="25.5" hidden="1" customHeight="1" x14ac:dyDescent="0.25">
      <c r="A21" s="324" t="s">
        <v>522</v>
      </c>
      <c r="B21" s="316" t="s">
        <v>0</v>
      </c>
      <c r="C21" s="317">
        <v>356.7</v>
      </c>
      <c r="D21" s="318"/>
      <c r="E21" s="317">
        <v>950.32</v>
      </c>
      <c r="F21" s="317">
        <f t="shared" si="3"/>
        <v>266.41996075133164</v>
      </c>
      <c r="G21" s="315">
        <f t="shared" si="4"/>
        <v>683.90003924866846</v>
      </c>
      <c r="H21" s="330">
        <f t="shared" si="2"/>
        <v>256.70000000000005</v>
      </c>
    </row>
    <row r="22" spans="1:11" ht="25.5" hidden="1" customHeight="1" x14ac:dyDescent="0.25">
      <c r="A22" s="324" t="s">
        <v>523</v>
      </c>
      <c r="B22" s="316" t="s">
        <v>524</v>
      </c>
      <c r="C22" s="317">
        <v>356.7</v>
      </c>
      <c r="D22" s="318"/>
      <c r="E22" s="317">
        <v>950.32</v>
      </c>
      <c r="F22" s="317">
        <f t="shared" si="3"/>
        <v>266.41996075133164</v>
      </c>
      <c r="G22" s="315">
        <f t="shared" si="4"/>
        <v>683.90003924866846</v>
      </c>
      <c r="H22" s="330">
        <f t="shared" si="2"/>
        <v>256.70000000000005</v>
      </c>
    </row>
    <row r="23" spans="1:11" ht="25.5" hidden="1" customHeight="1" x14ac:dyDescent="0.25">
      <c r="A23" s="324" t="s">
        <v>525</v>
      </c>
      <c r="B23" s="316" t="s">
        <v>526</v>
      </c>
      <c r="C23" s="317"/>
      <c r="D23" s="318"/>
      <c r="E23" s="317"/>
      <c r="F23" s="317" t="e">
        <f t="shared" si="3"/>
        <v>#DIV/0!</v>
      </c>
      <c r="G23" s="315" t="e">
        <f t="shared" si="4"/>
        <v>#DIV/0!</v>
      </c>
      <c r="H23" s="330" t="e">
        <f t="shared" si="2"/>
        <v>#DIV/0!</v>
      </c>
    </row>
    <row r="24" spans="1:11" ht="25.5" customHeight="1" x14ac:dyDescent="0.25">
      <c r="A24" s="323" t="s">
        <v>527</v>
      </c>
      <c r="B24" s="314" t="s">
        <v>528</v>
      </c>
      <c r="C24" s="315">
        <v>177592.04</v>
      </c>
      <c r="D24" s="315">
        <v>1728280</v>
      </c>
      <c r="E24" s="315">
        <v>667013.4</v>
      </c>
      <c r="F24" s="315">
        <v>763309.92</v>
      </c>
      <c r="G24" s="315">
        <v>675433.35</v>
      </c>
      <c r="H24" s="330">
        <f t="shared" si="2"/>
        <v>88.487432470417772</v>
      </c>
      <c r="K24" s="262"/>
    </row>
    <row r="25" spans="1:11" ht="25.5" hidden="1" customHeight="1" x14ac:dyDescent="0.25">
      <c r="A25" s="324" t="s">
        <v>529</v>
      </c>
      <c r="B25" s="316" t="s">
        <v>530</v>
      </c>
      <c r="C25" s="317"/>
      <c r="D25" s="318"/>
      <c r="E25" s="317"/>
      <c r="F25" s="317" t="e">
        <f t="shared" si="3"/>
        <v>#DIV/0!</v>
      </c>
      <c r="G25" s="315" t="e">
        <f t="shared" si="4"/>
        <v>#DIV/0!</v>
      </c>
      <c r="H25" s="330" t="e">
        <f t="shared" si="2"/>
        <v>#DIV/0!</v>
      </c>
    </row>
    <row r="26" spans="1:11" ht="25.5" hidden="1" customHeight="1" x14ac:dyDescent="0.25">
      <c r="A26" s="324" t="s">
        <v>531</v>
      </c>
      <c r="B26" s="316" t="s">
        <v>532</v>
      </c>
      <c r="C26" s="317"/>
      <c r="D26" s="318"/>
      <c r="E26" s="317"/>
      <c r="F26" s="317" t="e">
        <f t="shared" si="3"/>
        <v>#DIV/0!</v>
      </c>
      <c r="G26" s="315" t="e">
        <f t="shared" si="4"/>
        <v>#DIV/0!</v>
      </c>
      <c r="H26" s="330" t="e">
        <f t="shared" si="2"/>
        <v>#DIV/0!</v>
      </c>
    </row>
    <row r="27" spans="1:11" ht="25.5" hidden="1" customHeight="1" x14ac:dyDescent="0.25">
      <c r="A27" s="324" t="s">
        <v>533</v>
      </c>
      <c r="B27" s="316" t="s">
        <v>534</v>
      </c>
      <c r="C27" s="317">
        <v>135544.01999999999</v>
      </c>
      <c r="D27" s="318"/>
      <c r="E27" s="317">
        <v>137541.04</v>
      </c>
      <c r="F27" s="317">
        <f t="shared" si="3"/>
        <v>101.4733368539608</v>
      </c>
      <c r="G27" s="315">
        <f t="shared" si="4"/>
        <v>137439.56666314605</v>
      </c>
      <c r="H27" s="330">
        <f t="shared" si="2"/>
        <v>135444.01999999999</v>
      </c>
    </row>
    <row r="28" spans="1:11" ht="25.5" hidden="1" customHeight="1" x14ac:dyDescent="0.25">
      <c r="A28" s="324" t="s">
        <v>535</v>
      </c>
      <c r="B28" s="316" t="s">
        <v>536</v>
      </c>
      <c r="C28" s="317">
        <v>120544.02</v>
      </c>
      <c r="D28" s="318"/>
      <c r="E28" s="317">
        <v>137541.04</v>
      </c>
      <c r="F28" s="317">
        <f t="shared" si="3"/>
        <v>114.10025980550509</v>
      </c>
      <c r="G28" s="315">
        <f t="shared" si="4"/>
        <v>137426.9397401945</v>
      </c>
      <c r="H28" s="330">
        <f t="shared" si="2"/>
        <v>120444.02</v>
      </c>
    </row>
    <row r="29" spans="1:11" ht="25.5" hidden="1" customHeight="1" x14ac:dyDescent="0.25">
      <c r="A29" s="324" t="s">
        <v>537</v>
      </c>
      <c r="B29" s="316" t="s">
        <v>538</v>
      </c>
      <c r="C29" s="317">
        <v>15000</v>
      </c>
      <c r="D29" s="318"/>
      <c r="E29" s="317"/>
      <c r="F29" s="317">
        <f t="shared" si="3"/>
        <v>0</v>
      </c>
      <c r="G29" s="315">
        <f t="shared" si="4"/>
        <v>0</v>
      </c>
      <c r="H29" s="330" t="e">
        <f t="shared" si="2"/>
        <v>#DIV/0!</v>
      </c>
    </row>
    <row r="30" spans="1:11" ht="25.5" hidden="1" customHeight="1" x14ac:dyDescent="0.25">
      <c r="A30" s="324" t="s">
        <v>539</v>
      </c>
      <c r="B30" s="316" t="s">
        <v>540</v>
      </c>
      <c r="C30" s="317">
        <v>23965.4</v>
      </c>
      <c r="D30" s="318"/>
      <c r="E30" s="317">
        <v>11983.2</v>
      </c>
      <c r="F30" s="317">
        <f t="shared" si="3"/>
        <v>50.002086341141819</v>
      </c>
      <c r="G30" s="315">
        <f t="shared" si="4"/>
        <v>11933.19791365886</v>
      </c>
      <c r="H30" s="330">
        <f t="shared" si="2"/>
        <v>23865.4</v>
      </c>
    </row>
    <row r="31" spans="1:11" ht="25.5" hidden="1" customHeight="1" x14ac:dyDescent="0.25">
      <c r="A31" s="324" t="s">
        <v>541</v>
      </c>
      <c r="B31" s="316" t="s">
        <v>542</v>
      </c>
      <c r="C31" s="317">
        <v>23965.4</v>
      </c>
      <c r="D31" s="318"/>
      <c r="E31" s="317">
        <v>11983.2</v>
      </c>
      <c r="F31" s="317">
        <f t="shared" si="3"/>
        <v>50.002086341141819</v>
      </c>
      <c r="G31" s="315">
        <f t="shared" si="4"/>
        <v>11933.19791365886</v>
      </c>
      <c r="H31" s="330">
        <f t="shared" si="2"/>
        <v>23865.4</v>
      </c>
    </row>
    <row r="32" spans="1:11" ht="25.5" hidden="1" customHeight="1" x14ac:dyDescent="0.25">
      <c r="A32" s="324" t="s">
        <v>543</v>
      </c>
      <c r="B32" s="316" t="s">
        <v>544</v>
      </c>
      <c r="C32" s="317"/>
      <c r="D32" s="318"/>
      <c r="E32" s="317"/>
      <c r="F32" s="317" t="e">
        <f t="shared" si="3"/>
        <v>#DIV/0!</v>
      </c>
      <c r="G32" s="315" t="e">
        <f t="shared" si="4"/>
        <v>#DIV/0!</v>
      </c>
      <c r="H32" s="330" t="e">
        <f t="shared" si="2"/>
        <v>#DIV/0!</v>
      </c>
    </row>
    <row r="33" spans="1:8" ht="25.5" hidden="1" customHeight="1" x14ac:dyDescent="0.25">
      <c r="A33" s="324" t="s">
        <v>545</v>
      </c>
      <c r="B33" s="316" t="s">
        <v>546</v>
      </c>
      <c r="C33" s="317"/>
      <c r="D33" s="318"/>
      <c r="E33" s="317"/>
      <c r="F33" s="317" t="e">
        <f t="shared" si="3"/>
        <v>#DIV/0!</v>
      </c>
      <c r="G33" s="315" t="e">
        <f t="shared" si="4"/>
        <v>#DIV/0!</v>
      </c>
      <c r="H33" s="330" t="e">
        <f t="shared" si="2"/>
        <v>#DIV/0!</v>
      </c>
    </row>
    <row r="34" spans="1:8" ht="25.5" hidden="1" customHeight="1" x14ac:dyDescent="0.25">
      <c r="A34" s="324" t="s">
        <v>547</v>
      </c>
      <c r="B34" s="316" t="s">
        <v>548</v>
      </c>
      <c r="C34" s="317"/>
      <c r="D34" s="318"/>
      <c r="E34" s="317"/>
      <c r="F34" s="317" t="e">
        <f t="shared" si="3"/>
        <v>#DIV/0!</v>
      </c>
      <c r="G34" s="315" t="e">
        <f t="shared" si="4"/>
        <v>#DIV/0!</v>
      </c>
      <c r="H34" s="330" t="e">
        <f t="shared" si="2"/>
        <v>#DIV/0!</v>
      </c>
    </row>
    <row r="35" spans="1:8" ht="25.5" hidden="1" customHeight="1" x14ac:dyDescent="0.25">
      <c r="A35" s="324" t="s">
        <v>549</v>
      </c>
      <c r="B35" s="316" t="s">
        <v>550</v>
      </c>
      <c r="C35" s="317"/>
      <c r="D35" s="318"/>
      <c r="E35" s="317"/>
      <c r="F35" s="317" t="e">
        <f t="shared" si="3"/>
        <v>#DIV/0!</v>
      </c>
      <c r="G35" s="315" t="e">
        <f t="shared" si="4"/>
        <v>#DIV/0!</v>
      </c>
      <c r="H35" s="330" t="e">
        <f t="shared" si="2"/>
        <v>#DIV/0!</v>
      </c>
    </row>
    <row r="36" spans="1:8" ht="25.5" hidden="1" customHeight="1" x14ac:dyDescent="0.25">
      <c r="A36" s="324" t="s">
        <v>551</v>
      </c>
      <c r="B36" s="316" t="s">
        <v>552</v>
      </c>
      <c r="C36" s="317"/>
      <c r="D36" s="318"/>
      <c r="E36" s="317"/>
      <c r="F36" s="317" t="e">
        <f t="shared" si="3"/>
        <v>#DIV/0!</v>
      </c>
      <c r="G36" s="315" t="e">
        <f t="shared" si="4"/>
        <v>#DIV/0!</v>
      </c>
      <c r="H36" s="330" t="e">
        <f t="shared" si="2"/>
        <v>#DIV/0!</v>
      </c>
    </row>
    <row r="37" spans="1:8" ht="25.5" hidden="1" customHeight="1" x14ac:dyDescent="0.25">
      <c r="A37" s="324" t="s">
        <v>553</v>
      </c>
      <c r="B37" s="316" t="s">
        <v>227</v>
      </c>
      <c r="C37" s="317">
        <v>18082.62</v>
      </c>
      <c r="D37" s="318"/>
      <c r="E37" s="317">
        <v>171000</v>
      </c>
      <c r="F37" s="317">
        <f t="shared" si="3"/>
        <v>945.65942324729497</v>
      </c>
      <c r="G37" s="315">
        <f t="shared" si="4"/>
        <v>170054.3405767527</v>
      </c>
      <c r="H37" s="330">
        <f t="shared" si="2"/>
        <v>17982.619999999995</v>
      </c>
    </row>
    <row r="38" spans="1:8" ht="25.5" hidden="1" customHeight="1" x14ac:dyDescent="0.25">
      <c r="A38" s="324" t="s">
        <v>554</v>
      </c>
      <c r="B38" s="316" t="s">
        <v>555</v>
      </c>
      <c r="C38" s="317">
        <v>18082.62</v>
      </c>
      <c r="D38" s="318"/>
      <c r="E38" s="317">
        <v>171000</v>
      </c>
      <c r="F38" s="317">
        <f t="shared" si="3"/>
        <v>945.65942324729497</v>
      </c>
      <c r="G38" s="315">
        <f t="shared" si="4"/>
        <v>170054.3405767527</v>
      </c>
      <c r="H38" s="330">
        <f t="shared" si="2"/>
        <v>17982.619999999995</v>
      </c>
    </row>
    <row r="39" spans="1:8" ht="25.5" hidden="1" customHeight="1" x14ac:dyDescent="0.25">
      <c r="A39" s="324" t="s">
        <v>556</v>
      </c>
      <c r="B39" s="316" t="s">
        <v>557</v>
      </c>
      <c r="C39" s="317"/>
      <c r="D39" s="318"/>
      <c r="E39" s="317"/>
      <c r="F39" s="317" t="e">
        <f t="shared" si="3"/>
        <v>#DIV/0!</v>
      </c>
      <c r="G39" s="315" t="e">
        <f t="shared" si="4"/>
        <v>#DIV/0!</v>
      </c>
      <c r="H39" s="330" t="e">
        <f t="shared" si="2"/>
        <v>#DIV/0!</v>
      </c>
    </row>
    <row r="40" spans="1:8" ht="25.5" hidden="1" customHeight="1" x14ac:dyDescent="0.25">
      <c r="A40" s="324" t="s">
        <v>558</v>
      </c>
      <c r="B40" s="316" t="s">
        <v>559</v>
      </c>
      <c r="C40" s="317"/>
      <c r="D40" s="318"/>
      <c r="E40" s="317"/>
      <c r="F40" s="317" t="e">
        <f t="shared" si="3"/>
        <v>#DIV/0!</v>
      </c>
      <c r="G40" s="315" t="e">
        <f t="shared" si="4"/>
        <v>#DIV/0!</v>
      </c>
      <c r="H40" s="330" t="e">
        <f t="shared" si="2"/>
        <v>#DIV/0!</v>
      </c>
    </row>
    <row r="41" spans="1:8" ht="25.5" hidden="1" customHeight="1" x14ac:dyDescent="0.25">
      <c r="A41" s="324" t="s">
        <v>560</v>
      </c>
      <c r="B41" s="316" t="s">
        <v>561</v>
      </c>
      <c r="C41" s="317"/>
      <c r="D41" s="318"/>
      <c r="E41" s="317"/>
      <c r="F41" s="317" t="e">
        <f t="shared" si="3"/>
        <v>#DIV/0!</v>
      </c>
      <c r="G41" s="315" t="e">
        <f t="shared" si="4"/>
        <v>#DIV/0!</v>
      </c>
      <c r="H41" s="330" t="e">
        <f t="shared" si="2"/>
        <v>#DIV/0!</v>
      </c>
    </row>
    <row r="42" spans="1:8" ht="25.5" hidden="1" customHeight="1" x14ac:dyDescent="0.25">
      <c r="A42" s="324" t="s">
        <v>562</v>
      </c>
      <c r="B42" s="316" t="s">
        <v>563</v>
      </c>
      <c r="C42" s="317"/>
      <c r="D42" s="318"/>
      <c r="E42" s="317"/>
      <c r="F42" s="317" t="e">
        <f t="shared" si="3"/>
        <v>#DIV/0!</v>
      </c>
      <c r="G42" s="315" t="e">
        <f t="shared" si="4"/>
        <v>#DIV/0!</v>
      </c>
      <c r="H42" s="330" t="e">
        <f t="shared" si="2"/>
        <v>#DIV/0!</v>
      </c>
    </row>
    <row r="43" spans="1:8" ht="32.25" hidden="1" customHeight="1" x14ac:dyDescent="0.25">
      <c r="A43" s="324" t="s">
        <v>564</v>
      </c>
      <c r="B43" s="316" t="s">
        <v>565</v>
      </c>
      <c r="C43" s="317"/>
      <c r="D43" s="318"/>
      <c r="E43" s="317"/>
      <c r="F43" s="317" t="e">
        <f t="shared" si="3"/>
        <v>#DIV/0!</v>
      </c>
      <c r="G43" s="315" t="e">
        <f t="shared" si="4"/>
        <v>#DIV/0!</v>
      </c>
      <c r="H43" s="330" t="e">
        <f t="shared" si="2"/>
        <v>#DIV/0!</v>
      </c>
    </row>
    <row r="44" spans="1:8" ht="33" hidden="1" customHeight="1" x14ac:dyDescent="0.25">
      <c r="A44" s="324" t="s">
        <v>566</v>
      </c>
      <c r="B44" s="316" t="s">
        <v>567</v>
      </c>
      <c r="C44" s="317"/>
      <c r="D44" s="318"/>
      <c r="E44" s="317"/>
      <c r="F44" s="317" t="e">
        <f t="shared" si="3"/>
        <v>#DIV/0!</v>
      </c>
      <c r="G44" s="315" t="e">
        <f t="shared" si="4"/>
        <v>#DIV/0!</v>
      </c>
      <c r="H44" s="330" t="e">
        <f t="shared" si="2"/>
        <v>#DIV/0!</v>
      </c>
    </row>
    <row r="45" spans="1:8" ht="25.5" customHeight="1" x14ac:dyDescent="0.25">
      <c r="A45" s="323" t="s">
        <v>568</v>
      </c>
      <c r="B45" s="314" t="s">
        <v>2</v>
      </c>
      <c r="C45" s="315">
        <v>1285.27</v>
      </c>
      <c r="D45" s="315">
        <v>4190</v>
      </c>
      <c r="E45" s="315">
        <v>1475.31</v>
      </c>
      <c r="F45" s="315">
        <v>3690</v>
      </c>
      <c r="G45" s="315">
        <v>1395.29</v>
      </c>
      <c r="H45" s="330">
        <f t="shared" si="2"/>
        <v>37.812737127371271</v>
      </c>
    </row>
    <row r="46" spans="1:8" ht="25.5" hidden="1" customHeight="1" x14ac:dyDescent="0.25">
      <c r="A46" s="324" t="s">
        <v>569</v>
      </c>
      <c r="B46" s="316" t="s">
        <v>570</v>
      </c>
      <c r="C46" s="317">
        <v>2.87</v>
      </c>
      <c r="D46" s="318"/>
      <c r="E46" s="317"/>
      <c r="F46" s="317">
        <f t="shared" si="3"/>
        <v>0</v>
      </c>
      <c r="G46" s="315">
        <f t="shared" si="4"/>
        <v>0</v>
      </c>
      <c r="H46" s="330" t="e">
        <f t="shared" si="2"/>
        <v>#DIV/0!</v>
      </c>
    </row>
    <row r="47" spans="1:8" ht="25.5" hidden="1" customHeight="1" x14ac:dyDescent="0.25">
      <c r="A47" s="324" t="s">
        <v>571</v>
      </c>
      <c r="B47" s="316" t="s">
        <v>572</v>
      </c>
      <c r="C47" s="317">
        <v>2.87</v>
      </c>
      <c r="D47" s="318"/>
      <c r="E47" s="317"/>
      <c r="F47" s="317">
        <f t="shared" si="3"/>
        <v>0</v>
      </c>
      <c r="G47" s="315">
        <f t="shared" si="4"/>
        <v>0</v>
      </c>
      <c r="H47" s="330" t="e">
        <f t="shared" si="2"/>
        <v>#DIV/0!</v>
      </c>
    </row>
    <row r="48" spans="1:8" ht="25.5" hidden="1" customHeight="1" x14ac:dyDescent="0.25">
      <c r="A48" s="324" t="s">
        <v>573</v>
      </c>
      <c r="B48" s="316" t="s">
        <v>574</v>
      </c>
      <c r="C48" s="317"/>
      <c r="D48" s="318"/>
      <c r="E48" s="317"/>
      <c r="F48" s="317" t="e">
        <f t="shared" si="3"/>
        <v>#DIV/0!</v>
      </c>
      <c r="G48" s="315" t="e">
        <f t="shared" si="4"/>
        <v>#DIV/0!</v>
      </c>
      <c r="H48" s="330" t="e">
        <f t="shared" si="2"/>
        <v>#DIV/0!</v>
      </c>
    </row>
    <row r="49" spans="1:8" ht="25.5" hidden="1" customHeight="1" x14ac:dyDescent="0.25">
      <c r="A49" s="324" t="s">
        <v>575</v>
      </c>
      <c r="B49" s="316" t="s">
        <v>576</v>
      </c>
      <c r="C49" s="317"/>
      <c r="D49" s="318"/>
      <c r="E49" s="317"/>
      <c r="F49" s="317" t="e">
        <f t="shared" si="3"/>
        <v>#DIV/0!</v>
      </c>
      <c r="G49" s="315" t="e">
        <f t="shared" si="4"/>
        <v>#DIV/0!</v>
      </c>
      <c r="H49" s="330" t="e">
        <f t="shared" si="2"/>
        <v>#DIV/0!</v>
      </c>
    </row>
    <row r="50" spans="1:8" ht="25.5" hidden="1" customHeight="1" x14ac:dyDescent="0.25">
      <c r="A50" s="324" t="s">
        <v>577</v>
      </c>
      <c r="B50" s="316" t="s">
        <v>578</v>
      </c>
      <c r="C50" s="317"/>
      <c r="D50" s="318"/>
      <c r="E50" s="317"/>
      <c r="F50" s="317" t="e">
        <f t="shared" si="3"/>
        <v>#DIV/0!</v>
      </c>
      <c r="G50" s="315" t="e">
        <f t="shared" si="4"/>
        <v>#DIV/0!</v>
      </c>
      <c r="H50" s="330" t="e">
        <f t="shared" si="2"/>
        <v>#DIV/0!</v>
      </c>
    </row>
    <row r="51" spans="1:8" ht="25.5" hidden="1" customHeight="1" x14ac:dyDescent="0.25">
      <c r="A51" s="324" t="s">
        <v>579</v>
      </c>
      <c r="B51" s="316" t="s">
        <v>36</v>
      </c>
      <c r="C51" s="317">
        <v>1276.97</v>
      </c>
      <c r="D51" s="318"/>
      <c r="E51" s="317">
        <v>1441.89</v>
      </c>
      <c r="F51" s="317">
        <f t="shared" si="3"/>
        <v>112.91494710134147</v>
      </c>
      <c r="G51" s="315">
        <f t="shared" si="4"/>
        <v>1328.9750528986585</v>
      </c>
      <c r="H51" s="330">
        <f t="shared" si="2"/>
        <v>1176.9699999999998</v>
      </c>
    </row>
    <row r="52" spans="1:8" ht="25.5" hidden="1" customHeight="1" x14ac:dyDescent="0.25">
      <c r="A52" s="324" t="s">
        <v>580</v>
      </c>
      <c r="B52" s="316" t="s">
        <v>581</v>
      </c>
      <c r="C52" s="317">
        <v>155.91</v>
      </c>
      <c r="D52" s="318"/>
      <c r="E52" s="317">
        <v>320.77</v>
      </c>
      <c r="F52" s="317">
        <f t="shared" si="3"/>
        <v>205.74049130908855</v>
      </c>
      <c r="G52" s="315">
        <f t="shared" si="4"/>
        <v>115.02950869091143</v>
      </c>
      <c r="H52" s="330">
        <f t="shared" si="2"/>
        <v>55.910000000000004</v>
      </c>
    </row>
    <row r="53" spans="1:8" ht="25.5" hidden="1" customHeight="1" x14ac:dyDescent="0.25">
      <c r="A53" s="324" t="s">
        <v>582</v>
      </c>
      <c r="B53" s="316" t="s">
        <v>583</v>
      </c>
      <c r="C53" s="317">
        <v>1121.06</v>
      </c>
      <c r="D53" s="318"/>
      <c r="E53" s="317">
        <v>1121.1199999999999</v>
      </c>
      <c r="F53" s="317">
        <f t="shared" si="3"/>
        <v>100.00535207749807</v>
      </c>
      <c r="G53" s="315">
        <f t="shared" si="4"/>
        <v>1021.1146479225018</v>
      </c>
      <c r="H53" s="330">
        <f t="shared" si="2"/>
        <v>1021.06</v>
      </c>
    </row>
    <row r="54" spans="1:8" ht="25.5" hidden="1" customHeight="1" x14ac:dyDescent="0.25">
      <c r="A54" s="324" t="s">
        <v>584</v>
      </c>
      <c r="B54" s="316" t="s">
        <v>585</v>
      </c>
      <c r="C54" s="317"/>
      <c r="D54" s="318"/>
      <c r="E54" s="317"/>
      <c r="F54" s="317" t="e">
        <f t="shared" si="3"/>
        <v>#DIV/0!</v>
      </c>
      <c r="G54" s="315" t="e">
        <f t="shared" si="4"/>
        <v>#DIV/0!</v>
      </c>
      <c r="H54" s="330" t="e">
        <f t="shared" si="2"/>
        <v>#DIV/0!</v>
      </c>
    </row>
    <row r="55" spans="1:8" ht="25.5" hidden="1" customHeight="1" x14ac:dyDescent="0.25">
      <c r="A55" s="324" t="s">
        <v>586</v>
      </c>
      <c r="B55" s="316" t="s">
        <v>587</v>
      </c>
      <c r="C55" s="317"/>
      <c r="D55" s="318"/>
      <c r="E55" s="317"/>
      <c r="F55" s="317"/>
      <c r="G55" s="315">
        <f t="shared" si="4"/>
        <v>0</v>
      </c>
      <c r="H55" s="330" t="e">
        <f t="shared" si="2"/>
        <v>#DIV/0!</v>
      </c>
    </row>
    <row r="56" spans="1:8" ht="25.5" hidden="1" customHeight="1" x14ac:dyDescent="0.25">
      <c r="A56" s="324" t="s">
        <v>588</v>
      </c>
      <c r="B56" s="316" t="s">
        <v>589</v>
      </c>
      <c r="C56" s="317">
        <v>5.43</v>
      </c>
      <c r="D56" s="318"/>
      <c r="E56" s="317">
        <v>11</v>
      </c>
      <c r="F56" s="317"/>
      <c r="G56" s="315">
        <f t="shared" si="4"/>
        <v>11</v>
      </c>
      <c r="H56" s="330" t="e">
        <f t="shared" si="2"/>
        <v>#DIV/0!</v>
      </c>
    </row>
    <row r="57" spans="1:8" ht="25.5" hidden="1" customHeight="1" x14ac:dyDescent="0.25">
      <c r="A57" s="324" t="s">
        <v>590</v>
      </c>
      <c r="B57" s="316" t="s">
        <v>591</v>
      </c>
      <c r="C57" s="317">
        <v>5.4320000000000004</v>
      </c>
      <c r="D57" s="318"/>
      <c r="E57" s="317">
        <v>11</v>
      </c>
      <c r="F57" s="317"/>
      <c r="G57" s="315">
        <f t="shared" si="4"/>
        <v>11</v>
      </c>
      <c r="H57" s="330" t="e">
        <f t="shared" si="2"/>
        <v>#DIV/0!</v>
      </c>
    </row>
    <row r="58" spans="1:8" ht="33" customHeight="1" x14ac:dyDescent="0.25">
      <c r="A58" s="323" t="s">
        <v>592</v>
      </c>
      <c r="B58" s="314" t="s">
        <v>593</v>
      </c>
      <c r="C58" s="315">
        <v>6519.91</v>
      </c>
      <c r="D58" s="315">
        <v>22517</v>
      </c>
      <c r="E58" s="315">
        <v>19939.28</v>
      </c>
      <c r="F58" s="315">
        <v>24782</v>
      </c>
      <c r="G58" s="315">
        <v>19642.5</v>
      </c>
      <c r="H58" s="330">
        <f t="shared" si="2"/>
        <v>79.261157291582592</v>
      </c>
    </row>
    <row r="59" spans="1:8" ht="25.5" hidden="1" customHeight="1" x14ac:dyDescent="0.25">
      <c r="A59" s="324" t="s">
        <v>594</v>
      </c>
      <c r="B59" s="316" t="s">
        <v>595</v>
      </c>
      <c r="C59" s="317">
        <v>607.61</v>
      </c>
      <c r="D59" s="318"/>
      <c r="E59" s="317">
        <v>2016</v>
      </c>
      <c r="F59" s="317">
        <f t="shared" ref="F59:F60" si="5">SUM(E59/C59*100)</f>
        <v>331.79177432892806</v>
      </c>
      <c r="G59" s="315">
        <f t="shared" si="4"/>
        <v>1684.2082256710719</v>
      </c>
      <c r="H59" s="330">
        <f t="shared" si="2"/>
        <v>507.61</v>
      </c>
    </row>
    <row r="60" spans="1:8" ht="25.5" hidden="1" customHeight="1" x14ac:dyDescent="0.25">
      <c r="A60" s="324" t="s">
        <v>596</v>
      </c>
      <c r="B60" s="316" t="s">
        <v>597</v>
      </c>
      <c r="C60" s="317">
        <v>116.54</v>
      </c>
      <c r="D60" s="318"/>
      <c r="E60" s="317">
        <v>1706</v>
      </c>
      <c r="F60" s="317">
        <f t="shared" si="5"/>
        <v>1463.8750643555859</v>
      </c>
      <c r="G60" s="315">
        <f t="shared" si="4"/>
        <v>242.12493564441411</v>
      </c>
      <c r="H60" s="330">
        <f t="shared" si="2"/>
        <v>16.540000000000013</v>
      </c>
    </row>
    <row r="61" spans="1:8" ht="25.5" hidden="1" customHeight="1" x14ac:dyDescent="0.25">
      <c r="A61" s="324" t="s">
        <v>598</v>
      </c>
      <c r="B61" s="316" t="s">
        <v>599</v>
      </c>
      <c r="C61" s="317">
        <v>491.07</v>
      </c>
      <c r="D61" s="318"/>
      <c r="E61" s="317">
        <v>310</v>
      </c>
      <c r="F61" s="317"/>
      <c r="G61" s="315">
        <f t="shared" si="4"/>
        <v>310</v>
      </c>
      <c r="H61" s="330" t="e">
        <f t="shared" si="2"/>
        <v>#DIV/0!</v>
      </c>
    </row>
    <row r="62" spans="1:8" ht="25.5" hidden="1" customHeight="1" x14ac:dyDescent="0.25">
      <c r="A62" s="324" t="s">
        <v>600</v>
      </c>
      <c r="B62" s="316" t="s">
        <v>3</v>
      </c>
      <c r="C62" s="317">
        <v>0.4</v>
      </c>
      <c r="D62" s="318"/>
      <c r="E62" s="317">
        <v>1271.5999999999999</v>
      </c>
      <c r="F62" s="317">
        <f t="shared" si="3"/>
        <v>317899.99999999994</v>
      </c>
      <c r="G62" s="315">
        <f t="shared" si="4"/>
        <v>-316628.39999999997</v>
      </c>
      <c r="H62" s="330">
        <f t="shared" si="2"/>
        <v>-99.600000000000009</v>
      </c>
    </row>
    <row r="63" spans="1:8" ht="25.5" hidden="1" customHeight="1" x14ac:dyDescent="0.25">
      <c r="A63" s="324" t="s">
        <v>601</v>
      </c>
      <c r="B63" s="316" t="s">
        <v>64</v>
      </c>
      <c r="C63" s="317">
        <v>0.4</v>
      </c>
      <c r="D63" s="318"/>
      <c r="E63" s="317"/>
      <c r="F63" s="317">
        <f t="shared" si="3"/>
        <v>0</v>
      </c>
      <c r="G63" s="315">
        <f t="shared" si="4"/>
        <v>0</v>
      </c>
      <c r="H63" s="330" t="e">
        <f t="shared" si="2"/>
        <v>#DIV/0!</v>
      </c>
    </row>
    <row r="64" spans="1:8" ht="25.5" hidden="1" customHeight="1" x14ac:dyDescent="0.25">
      <c r="A64" s="324" t="s">
        <v>602</v>
      </c>
      <c r="B64" s="316" t="s">
        <v>603</v>
      </c>
      <c r="C64" s="317"/>
      <c r="D64" s="318"/>
      <c r="E64" s="317">
        <v>1271.5999999999999</v>
      </c>
      <c r="F64" s="317"/>
      <c r="G64" s="315">
        <f t="shared" si="4"/>
        <v>1271.5999999999999</v>
      </c>
      <c r="H64" s="330" t="e">
        <f t="shared" si="2"/>
        <v>#DIV/0!</v>
      </c>
    </row>
    <row r="65" spans="1:11" ht="25.5" hidden="1" customHeight="1" x14ac:dyDescent="0.25">
      <c r="A65" s="324" t="s">
        <v>604</v>
      </c>
      <c r="B65" s="316" t="s">
        <v>37</v>
      </c>
      <c r="C65" s="317">
        <v>5911.9</v>
      </c>
      <c r="D65" s="318"/>
      <c r="E65" s="317">
        <v>5320.03</v>
      </c>
      <c r="F65" s="317">
        <f t="shared" si="3"/>
        <v>89.988497775672798</v>
      </c>
      <c r="G65" s="315">
        <f t="shared" si="4"/>
        <v>5230.0415022243269</v>
      </c>
      <c r="H65" s="330">
        <f t="shared" si="2"/>
        <v>5811.9</v>
      </c>
    </row>
    <row r="66" spans="1:11" ht="25.5" hidden="1" customHeight="1" x14ac:dyDescent="0.25">
      <c r="A66" s="324" t="s">
        <v>605</v>
      </c>
      <c r="B66" s="316" t="s">
        <v>606</v>
      </c>
      <c r="C66" s="317">
        <v>5911.9</v>
      </c>
      <c r="D66" s="318"/>
      <c r="E66" s="317">
        <v>5320.03</v>
      </c>
      <c r="F66" s="317">
        <f t="shared" si="3"/>
        <v>89.988497775672798</v>
      </c>
      <c r="G66" s="315">
        <f t="shared" si="4"/>
        <v>5230.0415022243269</v>
      </c>
      <c r="H66" s="330">
        <f t="shared" si="2"/>
        <v>5811.9</v>
      </c>
    </row>
    <row r="67" spans="1:11" ht="25.5" customHeight="1" thickBot="1" x14ac:dyDescent="0.3">
      <c r="A67" s="323" t="s">
        <v>607</v>
      </c>
      <c r="B67" s="314" t="s">
        <v>608</v>
      </c>
      <c r="C67" s="315"/>
      <c r="D67" s="315">
        <v>300000</v>
      </c>
      <c r="E67" s="315">
        <v>200000</v>
      </c>
      <c r="F67" s="315">
        <v>200000</v>
      </c>
      <c r="G67" s="315">
        <v>200000</v>
      </c>
      <c r="H67" s="330">
        <f t="shared" si="2"/>
        <v>100</v>
      </c>
      <c r="K67" s="262"/>
    </row>
    <row r="68" spans="1:11" ht="25.5" hidden="1" customHeight="1" x14ac:dyDescent="0.25">
      <c r="A68" s="324" t="s">
        <v>609</v>
      </c>
      <c r="B68" s="316" t="s">
        <v>610</v>
      </c>
      <c r="C68" s="317"/>
      <c r="D68" s="318"/>
      <c r="E68" s="317"/>
      <c r="F68" s="317" t="e">
        <f t="shared" si="3"/>
        <v>#DIV/0!</v>
      </c>
      <c r="G68" s="317"/>
      <c r="H68" s="330" t="e">
        <f t="shared" si="2"/>
        <v>#DIV/0!</v>
      </c>
    </row>
    <row r="69" spans="1:11" ht="25.5" hidden="1" customHeight="1" x14ac:dyDescent="0.25">
      <c r="A69" s="324" t="s">
        <v>611</v>
      </c>
      <c r="B69" s="316" t="s">
        <v>612</v>
      </c>
      <c r="C69" s="317"/>
      <c r="D69" s="318"/>
      <c r="E69" s="317"/>
      <c r="F69" s="317" t="e">
        <f t="shared" si="3"/>
        <v>#DIV/0!</v>
      </c>
      <c r="G69" s="317"/>
      <c r="H69" s="330" t="e">
        <f t="shared" si="2"/>
        <v>#DIV/0!</v>
      </c>
    </row>
    <row r="70" spans="1:11" ht="25.5" hidden="1" customHeight="1" x14ac:dyDescent="0.25">
      <c r="A70" s="324" t="s">
        <v>613</v>
      </c>
      <c r="B70" s="316" t="s">
        <v>614</v>
      </c>
      <c r="C70" s="317"/>
      <c r="D70" s="318"/>
      <c r="E70" s="317"/>
      <c r="F70" s="317"/>
      <c r="G70" s="317"/>
      <c r="H70" s="330" t="e">
        <f t="shared" si="2"/>
        <v>#DIV/0!</v>
      </c>
    </row>
    <row r="71" spans="1:11" ht="25.5" hidden="1" customHeight="1" x14ac:dyDescent="0.25">
      <c r="A71" s="324" t="s">
        <v>615</v>
      </c>
      <c r="B71" s="316" t="s">
        <v>616</v>
      </c>
      <c r="C71" s="317"/>
      <c r="D71" s="318"/>
      <c r="E71" s="317">
        <v>200000</v>
      </c>
      <c r="F71" s="317">
        <v>0</v>
      </c>
      <c r="G71" s="317"/>
      <c r="H71" s="330" t="e">
        <f t="shared" si="2"/>
        <v>#DIV/0!</v>
      </c>
    </row>
    <row r="72" spans="1:11" ht="25.5" hidden="1" customHeight="1" x14ac:dyDescent="0.25">
      <c r="A72" s="324" t="s">
        <v>617</v>
      </c>
      <c r="B72" s="316" t="s">
        <v>73</v>
      </c>
      <c r="C72" s="317"/>
      <c r="D72" s="318"/>
      <c r="E72" s="317"/>
      <c r="F72" s="317"/>
      <c r="G72" s="317"/>
      <c r="H72" s="330" t="e">
        <f t="shared" si="2"/>
        <v>#DIV/0!</v>
      </c>
    </row>
    <row r="73" spans="1:11" ht="25.5" hidden="1" customHeight="1" x14ac:dyDescent="0.25">
      <c r="A73" s="324" t="s">
        <v>618</v>
      </c>
      <c r="B73" s="316" t="s">
        <v>142</v>
      </c>
      <c r="C73" s="317"/>
      <c r="D73" s="318"/>
      <c r="E73" s="317">
        <v>200000</v>
      </c>
      <c r="F73" s="317">
        <v>0</v>
      </c>
      <c r="G73" s="317"/>
      <c r="H73" s="330" t="e">
        <f t="shared" si="2"/>
        <v>#DIV/0!</v>
      </c>
    </row>
    <row r="74" spans="1:11" ht="25.5" hidden="1" customHeight="1" x14ac:dyDescent="0.25">
      <c r="A74" s="323" t="s">
        <v>619</v>
      </c>
      <c r="B74" s="314" t="s">
        <v>620</v>
      </c>
      <c r="C74" s="315"/>
      <c r="D74" s="315"/>
      <c r="E74" s="315"/>
      <c r="F74" s="315" t="e">
        <f t="shared" ref="F74:F89" si="6">SUM(E74/C74*100)</f>
        <v>#DIV/0!</v>
      </c>
      <c r="G74" s="315" t="e">
        <f t="shared" ref="G74:G77" si="7">SUM(E74/D74*100)</f>
        <v>#DIV/0!</v>
      </c>
      <c r="H74" s="330" t="e">
        <f t="shared" ref="H74:H89" si="8">SUM(G74/F74*100)</f>
        <v>#DIV/0!</v>
      </c>
    </row>
    <row r="75" spans="1:11" ht="25.5" hidden="1" customHeight="1" x14ac:dyDescent="0.25">
      <c r="A75" s="324" t="s">
        <v>621</v>
      </c>
      <c r="B75" s="316" t="s">
        <v>622</v>
      </c>
      <c r="C75" s="317"/>
      <c r="D75" s="318"/>
      <c r="E75" s="317"/>
      <c r="F75" s="317"/>
      <c r="G75" s="317"/>
      <c r="H75" s="330" t="e">
        <f t="shared" si="8"/>
        <v>#DIV/0!</v>
      </c>
    </row>
    <row r="76" spans="1:11" ht="25.5" hidden="1" customHeight="1" x14ac:dyDescent="0.25">
      <c r="A76" s="324" t="s">
        <v>623</v>
      </c>
      <c r="B76" s="316" t="s">
        <v>622</v>
      </c>
      <c r="C76" s="317"/>
      <c r="D76" s="318"/>
      <c r="E76" s="317"/>
      <c r="F76" s="317"/>
      <c r="G76" s="317"/>
      <c r="H76" s="330" t="e">
        <f t="shared" si="8"/>
        <v>#DIV/0!</v>
      </c>
    </row>
    <row r="77" spans="1:11" ht="25.5" hidden="1" customHeight="1" x14ac:dyDescent="0.25">
      <c r="A77" s="323" t="s">
        <v>624</v>
      </c>
      <c r="B77" s="314" t="s">
        <v>625</v>
      </c>
      <c r="C77" s="315">
        <v>31.62</v>
      </c>
      <c r="D77" s="315"/>
      <c r="E77" s="315"/>
      <c r="F77" s="315">
        <f t="shared" si="6"/>
        <v>0</v>
      </c>
      <c r="G77" s="315" t="e">
        <f t="shared" si="7"/>
        <v>#DIV/0!</v>
      </c>
      <c r="H77" s="330" t="e">
        <f t="shared" si="8"/>
        <v>#DIV/0!</v>
      </c>
    </row>
    <row r="78" spans="1:11" ht="25.5" hidden="1" customHeight="1" x14ac:dyDescent="0.25">
      <c r="A78" s="324" t="s">
        <v>626</v>
      </c>
      <c r="B78" s="316" t="s">
        <v>627</v>
      </c>
      <c r="C78" s="317">
        <v>31.62</v>
      </c>
      <c r="D78" s="318"/>
      <c r="E78" s="317"/>
      <c r="F78" s="317">
        <f t="shared" si="6"/>
        <v>0</v>
      </c>
      <c r="G78" s="317"/>
      <c r="H78" s="330" t="e">
        <f t="shared" si="8"/>
        <v>#DIV/0!</v>
      </c>
    </row>
    <row r="79" spans="1:11" ht="25.5" hidden="1" customHeight="1" x14ac:dyDescent="0.25">
      <c r="A79" s="324" t="s">
        <v>628</v>
      </c>
      <c r="B79" s="316" t="s">
        <v>627</v>
      </c>
      <c r="C79" s="317">
        <v>31.62</v>
      </c>
      <c r="D79" s="318"/>
      <c r="E79" s="317"/>
      <c r="F79" s="317">
        <f t="shared" si="6"/>
        <v>0</v>
      </c>
      <c r="G79" s="317"/>
      <c r="H79" s="330" t="e">
        <f t="shared" si="8"/>
        <v>#DIV/0!</v>
      </c>
    </row>
    <row r="80" spans="1:11" ht="25.5" hidden="1" customHeight="1" x14ac:dyDescent="0.25">
      <c r="A80" s="323" t="s">
        <v>629</v>
      </c>
      <c r="B80" s="314" t="s">
        <v>459</v>
      </c>
      <c r="C80" s="315"/>
      <c r="D80" s="315"/>
      <c r="E80" s="315"/>
      <c r="F80" s="315" t="e">
        <f t="shared" si="6"/>
        <v>#DIV/0!</v>
      </c>
      <c r="G80" s="315" t="e">
        <f t="shared" ref="G80:G84" si="9">SUM(E80/D80*100)</f>
        <v>#DIV/0!</v>
      </c>
      <c r="H80" s="330" t="e">
        <f t="shared" si="8"/>
        <v>#DIV/0!</v>
      </c>
    </row>
    <row r="81" spans="1:11" ht="25.5" hidden="1" customHeight="1" x14ac:dyDescent="0.25">
      <c r="A81" s="323" t="s">
        <v>630</v>
      </c>
      <c r="B81" s="314" t="s">
        <v>631</v>
      </c>
      <c r="C81" s="315"/>
      <c r="D81" s="315"/>
      <c r="E81" s="315"/>
      <c r="F81" s="315" t="e">
        <f t="shared" si="6"/>
        <v>#DIV/0!</v>
      </c>
      <c r="G81" s="315" t="e">
        <f t="shared" si="9"/>
        <v>#DIV/0!</v>
      </c>
      <c r="H81" s="330" t="e">
        <f t="shared" si="8"/>
        <v>#DIV/0!</v>
      </c>
    </row>
    <row r="82" spans="1:11" ht="25.5" hidden="1" customHeight="1" x14ac:dyDescent="0.25">
      <c r="A82" s="324" t="s">
        <v>632</v>
      </c>
      <c r="B82" s="316" t="s">
        <v>633</v>
      </c>
      <c r="C82" s="317"/>
      <c r="D82" s="318"/>
      <c r="E82" s="317"/>
      <c r="F82" s="317" t="e">
        <f t="shared" si="6"/>
        <v>#DIV/0!</v>
      </c>
      <c r="G82" s="317"/>
      <c r="H82" s="330" t="e">
        <f t="shared" si="8"/>
        <v>#DIV/0!</v>
      </c>
    </row>
    <row r="83" spans="1:11" ht="25.5" hidden="1" customHeight="1" x14ac:dyDescent="0.25">
      <c r="A83" s="324" t="s">
        <v>634</v>
      </c>
      <c r="B83" s="316" t="s">
        <v>635</v>
      </c>
      <c r="C83" s="317"/>
      <c r="D83" s="318"/>
      <c r="E83" s="317"/>
      <c r="F83" s="317" t="e">
        <f t="shared" si="6"/>
        <v>#DIV/0!</v>
      </c>
      <c r="G83" s="317"/>
      <c r="H83" s="330" t="e">
        <f t="shared" si="8"/>
        <v>#DIV/0!</v>
      </c>
    </row>
    <row r="84" spans="1:11" ht="25.5" hidden="1" customHeight="1" x14ac:dyDescent="0.25">
      <c r="A84" s="323" t="s">
        <v>636</v>
      </c>
      <c r="B84" s="314" t="s">
        <v>637</v>
      </c>
      <c r="C84" s="315"/>
      <c r="D84" s="315"/>
      <c r="E84" s="315"/>
      <c r="F84" s="315" t="e">
        <f t="shared" si="6"/>
        <v>#DIV/0!</v>
      </c>
      <c r="G84" s="315" t="e">
        <f t="shared" si="9"/>
        <v>#DIV/0!</v>
      </c>
      <c r="H84" s="330" t="e">
        <f t="shared" si="8"/>
        <v>#DIV/0!</v>
      </c>
    </row>
    <row r="85" spans="1:11" ht="25.5" hidden="1" customHeight="1" x14ac:dyDescent="0.25">
      <c r="A85" s="324" t="s">
        <v>638</v>
      </c>
      <c r="B85" s="316" t="s">
        <v>460</v>
      </c>
      <c r="C85" s="317"/>
      <c r="D85" s="318"/>
      <c r="E85" s="317"/>
      <c r="F85" s="317" t="e">
        <f t="shared" si="6"/>
        <v>#DIV/0!</v>
      </c>
      <c r="G85" s="317"/>
      <c r="H85" s="330" t="e">
        <f t="shared" si="8"/>
        <v>#DIV/0!</v>
      </c>
    </row>
    <row r="86" spans="1:11" ht="25.5" hidden="1" customHeight="1" x14ac:dyDescent="0.25">
      <c r="A86" s="324" t="s">
        <v>639</v>
      </c>
      <c r="B86" s="316" t="s">
        <v>640</v>
      </c>
      <c r="C86" s="317"/>
      <c r="D86" s="318"/>
      <c r="E86" s="317"/>
      <c r="F86" s="317" t="e">
        <f t="shared" si="6"/>
        <v>#DIV/0!</v>
      </c>
      <c r="G86" s="317"/>
      <c r="H86" s="330" t="e">
        <f t="shared" si="8"/>
        <v>#DIV/0!</v>
      </c>
    </row>
    <row r="87" spans="1:11" ht="25.5" hidden="1" customHeight="1" x14ac:dyDescent="0.25">
      <c r="A87" s="324" t="s">
        <v>641</v>
      </c>
      <c r="B87" s="316" t="s">
        <v>642</v>
      </c>
      <c r="C87" s="317"/>
      <c r="D87" s="318"/>
      <c r="E87" s="317"/>
      <c r="F87" s="317"/>
      <c r="G87" s="317"/>
      <c r="H87" s="330" t="e">
        <f t="shared" si="8"/>
        <v>#DIV/0!</v>
      </c>
    </row>
    <row r="88" spans="1:11" ht="25.5" hidden="1" customHeight="1" x14ac:dyDescent="0.25">
      <c r="A88" s="324" t="s">
        <v>643</v>
      </c>
      <c r="B88" s="316" t="s">
        <v>644</v>
      </c>
      <c r="C88" s="317"/>
      <c r="D88" s="318"/>
      <c r="E88" s="317"/>
      <c r="F88" s="317" t="e">
        <f t="shared" si="6"/>
        <v>#DIV/0!</v>
      </c>
      <c r="G88" s="317"/>
      <c r="H88" s="330" t="e">
        <f t="shared" si="8"/>
        <v>#DIV/0!</v>
      </c>
    </row>
    <row r="89" spans="1:11" ht="25.5" hidden="1" customHeight="1" x14ac:dyDescent="0.25">
      <c r="A89" s="324" t="s">
        <v>645</v>
      </c>
      <c r="B89" s="316" t="s">
        <v>646</v>
      </c>
      <c r="C89" s="317"/>
      <c r="D89" s="318"/>
      <c r="E89" s="317"/>
      <c r="F89" s="317" t="e">
        <f t="shared" si="6"/>
        <v>#DIV/0!</v>
      </c>
      <c r="G89" s="317"/>
      <c r="H89" s="330" t="e">
        <f t="shared" si="8"/>
        <v>#DIV/0!</v>
      </c>
    </row>
    <row r="90" spans="1:11" ht="32.25" customHeight="1" x14ac:dyDescent="0.25">
      <c r="A90" s="397" t="s">
        <v>503</v>
      </c>
      <c r="B90" s="398"/>
      <c r="C90" s="311" t="s">
        <v>504</v>
      </c>
      <c r="D90" s="311" t="s">
        <v>858</v>
      </c>
      <c r="E90" s="320" t="s">
        <v>423</v>
      </c>
      <c r="F90" s="320" t="s">
        <v>300</v>
      </c>
      <c r="G90" s="320" t="s">
        <v>869</v>
      </c>
      <c r="H90" s="329" t="s">
        <v>266</v>
      </c>
    </row>
    <row r="91" spans="1:11" ht="9.75" customHeight="1" x14ac:dyDescent="0.25">
      <c r="A91" s="391">
        <v>1</v>
      </c>
      <c r="B91" s="392"/>
      <c r="C91" s="313">
        <v>2</v>
      </c>
      <c r="D91" s="313">
        <v>3</v>
      </c>
      <c r="E91" s="313">
        <v>4</v>
      </c>
      <c r="F91" s="313">
        <v>5</v>
      </c>
      <c r="G91" s="313">
        <v>6</v>
      </c>
      <c r="H91" s="330"/>
    </row>
    <row r="92" spans="1:11" ht="25.5" customHeight="1" x14ac:dyDescent="0.25">
      <c r="A92" s="322"/>
      <c r="B92" s="314" t="s">
        <v>647</v>
      </c>
      <c r="C92" s="315">
        <v>389690.35</v>
      </c>
      <c r="D92" s="315">
        <v>2471820.77</v>
      </c>
      <c r="E92" s="315">
        <f>SUM(E93+E186)</f>
        <v>870346.12</v>
      </c>
      <c r="F92" s="315">
        <f>SUM(F93+F186)</f>
        <v>1580610.73</v>
      </c>
      <c r="G92" s="315">
        <f>SUM(G93+G186)</f>
        <v>1202929.96</v>
      </c>
      <c r="H92" s="330">
        <f>SUM(G92/F92*100)</f>
        <v>76.10538997163458</v>
      </c>
      <c r="K92" s="261">
        <v>1580610.73</v>
      </c>
    </row>
    <row r="93" spans="1:11" ht="25.5" customHeight="1" x14ac:dyDescent="0.25">
      <c r="A93" s="323" t="s">
        <v>432</v>
      </c>
      <c r="B93" s="314" t="s">
        <v>4</v>
      </c>
      <c r="C93" s="315">
        <v>325175.53000000003</v>
      </c>
      <c r="D93" s="315">
        <v>1169820.77</v>
      </c>
      <c r="E93" s="315">
        <f>SUM(E94+E105+E138+E152+E167+E172)</f>
        <v>722844.58</v>
      </c>
      <c r="F93" s="315">
        <f t="shared" ref="F93:G93" si="10">SUM(F94+F105+F138+F152+F167+F172)</f>
        <v>1001489.92</v>
      </c>
      <c r="G93" s="315">
        <f t="shared" si="10"/>
        <v>916346.81</v>
      </c>
      <c r="H93" s="330">
        <f t="shared" ref="H93:H156" si="11">SUM(G93/F93*100)</f>
        <v>91.498355769771507</v>
      </c>
    </row>
    <row r="94" spans="1:11" ht="25.5" customHeight="1" x14ac:dyDescent="0.25">
      <c r="A94" s="323" t="s">
        <v>648</v>
      </c>
      <c r="B94" s="314" t="s">
        <v>5</v>
      </c>
      <c r="C94" s="315">
        <v>147915.23000000001</v>
      </c>
      <c r="D94" s="315">
        <v>353700</v>
      </c>
      <c r="E94" s="315">
        <v>316066.17</v>
      </c>
      <c r="F94" s="315">
        <v>481530</v>
      </c>
      <c r="G94" s="315">
        <v>479265.76</v>
      </c>
      <c r="H94" s="330">
        <f t="shared" si="11"/>
        <v>99.529782152721538</v>
      </c>
    </row>
    <row r="95" spans="1:11" ht="25.5" hidden="1" customHeight="1" x14ac:dyDescent="0.25">
      <c r="A95" s="324" t="s">
        <v>649</v>
      </c>
      <c r="B95" s="316" t="s">
        <v>650</v>
      </c>
      <c r="C95" s="317">
        <v>124227.03</v>
      </c>
      <c r="D95" s="318"/>
      <c r="E95" s="317"/>
      <c r="F95" s="317"/>
      <c r="G95" s="315">
        <f t="shared" ref="G95:G158" si="12">SUM(D95+E95-F95)</f>
        <v>0</v>
      </c>
      <c r="H95" s="330" t="e">
        <f t="shared" si="11"/>
        <v>#DIV/0!</v>
      </c>
    </row>
    <row r="96" spans="1:11" ht="26.25" hidden="1" customHeight="1" x14ac:dyDescent="0.25">
      <c r="A96" s="324" t="s">
        <v>651</v>
      </c>
      <c r="B96" s="316" t="s">
        <v>652</v>
      </c>
      <c r="C96" s="317">
        <v>124227.03</v>
      </c>
      <c r="D96" s="318"/>
      <c r="E96" s="317"/>
      <c r="F96" s="317"/>
      <c r="G96" s="315">
        <f t="shared" si="12"/>
        <v>0</v>
      </c>
      <c r="H96" s="330" t="e">
        <f t="shared" si="11"/>
        <v>#DIV/0!</v>
      </c>
    </row>
    <row r="97" spans="1:8" ht="25.5" hidden="1" customHeight="1" x14ac:dyDescent="0.25">
      <c r="A97" s="324" t="s">
        <v>653</v>
      </c>
      <c r="B97" s="316" t="s">
        <v>654</v>
      </c>
      <c r="C97" s="317"/>
      <c r="D97" s="318"/>
      <c r="E97" s="317"/>
      <c r="F97" s="317"/>
      <c r="G97" s="315">
        <f t="shared" si="12"/>
        <v>0</v>
      </c>
      <c r="H97" s="330" t="e">
        <f t="shared" si="11"/>
        <v>#DIV/0!</v>
      </c>
    </row>
    <row r="98" spans="1:8" ht="25.5" hidden="1" customHeight="1" x14ac:dyDescent="0.25">
      <c r="A98" s="324" t="s">
        <v>655</v>
      </c>
      <c r="B98" s="316" t="s">
        <v>656</v>
      </c>
      <c r="C98" s="317"/>
      <c r="D98" s="318"/>
      <c r="E98" s="317"/>
      <c r="F98" s="317"/>
      <c r="G98" s="315">
        <f t="shared" si="12"/>
        <v>0</v>
      </c>
      <c r="H98" s="330" t="e">
        <f t="shared" si="11"/>
        <v>#DIV/0!</v>
      </c>
    </row>
    <row r="99" spans="1:8" ht="25.5" hidden="1" customHeight="1" x14ac:dyDescent="0.25">
      <c r="A99" s="324" t="s">
        <v>657</v>
      </c>
      <c r="B99" s="316" t="s">
        <v>6</v>
      </c>
      <c r="C99" s="317">
        <v>3190.8</v>
      </c>
      <c r="D99" s="318"/>
      <c r="E99" s="317"/>
      <c r="F99" s="317"/>
      <c r="G99" s="315">
        <f t="shared" si="12"/>
        <v>0</v>
      </c>
      <c r="H99" s="330" t="e">
        <f t="shared" si="11"/>
        <v>#DIV/0!</v>
      </c>
    </row>
    <row r="100" spans="1:8" ht="25.5" hidden="1" customHeight="1" x14ac:dyDescent="0.25">
      <c r="A100" s="324" t="s">
        <v>658</v>
      </c>
      <c r="B100" s="316" t="s">
        <v>6</v>
      </c>
      <c r="C100" s="317">
        <v>3190.8</v>
      </c>
      <c r="D100" s="318"/>
      <c r="E100" s="317"/>
      <c r="F100" s="317"/>
      <c r="G100" s="315">
        <f t="shared" si="12"/>
        <v>0</v>
      </c>
      <c r="H100" s="330" t="e">
        <f t="shared" si="11"/>
        <v>#DIV/0!</v>
      </c>
    </row>
    <row r="101" spans="1:8" ht="25.5" hidden="1" customHeight="1" x14ac:dyDescent="0.25">
      <c r="A101" s="324" t="s">
        <v>659</v>
      </c>
      <c r="B101" s="316" t="s">
        <v>69</v>
      </c>
      <c r="C101" s="317">
        <v>20497.400000000001</v>
      </c>
      <c r="D101" s="318"/>
      <c r="E101" s="317"/>
      <c r="F101" s="317"/>
      <c r="G101" s="315">
        <f t="shared" si="12"/>
        <v>0</v>
      </c>
      <c r="H101" s="330" t="e">
        <f t="shared" si="11"/>
        <v>#DIV/0!</v>
      </c>
    </row>
    <row r="102" spans="1:8" ht="25.5" hidden="1" customHeight="1" x14ac:dyDescent="0.25">
      <c r="A102" s="324" t="s">
        <v>660</v>
      </c>
      <c r="B102" s="316" t="s">
        <v>661</v>
      </c>
      <c r="C102" s="317"/>
      <c r="D102" s="318"/>
      <c r="E102" s="317"/>
      <c r="F102" s="317"/>
      <c r="G102" s="315">
        <f t="shared" si="12"/>
        <v>0</v>
      </c>
      <c r="H102" s="330" t="e">
        <f t="shared" si="11"/>
        <v>#DIV/0!</v>
      </c>
    </row>
    <row r="103" spans="1:8" ht="25.5" hidden="1" customHeight="1" x14ac:dyDescent="0.25">
      <c r="A103" s="324" t="s">
        <v>662</v>
      </c>
      <c r="B103" s="316" t="s">
        <v>663</v>
      </c>
      <c r="C103" s="317">
        <v>20497.400000000001</v>
      </c>
      <c r="D103" s="318"/>
      <c r="E103" s="317"/>
      <c r="F103" s="317"/>
      <c r="G103" s="315">
        <f t="shared" si="12"/>
        <v>0</v>
      </c>
      <c r="H103" s="330" t="e">
        <f t="shared" si="11"/>
        <v>#DIV/0!</v>
      </c>
    </row>
    <row r="104" spans="1:8" ht="25.5" hidden="1" customHeight="1" x14ac:dyDescent="0.25">
      <c r="A104" s="324" t="s">
        <v>664</v>
      </c>
      <c r="B104" s="316" t="s">
        <v>665</v>
      </c>
      <c r="C104" s="317"/>
      <c r="D104" s="318"/>
      <c r="E104" s="317"/>
      <c r="F104" s="317"/>
      <c r="G104" s="315">
        <f t="shared" si="12"/>
        <v>0</v>
      </c>
      <c r="H104" s="330" t="e">
        <f t="shared" si="11"/>
        <v>#DIV/0!</v>
      </c>
    </row>
    <row r="105" spans="1:8" ht="25.5" customHeight="1" x14ac:dyDescent="0.25">
      <c r="A105" s="323" t="s">
        <v>666</v>
      </c>
      <c r="B105" s="314" t="s">
        <v>8</v>
      </c>
      <c r="C105" s="315">
        <v>79762.12</v>
      </c>
      <c r="D105" s="315">
        <v>544145.77</v>
      </c>
      <c r="E105" s="315">
        <v>193821.47</v>
      </c>
      <c r="F105" s="315">
        <v>268870</v>
      </c>
      <c r="G105" s="319">
        <v>229542.13</v>
      </c>
      <c r="H105" s="330">
        <f t="shared" si="11"/>
        <v>85.372905121434144</v>
      </c>
    </row>
    <row r="106" spans="1:8" ht="25.5" hidden="1" customHeight="1" x14ac:dyDescent="0.25">
      <c r="A106" s="324" t="s">
        <v>667</v>
      </c>
      <c r="B106" s="316" t="s">
        <v>668</v>
      </c>
      <c r="C106" s="317">
        <v>1263.46</v>
      </c>
      <c r="D106" s="318"/>
      <c r="E106" s="317"/>
      <c r="F106" s="317"/>
      <c r="G106" s="315">
        <f t="shared" si="12"/>
        <v>0</v>
      </c>
      <c r="H106" s="330" t="e">
        <f t="shared" si="11"/>
        <v>#DIV/0!</v>
      </c>
    </row>
    <row r="107" spans="1:8" ht="25.5" hidden="1" customHeight="1" x14ac:dyDescent="0.25">
      <c r="A107" s="324" t="s">
        <v>669</v>
      </c>
      <c r="B107" s="316" t="s">
        <v>670</v>
      </c>
      <c r="C107" s="317">
        <v>124.09</v>
      </c>
      <c r="D107" s="318"/>
      <c r="E107" s="317"/>
      <c r="F107" s="317"/>
      <c r="G107" s="315">
        <f t="shared" si="12"/>
        <v>0</v>
      </c>
      <c r="H107" s="330" t="e">
        <f t="shared" si="11"/>
        <v>#DIV/0!</v>
      </c>
    </row>
    <row r="108" spans="1:8" ht="25.5" hidden="1" customHeight="1" x14ac:dyDescent="0.25">
      <c r="A108" s="324" t="s">
        <v>671</v>
      </c>
      <c r="B108" s="316" t="s">
        <v>672</v>
      </c>
      <c r="C108" s="317">
        <v>1112.83</v>
      </c>
      <c r="D108" s="318"/>
      <c r="E108" s="317"/>
      <c r="F108" s="317"/>
      <c r="G108" s="315">
        <f t="shared" si="12"/>
        <v>0</v>
      </c>
      <c r="H108" s="330" t="e">
        <f t="shared" si="11"/>
        <v>#DIV/0!</v>
      </c>
    </row>
    <row r="109" spans="1:8" ht="25.5" hidden="1" customHeight="1" x14ac:dyDescent="0.25">
      <c r="A109" s="324" t="s">
        <v>673</v>
      </c>
      <c r="B109" s="316" t="s">
        <v>9</v>
      </c>
      <c r="C109" s="317">
        <v>26.54</v>
      </c>
      <c r="D109" s="318"/>
      <c r="E109" s="317"/>
      <c r="F109" s="317"/>
      <c r="G109" s="315">
        <f t="shared" si="12"/>
        <v>0</v>
      </c>
      <c r="H109" s="330" t="e">
        <f t="shared" si="11"/>
        <v>#DIV/0!</v>
      </c>
    </row>
    <row r="110" spans="1:8" ht="25.5" hidden="1" customHeight="1" x14ac:dyDescent="0.25">
      <c r="A110" s="324" t="s">
        <v>674</v>
      </c>
      <c r="B110" s="316" t="s">
        <v>675</v>
      </c>
      <c r="C110" s="317"/>
      <c r="D110" s="318"/>
      <c r="E110" s="317"/>
      <c r="F110" s="317"/>
      <c r="G110" s="315">
        <f t="shared" si="12"/>
        <v>0</v>
      </c>
      <c r="H110" s="330" t="e">
        <f t="shared" si="11"/>
        <v>#DIV/0!</v>
      </c>
    </row>
    <row r="111" spans="1:8" ht="25.5" hidden="1" customHeight="1" x14ac:dyDescent="0.25">
      <c r="A111" s="324" t="s">
        <v>676</v>
      </c>
      <c r="B111" s="316" t="s">
        <v>70</v>
      </c>
      <c r="C111" s="317">
        <v>15734.44</v>
      </c>
      <c r="D111" s="318"/>
      <c r="E111" s="317"/>
      <c r="F111" s="317"/>
      <c r="G111" s="315">
        <f t="shared" si="12"/>
        <v>0</v>
      </c>
      <c r="H111" s="330" t="e">
        <f t="shared" si="11"/>
        <v>#DIV/0!</v>
      </c>
    </row>
    <row r="112" spans="1:8" ht="25.5" hidden="1" customHeight="1" x14ac:dyDescent="0.25">
      <c r="A112" s="324" t="s">
        <v>677</v>
      </c>
      <c r="B112" s="316" t="s">
        <v>678</v>
      </c>
      <c r="C112" s="317">
        <v>4801.0200000000004</v>
      </c>
      <c r="D112" s="318"/>
      <c r="E112" s="317"/>
      <c r="F112" s="317"/>
      <c r="G112" s="315">
        <f t="shared" si="12"/>
        <v>0</v>
      </c>
      <c r="H112" s="330" t="e">
        <f t="shared" si="11"/>
        <v>#DIV/0!</v>
      </c>
    </row>
    <row r="113" spans="1:8" ht="25.5" hidden="1" customHeight="1" x14ac:dyDescent="0.25">
      <c r="A113" s="324" t="s">
        <v>679</v>
      </c>
      <c r="B113" s="316" t="s">
        <v>680</v>
      </c>
      <c r="C113" s="317"/>
      <c r="D113" s="318"/>
      <c r="E113" s="317"/>
      <c r="F113" s="317"/>
      <c r="G113" s="315">
        <f t="shared" si="12"/>
        <v>0</v>
      </c>
      <c r="H113" s="330" t="e">
        <f t="shared" si="11"/>
        <v>#DIV/0!</v>
      </c>
    </row>
    <row r="114" spans="1:8" ht="25.5" hidden="1" customHeight="1" x14ac:dyDescent="0.25">
      <c r="A114" s="324" t="s">
        <v>681</v>
      </c>
      <c r="B114" s="316" t="s">
        <v>682</v>
      </c>
      <c r="C114" s="317">
        <v>10687.36</v>
      </c>
      <c r="D114" s="318"/>
      <c r="E114" s="317"/>
      <c r="F114" s="317"/>
      <c r="G114" s="315">
        <f t="shared" si="12"/>
        <v>0</v>
      </c>
      <c r="H114" s="330" t="e">
        <f t="shared" si="11"/>
        <v>#DIV/0!</v>
      </c>
    </row>
    <row r="115" spans="1:8" ht="25.5" hidden="1" customHeight="1" x14ac:dyDescent="0.25">
      <c r="A115" s="324" t="s">
        <v>683</v>
      </c>
      <c r="B115" s="316" t="s">
        <v>684</v>
      </c>
      <c r="C115" s="317"/>
      <c r="D115" s="318"/>
      <c r="E115" s="317"/>
      <c r="F115" s="317"/>
      <c r="G115" s="315">
        <f t="shared" si="12"/>
        <v>0</v>
      </c>
      <c r="H115" s="330" t="e">
        <f t="shared" si="11"/>
        <v>#DIV/0!</v>
      </c>
    </row>
    <row r="116" spans="1:8" ht="25.5" hidden="1" customHeight="1" x14ac:dyDescent="0.25">
      <c r="A116" s="324" t="s">
        <v>685</v>
      </c>
      <c r="B116" s="316" t="s">
        <v>686</v>
      </c>
      <c r="C116" s="317">
        <v>246.06</v>
      </c>
      <c r="D116" s="318"/>
      <c r="E116" s="317"/>
      <c r="F116" s="317"/>
      <c r="G116" s="315">
        <f t="shared" si="12"/>
        <v>0</v>
      </c>
      <c r="H116" s="330" t="e">
        <f t="shared" si="11"/>
        <v>#DIV/0!</v>
      </c>
    </row>
    <row r="117" spans="1:8" ht="25.5" hidden="1" customHeight="1" x14ac:dyDescent="0.25">
      <c r="A117" s="324" t="s">
        <v>687</v>
      </c>
      <c r="B117" s="316" t="s">
        <v>688</v>
      </c>
      <c r="C117" s="317"/>
      <c r="D117" s="318"/>
      <c r="E117" s="317"/>
      <c r="F117" s="317"/>
      <c r="G117" s="315">
        <f t="shared" si="12"/>
        <v>0</v>
      </c>
      <c r="H117" s="330" t="e">
        <f t="shared" si="11"/>
        <v>#DIV/0!</v>
      </c>
    </row>
    <row r="118" spans="1:8" ht="25.5" hidden="1" customHeight="1" x14ac:dyDescent="0.25">
      <c r="A118" s="324" t="s">
        <v>689</v>
      </c>
      <c r="B118" s="316" t="s">
        <v>71</v>
      </c>
      <c r="C118" s="317">
        <v>51533.99</v>
      </c>
      <c r="D118" s="318"/>
      <c r="E118" s="317"/>
      <c r="F118" s="317"/>
      <c r="G118" s="315">
        <f t="shared" si="12"/>
        <v>0</v>
      </c>
      <c r="H118" s="330" t="e">
        <f t="shared" si="11"/>
        <v>#DIV/0!</v>
      </c>
    </row>
    <row r="119" spans="1:8" ht="25.5" hidden="1" customHeight="1" x14ac:dyDescent="0.25">
      <c r="A119" s="324" t="s">
        <v>690</v>
      </c>
      <c r="B119" s="316" t="s">
        <v>691</v>
      </c>
      <c r="C119" s="317">
        <v>1717.4</v>
      </c>
      <c r="D119" s="318"/>
      <c r="E119" s="317"/>
      <c r="F119" s="317"/>
      <c r="G119" s="315">
        <f t="shared" si="12"/>
        <v>0</v>
      </c>
      <c r="H119" s="330" t="e">
        <f t="shared" si="11"/>
        <v>#DIV/0!</v>
      </c>
    </row>
    <row r="120" spans="1:8" ht="25.5" hidden="1" customHeight="1" x14ac:dyDescent="0.25">
      <c r="A120" s="324" t="s">
        <v>692</v>
      </c>
      <c r="B120" s="316" t="s">
        <v>693</v>
      </c>
      <c r="C120" s="317">
        <v>14067.36</v>
      </c>
      <c r="D120" s="318"/>
      <c r="E120" s="317"/>
      <c r="F120" s="317"/>
      <c r="G120" s="315">
        <f t="shared" si="12"/>
        <v>0</v>
      </c>
      <c r="H120" s="330" t="e">
        <f t="shared" si="11"/>
        <v>#DIV/0!</v>
      </c>
    </row>
    <row r="121" spans="1:8" ht="25.5" hidden="1" customHeight="1" x14ac:dyDescent="0.25">
      <c r="A121" s="324" t="s">
        <v>694</v>
      </c>
      <c r="B121" s="316" t="s">
        <v>22</v>
      </c>
      <c r="C121" s="317">
        <v>4478.03</v>
      </c>
      <c r="D121" s="318"/>
      <c r="E121" s="317"/>
      <c r="F121" s="317"/>
      <c r="G121" s="315">
        <f t="shared" si="12"/>
        <v>0</v>
      </c>
      <c r="H121" s="330" t="e">
        <f t="shared" si="11"/>
        <v>#DIV/0!</v>
      </c>
    </row>
    <row r="122" spans="1:8" ht="25.5" hidden="1" customHeight="1" x14ac:dyDescent="0.25">
      <c r="A122" s="324" t="s">
        <v>695</v>
      </c>
      <c r="B122" s="316" t="s">
        <v>696</v>
      </c>
      <c r="C122" s="317">
        <v>7778.82</v>
      </c>
      <c r="D122" s="318"/>
      <c r="E122" s="317"/>
      <c r="F122" s="317"/>
      <c r="G122" s="315">
        <f t="shared" si="12"/>
        <v>0</v>
      </c>
      <c r="H122" s="330" t="e">
        <f t="shared" si="11"/>
        <v>#DIV/0!</v>
      </c>
    </row>
    <row r="123" spans="1:8" ht="25.5" hidden="1" customHeight="1" x14ac:dyDescent="0.25">
      <c r="A123" s="324" t="s">
        <v>697</v>
      </c>
      <c r="B123" s="316" t="s">
        <v>698</v>
      </c>
      <c r="C123" s="317">
        <v>452.38</v>
      </c>
      <c r="D123" s="318"/>
      <c r="E123" s="317"/>
      <c r="F123" s="317"/>
      <c r="G123" s="315">
        <f t="shared" si="12"/>
        <v>0</v>
      </c>
      <c r="H123" s="330" t="e">
        <f t="shared" si="11"/>
        <v>#DIV/0!</v>
      </c>
    </row>
    <row r="124" spans="1:8" ht="25.5" hidden="1" customHeight="1" x14ac:dyDescent="0.25">
      <c r="A124" s="324" t="s">
        <v>699</v>
      </c>
      <c r="B124" s="316" t="s">
        <v>700</v>
      </c>
      <c r="C124" s="317">
        <v>1702.79</v>
      </c>
      <c r="D124" s="318"/>
      <c r="E124" s="317"/>
      <c r="F124" s="317"/>
      <c r="G124" s="315">
        <f t="shared" si="12"/>
        <v>0</v>
      </c>
      <c r="H124" s="330" t="e">
        <f t="shared" si="11"/>
        <v>#DIV/0!</v>
      </c>
    </row>
    <row r="125" spans="1:8" ht="25.5" hidden="1" customHeight="1" x14ac:dyDescent="0.25">
      <c r="A125" s="324" t="s">
        <v>701</v>
      </c>
      <c r="B125" s="316" t="s">
        <v>702</v>
      </c>
      <c r="C125" s="317">
        <v>17119.669999999998</v>
      </c>
      <c r="D125" s="318"/>
      <c r="E125" s="317"/>
      <c r="F125" s="317"/>
      <c r="G125" s="315">
        <f t="shared" si="12"/>
        <v>0</v>
      </c>
      <c r="H125" s="330" t="e">
        <f t="shared" si="11"/>
        <v>#DIV/0!</v>
      </c>
    </row>
    <row r="126" spans="1:8" ht="25.5" hidden="1" customHeight="1" x14ac:dyDescent="0.25">
      <c r="A126" s="324" t="s">
        <v>703</v>
      </c>
      <c r="B126" s="316" t="s">
        <v>271</v>
      </c>
      <c r="C126" s="317">
        <v>2793.59</v>
      </c>
      <c r="D126" s="318"/>
      <c r="E126" s="317"/>
      <c r="F126" s="317"/>
      <c r="G126" s="315">
        <f t="shared" si="12"/>
        <v>0</v>
      </c>
      <c r="H126" s="330" t="e">
        <f t="shared" si="11"/>
        <v>#DIV/0!</v>
      </c>
    </row>
    <row r="127" spans="1:8" ht="25.5" hidden="1" customHeight="1" x14ac:dyDescent="0.25">
      <c r="A127" s="324" t="s">
        <v>704</v>
      </c>
      <c r="B127" s="316" t="s">
        <v>705</v>
      </c>
      <c r="C127" s="317">
        <v>1423.95</v>
      </c>
      <c r="D127" s="318"/>
      <c r="E127" s="317"/>
      <c r="F127" s="317"/>
      <c r="G127" s="315">
        <f t="shared" si="12"/>
        <v>0</v>
      </c>
      <c r="H127" s="330" t="e">
        <f t="shared" si="11"/>
        <v>#DIV/0!</v>
      </c>
    </row>
    <row r="128" spans="1:8" ht="25.5" hidden="1" customHeight="1" x14ac:dyDescent="0.25">
      <c r="A128" s="324" t="s">
        <v>706</v>
      </c>
      <c r="B128" s="316" t="s">
        <v>707</v>
      </c>
      <c r="C128" s="317"/>
      <c r="D128" s="318"/>
      <c r="E128" s="317"/>
      <c r="F128" s="317"/>
      <c r="G128" s="315">
        <f t="shared" si="12"/>
        <v>0</v>
      </c>
      <c r="H128" s="330" t="e">
        <f t="shared" si="11"/>
        <v>#DIV/0!</v>
      </c>
    </row>
    <row r="129" spans="1:8" ht="25.5" hidden="1" customHeight="1" x14ac:dyDescent="0.25">
      <c r="A129" s="324" t="s">
        <v>708</v>
      </c>
      <c r="B129" s="316" t="s">
        <v>707</v>
      </c>
      <c r="C129" s="317"/>
      <c r="D129" s="318"/>
      <c r="E129" s="317"/>
      <c r="F129" s="317"/>
      <c r="G129" s="315">
        <f t="shared" si="12"/>
        <v>0</v>
      </c>
      <c r="H129" s="330" t="e">
        <f t="shared" si="11"/>
        <v>#DIV/0!</v>
      </c>
    </row>
    <row r="130" spans="1:8" ht="25.5" hidden="1" customHeight="1" x14ac:dyDescent="0.25">
      <c r="A130" s="324" t="s">
        <v>709</v>
      </c>
      <c r="B130" s="316" t="s">
        <v>11</v>
      </c>
      <c r="C130" s="317">
        <v>11230.23</v>
      </c>
      <c r="D130" s="318"/>
      <c r="E130" s="317"/>
      <c r="F130" s="317"/>
      <c r="G130" s="315">
        <f t="shared" si="12"/>
        <v>0</v>
      </c>
      <c r="H130" s="330" t="e">
        <f t="shared" si="11"/>
        <v>#DIV/0!</v>
      </c>
    </row>
    <row r="131" spans="1:8" ht="25.5" hidden="1" customHeight="1" x14ac:dyDescent="0.25">
      <c r="A131" s="324" t="s">
        <v>710</v>
      </c>
      <c r="B131" s="316" t="s">
        <v>711</v>
      </c>
      <c r="C131" s="317">
        <v>2617.64</v>
      </c>
      <c r="D131" s="318"/>
      <c r="E131" s="317"/>
      <c r="F131" s="317"/>
      <c r="G131" s="315">
        <f t="shared" si="12"/>
        <v>0</v>
      </c>
      <c r="H131" s="330" t="e">
        <f t="shared" si="11"/>
        <v>#DIV/0!</v>
      </c>
    </row>
    <row r="132" spans="1:8" ht="25.5" hidden="1" customHeight="1" x14ac:dyDescent="0.25">
      <c r="A132" s="324" t="s">
        <v>712</v>
      </c>
      <c r="B132" s="316" t="s">
        <v>713</v>
      </c>
      <c r="C132" s="317">
        <v>389.62</v>
      </c>
      <c r="D132" s="318"/>
      <c r="E132" s="317"/>
      <c r="F132" s="317"/>
      <c r="G132" s="315">
        <f t="shared" si="12"/>
        <v>0</v>
      </c>
      <c r="H132" s="330" t="e">
        <f t="shared" si="11"/>
        <v>#DIV/0!</v>
      </c>
    </row>
    <row r="133" spans="1:8" ht="25.5" hidden="1" customHeight="1" x14ac:dyDescent="0.25">
      <c r="A133" s="324" t="s">
        <v>714</v>
      </c>
      <c r="B133" s="316" t="s">
        <v>12</v>
      </c>
      <c r="C133" s="317">
        <v>1772.97</v>
      </c>
      <c r="D133" s="318"/>
      <c r="E133" s="317"/>
      <c r="F133" s="317"/>
      <c r="G133" s="315">
        <f t="shared" si="12"/>
        <v>0</v>
      </c>
      <c r="H133" s="330" t="e">
        <f t="shared" si="11"/>
        <v>#DIV/0!</v>
      </c>
    </row>
    <row r="134" spans="1:8" ht="25.5" hidden="1" customHeight="1" x14ac:dyDescent="0.25">
      <c r="A134" s="324" t="s">
        <v>715</v>
      </c>
      <c r="B134" s="316" t="s">
        <v>716</v>
      </c>
      <c r="C134" s="317"/>
      <c r="D134" s="318"/>
      <c r="E134" s="317"/>
      <c r="F134" s="317"/>
      <c r="G134" s="315">
        <f t="shared" si="12"/>
        <v>0</v>
      </c>
      <c r="H134" s="330" t="e">
        <f t="shared" si="11"/>
        <v>#DIV/0!</v>
      </c>
    </row>
    <row r="135" spans="1:8" ht="25.5" hidden="1" customHeight="1" x14ac:dyDescent="0.25">
      <c r="A135" s="324" t="s">
        <v>717</v>
      </c>
      <c r="B135" s="316" t="s">
        <v>718</v>
      </c>
      <c r="C135" s="317">
        <v>451.24</v>
      </c>
      <c r="D135" s="318"/>
      <c r="E135" s="317"/>
      <c r="F135" s="317"/>
      <c r="G135" s="315">
        <f t="shared" si="12"/>
        <v>0</v>
      </c>
      <c r="H135" s="330" t="e">
        <f t="shared" si="11"/>
        <v>#DIV/0!</v>
      </c>
    </row>
    <row r="136" spans="1:8" ht="25.5" hidden="1" customHeight="1" x14ac:dyDescent="0.25">
      <c r="A136" s="324" t="s">
        <v>719</v>
      </c>
      <c r="B136" s="316" t="s">
        <v>720</v>
      </c>
      <c r="C136" s="317"/>
      <c r="D136" s="318"/>
      <c r="E136" s="317"/>
      <c r="F136" s="317"/>
      <c r="G136" s="315">
        <f t="shared" si="12"/>
        <v>0</v>
      </c>
      <c r="H136" s="330" t="e">
        <f t="shared" si="11"/>
        <v>#DIV/0!</v>
      </c>
    </row>
    <row r="137" spans="1:8" ht="25.5" hidden="1" customHeight="1" x14ac:dyDescent="0.25">
      <c r="A137" s="324" t="s">
        <v>721</v>
      </c>
      <c r="B137" s="316" t="s">
        <v>11</v>
      </c>
      <c r="C137" s="317">
        <v>5998.76</v>
      </c>
      <c r="D137" s="318"/>
      <c r="E137" s="317"/>
      <c r="F137" s="317"/>
      <c r="G137" s="315">
        <f t="shared" si="12"/>
        <v>0</v>
      </c>
      <c r="H137" s="330" t="e">
        <f t="shared" si="11"/>
        <v>#DIV/0!</v>
      </c>
    </row>
    <row r="138" spans="1:8" ht="25.5" customHeight="1" x14ac:dyDescent="0.25">
      <c r="A138" s="323" t="s">
        <v>722</v>
      </c>
      <c r="B138" s="314" t="s">
        <v>13</v>
      </c>
      <c r="C138" s="315">
        <v>1595.85</v>
      </c>
      <c r="D138" s="315">
        <v>5630</v>
      </c>
      <c r="E138" s="315">
        <v>4336.3</v>
      </c>
      <c r="F138" s="315">
        <v>7430</v>
      </c>
      <c r="G138" s="315">
        <v>5266.4</v>
      </c>
      <c r="H138" s="330">
        <f t="shared" si="11"/>
        <v>70.880215343203218</v>
      </c>
    </row>
    <row r="139" spans="1:8" ht="25.5" hidden="1" customHeight="1" x14ac:dyDescent="0.25">
      <c r="A139" s="324" t="s">
        <v>723</v>
      </c>
      <c r="B139" s="316" t="s">
        <v>724</v>
      </c>
      <c r="C139" s="317"/>
      <c r="D139" s="318"/>
      <c r="E139" s="317"/>
      <c r="F139" s="317"/>
      <c r="G139" s="315">
        <f t="shared" si="12"/>
        <v>0</v>
      </c>
      <c r="H139" s="330" t="e">
        <f t="shared" si="11"/>
        <v>#DIV/0!</v>
      </c>
    </row>
    <row r="140" spans="1:8" ht="33" hidden="1" customHeight="1" x14ac:dyDescent="0.25">
      <c r="A140" s="324" t="s">
        <v>725</v>
      </c>
      <c r="B140" s="316" t="s">
        <v>726</v>
      </c>
      <c r="C140" s="317"/>
      <c r="D140" s="318"/>
      <c r="E140" s="317"/>
      <c r="F140" s="317"/>
      <c r="G140" s="315">
        <f t="shared" si="12"/>
        <v>0</v>
      </c>
      <c r="H140" s="330" t="e">
        <f t="shared" si="11"/>
        <v>#DIV/0!</v>
      </c>
    </row>
    <row r="141" spans="1:8" ht="25.5" hidden="1" customHeight="1" x14ac:dyDescent="0.25">
      <c r="A141" s="324" t="s">
        <v>727</v>
      </c>
      <c r="B141" s="316" t="s">
        <v>728</v>
      </c>
      <c r="C141" s="317"/>
      <c r="D141" s="318"/>
      <c r="E141" s="317"/>
      <c r="F141" s="317"/>
      <c r="G141" s="315">
        <f t="shared" si="12"/>
        <v>0</v>
      </c>
      <c r="H141" s="330" t="e">
        <f t="shared" si="11"/>
        <v>#DIV/0!</v>
      </c>
    </row>
    <row r="142" spans="1:8" ht="25.5" hidden="1" customHeight="1" x14ac:dyDescent="0.25">
      <c r="A142" s="324" t="s">
        <v>729</v>
      </c>
      <c r="B142" s="316" t="s">
        <v>72</v>
      </c>
      <c r="C142" s="317">
        <v>1595.85</v>
      </c>
      <c r="D142" s="318"/>
      <c r="E142" s="317"/>
      <c r="F142" s="317"/>
      <c r="G142" s="315">
        <f t="shared" si="12"/>
        <v>0</v>
      </c>
      <c r="H142" s="330" t="e">
        <f t="shared" si="11"/>
        <v>#DIV/0!</v>
      </c>
    </row>
    <row r="143" spans="1:8" ht="25.5" hidden="1" customHeight="1" x14ac:dyDescent="0.25">
      <c r="A143" s="324" t="s">
        <v>730</v>
      </c>
      <c r="B143" s="316" t="s">
        <v>27</v>
      </c>
      <c r="C143" s="317">
        <v>1595.85</v>
      </c>
      <c r="D143" s="318"/>
      <c r="E143" s="317"/>
      <c r="F143" s="317"/>
      <c r="G143" s="315">
        <f t="shared" si="12"/>
        <v>0</v>
      </c>
      <c r="H143" s="330" t="e">
        <f t="shared" si="11"/>
        <v>#DIV/0!</v>
      </c>
    </row>
    <row r="144" spans="1:8" ht="25.5" hidden="1" customHeight="1" x14ac:dyDescent="0.25">
      <c r="A144" s="324" t="s">
        <v>731</v>
      </c>
      <c r="B144" s="316" t="s">
        <v>732</v>
      </c>
      <c r="C144" s="317"/>
      <c r="D144" s="318"/>
      <c r="E144" s="317"/>
      <c r="F144" s="317"/>
      <c r="G144" s="315">
        <f t="shared" si="12"/>
        <v>0</v>
      </c>
      <c r="H144" s="330" t="e">
        <f t="shared" si="11"/>
        <v>#DIV/0!</v>
      </c>
    </row>
    <row r="145" spans="1:8" ht="25.5" hidden="1" customHeight="1" x14ac:dyDescent="0.25">
      <c r="A145" s="324" t="s">
        <v>733</v>
      </c>
      <c r="B145" s="316" t="s">
        <v>734</v>
      </c>
      <c r="C145" s="317"/>
      <c r="D145" s="318"/>
      <c r="E145" s="317"/>
      <c r="F145" s="317"/>
      <c r="G145" s="315">
        <f t="shared" si="12"/>
        <v>0</v>
      </c>
      <c r="H145" s="330" t="e">
        <f t="shared" si="11"/>
        <v>#DIV/0!</v>
      </c>
    </row>
    <row r="146" spans="1:8" ht="25.5" hidden="1" customHeight="1" x14ac:dyDescent="0.25">
      <c r="A146" s="323" t="s">
        <v>735</v>
      </c>
      <c r="B146" s="314" t="s">
        <v>736</v>
      </c>
      <c r="C146" s="315"/>
      <c r="D146" s="315"/>
      <c r="E146" s="315"/>
      <c r="F146" s="315"/>
      <c r="G146" s="315">
        <f t="shared" si="12"/>
        <v>0</v>
      </c>
      <c r="H146" s="330" t="e">
        <f t="shared" si="11"/>
        <v>#DIV/0!</v>
      </c>
    </row>
    <row r="147" spans="1:8" ht="25.5" hidden="1" customHeight="1" x14ac:dyDescent="0.25">
      <c r="A147" s="324" t="s">
        <v>737</v>
      </c>
      <c r="B147" s="316" t="s">
        <v>738</v>
      </c>
      <c r="C147" s="317"/>
      <c r="D147" s="318"/>
      <c r="E147" s="317"/>
      <c r="F147" s="317"/>
      <c r="G147" s="315">
        <f t="shared" si="12"/>
        <v>0</v>
      </c>
      <c r="H147" s="330" t="e">
        <f t="shared" si="11"/>
        <v>#DIV/0!</v>
      </c>
    </row>
    <row r="148" spans="1:8" ht="25.5" hidden="1" customHeight="1" x14ac:dyDescent="0.25">
      <c r="A148" s="324" t="s">
        <v>739</v>
      </c>
      <c r="B148" s="316" t="s">
        <v>738</v>
      </c>
      <c r="C148" s="317"/>
      <c r="D148" s="318"/>
      <c r="E148" s="317"/>
      <c r="F148" s="317"/>
      <c r="G148" s="315">
        <f t="shared" si="12"/>
        <v>0</v>
      </c>
      <c r="H148" s="330" t="e">
        <f t="shared" si="11"/>
        <v>#DIV/0!</v>
      </c>
    </row>
    <row r="149" spans="1:8" ht="32.25" hidden="1" customHeight="1" x14ac:dyDescent="0.25">
      <c r="A149" s="324" t="s">
        <v>740</v>
      </c>
      <c r="B149" s="316" t="s">
        <v>741</v>
      </c>
      <c r="C149" s="317"/>
      <c r="D149" s="318"/>
      <c r="E149" s="317"/>
      <c r="F149" s="317"/>
      <c r="G149" s="315">
        <f t="shared" si="12"/>
        <v>0</v>
      </c>
      <c r="H149" s="330" t="e">
        <f t="shared" si="11"/>
        <v>#DIV/0!</v>
      </c>
    </row>
    <row r="150" spans="1:8" ht="25.5" hidden="1" customHeight="1" x14ac:dyDescent="0.25">
      <c r="A150" s="324" t="s">
        <v>742</v>
      </c>
      <c r="B150" s="316" t="s">
        <v>743</v>
      </c>
      <c r="C150" s="317"/>
      <c r="D150" s="318"/>
      <c r="E150" s="317"/>
      <c r="F150" s="317"/>
      <c r="G150" s="315">
        <f t="shared" si="12"/>
        <v>0</v>
      </c>
      <c r="H150" s="330" t="e">
        <f t="shared" si="11"/>
        <v>#DIV/0!</v>
      </c>
    </row>
    <row r="151" spans="1:8" ht="25.5" hidden="1" customHeight="1" x14ac:dyDescent="0.25">
      <c r="A151" s="324" t="s">
        <v>744</v>
      </c>
      <c r="B151" s="316" t="s">
        <v>745</v>
      </c>
      <c r="C151" s="317"/>
      <c r="D151" s="318"/>
      <c r="E151" s="317"/>
      <c r="F151" s="317"/>
      <c r="G151" s="315">
        <f t="shared" si="12"/>
        <v>0</v>
      </c>
      <c r="H151" s="330" t="e">
        <f t="shared" si="11"/>
        <v>#DIV/0!</v>
      </c>
    </row>
    <row r="152" spans="1:8" ht="26.25" customHeight="1" x14ac:dyDescent="0.25">
      <c r="A152" s="323" t="s">
        <v>746</v>
      </c>
      <c r="B152" s="314" t="s">
        <v>747</v>
      </c>
      <c r="C152" s="315">
        <v>10107.69</v>
      </c>
      <c r="D152" s="315">
        <v>8500</v>
      </c>
      <c r="E152" s="315">
        <v>16261.43</v>
      </c>
      <c r="F152" s="315">
        <v>0</v>
      </c>
      <c r="G152" s="315">
        <v>5723.62</v>
      </c>
      <c r="H152" s="330">
        <v>0</v>
      </c>
    </row>
    <row r="153" spans="1:8" ht="25.5" hidden="1" customHeight="1" x14ac:dyDescent="0.25">
      <c r="A153" s="324" t="s">
        <v>748</v>
      </c>
      <c r="B153" s="316" t="s">
        <v>749</v>
      </c>
      <c r="C153" s="317"/>
      <c r="D153" s="318"/>
      <c r="E153" s="317"/>
      <c r="F153" s="317"/>
      <c r="G153" s="315">
        <f t="shared" si="12"/>
        <v>0</v>
      </c>
      <c r="H153" s="330" t="e">
        <f t="shared" si="11"/>
        <v>#DIV/0!</v>
      </c>
    </row>
    <row r="154" spans="1:8" ht="25.5" hidden="1" customHeight="1" x14ac:dyDescent="0.25">
      <c r="A154" s="324" t="s">
        <v>750</v>
      </c>
      <c r="B154" s="316" t="s">
        <v>751</v>
      </c>
      <c r="C154" s="317"/>
      <c r="D154" s="318"/>
      <c r="E154" s="317"/>
      <c r="F154" s="317"/>
      <c r="G154" s="315">
        <f t="shared" si="12"/>
        <v>0</v>
      </c>
      <c r="H154" s="330" t="e">
        <f t="shared" si="11"/>
        <v>#DIV/0!</v>
      </c>
    </row>
    <row r="155" spans="1:8" ht="25.5" hidden="1" customHeight="1" x14ac:dyDescent="0.25">
      <c r="A155" s="324" t="s">
        <v>752</v>
      </c>
      <c r="B155" s="316" t="s">
        <v>753</v>
      </c>
      <c r="C155" s="317"/>
      <c r="D155" s="318"/>
      <c r="E155" s="317"/>
      <c r="F155" s="317"/>
      <c r="G155" s="315">
        <f t="shared" si="12"/>
        <v>0</v>
      </c>
      <c r="H155" s="330" t="e">
        <f t="shared" si="11"/>
        <v>#DIV/0!</v>
      </c>
    </row>
    <row r="156" spans="1:8" ht="25.5" hidden="1" customHeight="1" x14ac:dyDescent="0.25">
      <c r="A156" s="324" t="s">
        <v>754</v>
      </c>
      <c r="B156" s="316" t="s">
        <v>755</v>
      </c>
      <c r="C156" s="317"/>
      <c r="D156" s="318"/>
      <c r="E156" s="317"/>
      <c r="F156" s="317"/>
      <c r="G156" s="315">
        <f t="shared" si="12"/>
        <v>0</v>
      </c>
      <c r="H156" s="330" t="e">
        <f t="shared" si="11"/>
        <v>#DIV/0!</v>
      </c>
    </row>
    <row r="157" spans="1:8" ht="25.5" hidden="1" customHeight="1" x14ac:dyDescent="0.25">
      <c r="A157" s="324" t="s">
        <v>756</v>
      </c>
      <c r="B157" s="316" t="s">
        <v>757</v>
      </c>
      <c r="C157" s="317"/>
      <c r="D157" s="318"/>
      <c r="E157" s="317"/>
      <c r="F157" s="317"/>
      <c r="G157" s="315">
        <f t="shared" si="12"/>
        <v>0</v>
      </c>
      <c r="H157" s="330" t="e">
        <f t="shared" ref="H157:H212" si="13">SUM(G157/F157*100)</f>
        <v>#DIV/0!</v>
      </c>
    </row>
    <row r="158" spans="1:8" ht="25.5" hidden="1" customHeight="1" x14ac:dyDescent="0.25">
      <c r="A158" s="324" t="s">
        <v>758</v>
      </c>
      <c r="B158" s="316" t="s">
        <v>759</v>
      </c>
      <c r="C158" s="317">
        <v>10107.69</v>
      </c>
      <c r="D158" s="318"/>
      <c r="E158" s="317"/>
      <c r="F158" s="317"/>
      <c r="G158" s="315">
        <f t="shared" si="12"/>
        <v>0</v>
      </c>
      <c r="H158" s="330" t="e">
        <f t="shared" si="13"/>
        <v>#DIV/0!</v>
      </c>
    </row>
    <row r="159" spans="1:8" ht="25.5" hidden="1" customHeight="1" x14ac:dyDescent="0.25">
      <c r="A159" s="324" t="s">
        <v>760</v>
      </c>
      <c r="B159" s="316" t="s">
        <v>761</v>
      </c>
      <c r="C159" s="317">
        <v>10107.69</v>
      </c>
      <c r="D159" s="318"/>
      <c r="E159" s="317"/>
      <c r="F159" s="317"/>
      <c r="G159" s="315">
        <f t="shared" ref="G159:G211" si="14">SUM(D159+E159-F159)</f>
        <v>0</v>
      </c>
      <c r="H159" s="330" t="e">
        <f t="shared" si="13"/>
        <v>#DIV/0!</v>
      </c>
    </row>
    <row r="160" spans="1:8" ht="25.5" hidden="1" customHeight="1" x14ac:dyDescent="0.25">
      <c r="A160" s="324" t="s">
        <v>762</v>
      </c>
      <c r="B160" s="316" t="s">
        <v>227</v>
      </c>
      <c r="C160" s="317"/>
      <c r="D160" s="318"/>
      <c r="E160" s="317"/>
      <c r="F160" s="317"/>
      <c r="G160" s="315">
        <f t="shared" si="14"/>
        <v>0</v>
      </c>
      <c r="H160" s="330" t="e">
        <f t="shared" si="13"/>
        <v>#DIV/0!</v>
      </c>
    </row>
    <row r="161" spans="1:8" ht="25.5" hidden="1" customHeight="1" x14ac:dyDescent="0.25">
      <c r="A161" s="324" t="s">
        <v>763</v>
      </c>
      <c r="B161" s="316" t="s">
        <v>555</v>
      </c>
      <c r="C161" s="317"/>
      <c r="D161" s="318"/>
      <c r="E161" s="317"/>
      <c r="F161" s="317"/>
      <c r="G161" s="315">
        <f t="shared" si="14"/>
        <v>0</v>
      </c>
      <c r="H161" s="330" t="e">
        <f t="shared" si="13"/>
        <v>#DIV/0!</v>
      </c>
    </row>
    <row r="162" spans="1:8" ht="25.5" hidden="1" customHeight="1" x14ac:dyDescent="0.25">
      <c r="A162" s="324" t="s">
        <v>764</v>
      </c>
      <c r="B162" s="316" t="s">
        <v>765</v>
      </c>
      <c r="C162" s="317"/>
      <c r="D162" s="318"/>
      <c r="E162" s="317"/>
      <c r="F162" s="317"/>
      <c r="G162" s="315">
        <f t="shared" si="14"/>
        <v>0</v>
      </c>
      <c r="H162" s="330" t="e">
        <f t="shared" si="13"/>
        <v>#DIV/0!</v>
      </c>
    </row>
    <row r="163" spans="1:8" ht="25.5" hidden="1" customHeight="1" x14ac:dyDescent="0.25">
      <c r="A163" s="324" t="s">
        <v>766</v>
      </c>
      <c r="B163" s="316" t="s">
        <v>767</v>
      </c>
      <c r="C163" s="317"/>
      <c r="D163" s="318"/>
      <c r="E163" s="317"/>
      <c r="F163" s="317"/>
      <c r="G163" s="315">
        <f t="shared" si="14"/>
        <v>0</v>
      </c>
      <c r="H163" s="330" t="e">
        <f t="shared" si="13"/>
        <v>#DIV/0!</v>
      </c>
    </row>
    <row r="164" spans="1:8" ht="25.5" hidden="1" customHeight="1" x14ac:dyDescent="0.25">
      <c r="A164" s="324" t="s">
        <v>768</v>
      </c>
      <c r="B164" s="316" t="s">
        <v>563</v>
      </c>
      <c r="C164" s="317"/>
      <c r="D164" s="318"/>
      <c r="E164" s="317"/>
      <c r="F164" s="317"/>
      <c r="G164" s="315">
        <f t="shared" si="14"/>
        <v>0</v>
      </c>
      <c r="H164" s="330" t="e">
        <f t="shared" si="13"/>
        <v>#DIV/0!</v>
      </c>
    </row>
    <row r="165" spans="1:8" ht="32.25" hidden="1" customHeight="1" x14ac:dyDescent="0.25">
      <c r="A165" s="324" t="s">
        <v>769</v>
      </c>
      <c r="B165" s="316" t="s">
        <v>565</v>
      </c>
      <c r="C165" s="317"/>
      <c r="D165" s="318"/>
      <c r="E165" s="317"/>
      <c r="F165" s="317"/>
      <c r="G165" s="315">
        <f t="shared" si="14"/>
        <v>0</v>
      </c>
      <c r="H165" s="330" t="e">
        <f t="shared" si="13"/>
        <v>#DIV/0!</v>
      </c>
    </row>
    <row r="166" spans="1:8" ht="33" hidden="1" customHeight="1" x14ac:dyDescent="0.25">
      <c r="A166" s="324" t="s">
        <v>770</v>
      </c>
      <c r="B166" s="316" t="s">
        <v>567</v>
      </c>
      <c r="C166" s="317"/>
      <c r="D166" s="318"/>
      <c r="E166" s="317"/>
      <c r="F166" s="317"/>
      <c r="G166" s="315">
        <f t="shared" si="14"/>
        <v>0</v>
      </c>
      <c r="H166" s="330" t="e">
        <f t="shared" si="13"/>
        <v>#DIV/0!</v>
      </c>
    </row>
    <row r="167" spans="1:8" ht="25.5" customHeight="1" x14ac:dyDescent="0.25">
      <c r="A167" s="323" t="s">
        <v>771</v>
      </c>
      <c r="B167" s="314" t="s">
        <v>772</v>
      </c>
      <c r="C167" s="315">
        <v>27537.63</v>
      </c>
      <c r="D167" s="315">
        <v>81150</v>
      </c>
      <c r="E167" s="315">
        <v>47974.11</v>
      </c>
      <c r="F167" s="315">
        <v>60350</v>
      </c>
      <c r="G167" s="315">
        <v>48570.74</v>
      </c>
      <c r="H167" s="330">
        <f t="shared" si="13"/>
        <v>80.481756420878199</v>
      </c>
    </row>
    <row r="168" spans="1:8" ht="25.5" hidden="1" customHeight="1" x14ac:dyDescent="0.25">
      <c r="A168" s="324" t="s">
        <v>773</v>
      </c>
      <c r="B168" s="316" t="s">
        <v>774</v>
      </c>
      <c r="C168" s="317">
        <v>27537.63</v>
      </c>
      <c r="D168" s="318"/>
      <c r="E168" s="317"/>
      <c r="F168" s="317"/>
      <c r="G168" s="315">
        <f t="shared" si="14"/>
        <v>0</v>
      </c>
      <c r="H168" s="330" t="e">
        <f t="shared" si="13"/>
        <v>#DIV/0!</v>
      </c>
    </row>
    <row r="169" spans="1:8" ht="25.5" hidden="1" customHeight="1" x14ac:dyDescent="0.25">
      <c r="A169" s="324" t="s">
        <v>775</v>
      </c>
      <c r="B169" s="316" t="s">
        <v>776</v>
      </c>
      <c r="C169" s="317">
        <v>5997.85</v>
      </c>
      <c r="D169" s="318"/>
      <c r="E169" s="317"/>
      <c r="F169" s="317"/>
      <c r="G169" s="315">
        <f t="shared" si="14"/>
        <v>0</v>
      </c>
      <c r="H169" s="330" t="e">
        <f t="shared" si="13"/>
        <v>#DIV/0!</v>
      </c>
    </row>
    <row r="170" spans="1:8" ht="25.5" hidden="1" customHeight="1" x14ac:dyDescent="0.25">
      <c r="A170" s="324" t="s">
        <v>777</v>
      </c>
      <c r="B170" s="316" t="s">
        <v>778</v>
      </c>
      <c r="C170" s="317">
        <v>21539.78</v>
      </c>
      <c r="D170" s="318"/>
      <c r="E170" s="317"/>
      <c r="F170" s="317"/>
      <c r="G170" s="315">
        <f t="shared" si="14"/>
        <v>0</v>
      </c>
      <c r="H170" s="330" t="e">
        <f t="shared" si="13"/>
        <v>#DIV/0!</v>
      </c>
    </row>
    <row r="171" spans="1:8" ht="25.5" hidden="1" customHeight="1" x14ac:dyDescent="0.25">
      <c r="A171" s="324" t="s">
        <v>779</v>
      </c>
      <c r="B171" s="316" t="s">
        <v>780</v>
      </c>
      <c r="C171" s="317"/>
      <c r="D171" s="318"/>
      <c r="E171" s="317"/>
      <c r="F171" s="317"/>
      <c r="G171" s="315">
        <f t="shared" si="14"/>
        <v>0</v>
      </c>
      <c r="H171" s="330" t="e">
        <f t="shared" si="13"/>
        <v>#DIV/0!</v>
      </c>
    </row>
    <row r="172" spans="1:8" ht="25.5" customHeight="1" x14ac:dyDescent="0.25">
      <c r="A172" s="323" t="s">
        <v>781</v>
      </c>
      <c r="B172" s="314" t="s">
        <v>14</v>
      </c>
      <c r="C172" s="315">
        <v>325175.53000000003</v>
      </c>
      <c r="D172" s="315">
        <v>176695</v>
      </c>
      <c r="E172" s="315">
        <v>144385.1</v>
      </c>
      <c r="F172" s="315">
        <v>183309.92</v>
      </c>
      <c r="G172" s="315">
        <v>147978.16</v>
      </c>
      <c r="H172" s="330">
        <f t="shared" si="13"/>
        <v>80.725669401852343</v>
      </c>
    </row>
    <row r="173" spans="1:8" ht="25.5" hidden="1" customHeight="1" x14ac:dyDescent="0.25">
      <c r="A173" s="324" t="s">
        <v>782</v>
      </c>
      <c r="B173" s="316" t="s">
        <v>73</v>
      </c>
      <c r="C173" s="317">
        <v>48602.559999999998</v>
      </c>
      <c r="D173" s="318"/>
      <c r="E173" s="317"/>
      <c r="F173" s="317"/>
      <c r="G173" s="315">
        <f t="shared" si="14"/>
        <v>0</v>
      </c>
      <c r="H173" s="330" t="e">
        <f t="shared" si="13"/>
        <v>#DIV/0!</v>
      </c>
    </row>
    <row r="174" spans="1:8" ht="25.5" hidden="1" customHeight="1" x14ac:dyDescent="0.25">
      <c r="A174" s="324" t="s">
        <v>783</v>
      </c>
      <c r="B174" s="316" t="s">
        <v>784</v>
      </c>
      <c r="C174" s="317">
        <v>48602.559999999998</v>
      </c>
      <c r="D174" s="318"/>
      <c r="E174" s="317"/>
      <c r="F174" s="317"/>
      <c r="G174" s="315">
        <f t="shared" si="14"/>
        <v>0</v>
      </c>
      <c r="H174" s="330" t="e">
        <f t="shared" si="13"/>
        <v>#DIV/0!</v>
      </c>
    </row>
    <row r="175" spans="1:8" ht="25.5" hidden="1" customHeight="1" x14ac:dyDescent="0.25">
      <c r="A175" s="324" t="s">
        <v>785</v>
      </c>
      <c r="B175" s="316" t="s">
        <v>786</v>
      </c>
      <c r="C175" s="317"/>
      <c r="D175" s="318"/>
      <c r="E175" s="317"/>
      <c r="F175" s="317"/>
      <c r="G175" s="315">
        <f t="shared" si="14"/>
        <v>0</v>
      </c>
      <c r="H175" s="330" t="e">
        <f t="shared" si="13"/>
        <v>#DIV/0!</v>
      </c>
    </row>
    <row r="176" spans="1:8" ht="25.5" hidden="1" customHeight="1" x14ac:dyDescent="0.25">
      <c r="A176" s="324" t="s">
        <v>787</v>
      </c>
      <c r="B176" s="316" t="s">
        <v>788</v>
      </c>
      <c r="C176" s="317"/>
      <c r="D176" s="318"/>
      <c r="E176" s="317"/>
      <c r="F176" s="317"/>
      <c r="G176" s="315">
        <f t="shared" si="14"/>
        <v>0</v>
      </c>
      <c r="H176" s="330" t="e">
        <f t="shared" si="13"/>
        <v>#DIV/0!</v>
      </c>
    </row>
    <row r="177" spans="1:8" ht="25.5" hidden="1" customHeight="1" x14ac:dyDescent="0.25">
      <c r="A177" s="324" t="s">
        <v>789</v>
      </c>
      <c r="B177" s="316" t="s">
        <v>142</v>
      </c>
      <c r="C177" s="317">
        <v>0</v>
      </c>
      <c r="D177" s="318"/>
      <c r="E177" s="317"/>
      <c r="F177" s="317"/>
      <c r="G177" s="315">
        <f t="shared" si="14"/>
        <v>0</v>
      </c>
      <c r="H177" s="330" t="e">
        <f t="shared" si="13"/>
        <v>#DIV/0!</v>
      </c>
    </row>
    <row r="178" spans="1:8" ht="25.5" hidden="1" customHeight="1" x14ac:dyDescent="0.25">
      <c r="A178" s="324" t="s">
        <v>790</v>
      </c>
      <c r="B178" s="316" t="s">
        <v>791</v>
      </c>
      <c r="C178" s="317">
        <v>0</v>
      </c>
      <c r="D178" s="318"/>
      <c r="E178" s="317"/>
      <c r="F178" s="317"/>
      <c r="G178" s="315">
        <f t="shared" si="14"/>
        <v>0</v>
      </c>
      <c r="H178" s="330" t="e">
        <f t="shared" si="13"/>
        <v>#DIV/0!</v>
      </c>
    </row>
    <row r="179" spans="1:8" ht="25.5" hidden="1" customHeight="1" x14ac:dyDescent="0.25">
      <c r="A179" s="324" t="s">
        <v>792</v>
      </c>
      <c r="B179" s="316" t="s">
        <v>793</v>
      </c>
      <c r="C179" s="317"/>
      <c r="D179" s="318"/>
      <c r="E179" s="317"/>
      <c r="F179" s="317"/>
      <c r="G179" s="315">
        <f t="shared" si="14"/>
        <v>0</v>
      </c>
      <c r="H179" s="330" t="e">
        <f t="shared" si="13"/>
        <v>#DIV/0!</v>
      </c>
    </row>
    <row r="180" spans="1:8" ht="25.5" hidden="1" customHeight="1" x14ac:dyDescent="0.25">
      <c r="A180" s="324" t="s">
        <v>794</v>
      </c>
      <c r="B180" s="316" t="s">
        <v>795</v>
      </c>
      <c r="C180" s="317"/>
      <c r="D180" s="318"/>
      <c r="E180" s="317"/>
      <c r="F180" s="317"/>
      <c r="G180" s="315">
        <f t="shared" si="14"/>
        <v>0</v>
      </c>
      <c r="H180" s="330" t="e">
        <f t="shared" si="13"/>
        <v>#DIV/0!</v>
      </c>
    </row>
    <row r="181" spans="1:8" ht="25.5" hidden="1" customHeight="1" x14ac:dyDescent="0.25">
      <c r="A181" s="324" t="s">
        <v>796</v>
      </c>
      <c r="B181" s="316" t="s">
        <v>797</v>
      </c>
      <c r="C181" s="317"/>
      <c r="D181" s="318"/>
      <c r="E181" s="317"/>
      <c r="F181" s="317"/>
      <c r="G181" s="315">
        <f t="shared" si="14"/>
        <v>0</v>
      </c>
      <c r="H181" s="330" t="e">
        <f t="shared" si="13"/>
        <v>#DIV/0!</v>
      </c>
    </row>
    <row r="182" spans="1:8" ht="25.5" hidden="1" customHeight="1" x14ac:dyDescent="0.25">
      <c r="A182" s="324" t="s">
        <v>798</v>
      </c>
      <c r="B182" s="316" t="s">
        <v>799</v>
      </c>
      <c r="C182" s="317"/>
      <c r="D182" s="318"/>
      <c r="E182" s="317"/>
      <c r="F182" s="317"/>
      <c r="G182" s="315">
        <f t="shared" si="14"/>
        <v>0</v>
      </c>
      <c r="H182" s="330" t="e">
        <f t="shared" si="13"/>
        <v>#DIV/0!</v>
      </c>
    </row>
    <row r="183" spans="1:8" ht="25.5" hidden="1" customHeight="1" x14ac:dyDescent="0.25">
      <c r="A183" s="324" t="s">
        <v>800</v>
      </c>
      <c r="B183" s="316" t="s">
        <v>801</v>
      </c>
      <c r="C183" s="317">
        <v>9654.4500000000007</v>
      </c>
      <c r="D183" s="318"/>
      <c r="E183" s="317"/>
      <c r="F183" s="317"/>
      <c r="G183" s="315">
        <f t="shared" si="14"/>
        <v>0</v>
      </c>
      <c r="H183" s="330" t="e">
        <f t="shared" si="13"/>
        <v>#DIV/0!</v>
      </c>
    </row>
    <row r="184" spans="1:8" ht="33" hidden="1" customHeight="1" x14ac:dyDescent="0.25">
      <c r="A184" s="324" t="s">
        <v>802</v>
      </c>
      <c r="B184" s="316" t="s">
        <v>803</v>
      </c>
      <c r="C184" s="317"/>
      <c r="D184" s="318"/>
      <c r="E184" s="317"/>
      <c r="F184" s="317"/>
      <c r="G184" s="315">
        <f t="shared" si="14"/>
        <v>0</v>
      </c>
      <c r="H184" s="330" t="e">
        <f t="shared" si="13"/>
        <v>#DIV/0!</v>
      </c>
    </row>
    <row r="185" spans="1:8" ht="25.5" hidden="1" customHeight="1" x14ac:dyDescent="0.25">
      <c r="A185" s="324" t="s">
        <v>804</v>
      </c>
      <c r="B185" s="316" t="s">
        <v>805</v>
      </c>
      <c r="C185" s="317">
        <v>9654.4500000000007</v>
      </c>
      <c r="D185" s="318"/>
      <c r="E185" s="317"/>
      <c r="F185" s="317"/>
      <c r="G185" s="315">
        <f t="shared" si="14"/>
        <v>0</v>
      </c>
      <c r="H185" s="330" t="e">
        <f t="shared" si="13"/>
        <v>#DIV/0!</v>
      </c>
    </row>
    <row r="186" spans="1:8" ht="25.5" customHeight="1" x14ac:dyDescent="0.25">
      <c r="A186" s="323" t="s">
        <v>806</v>
      </c>
      <c r="B186" s="314" t="s">
        <v>15</v>
      </c>
      <c r="C186" s="315">
        <v>64514.82</v>
      </c>
      <c r="D186" s="315">
        <v>1302000</v>
      </c>
      <c r="E186" s="315">
        <f>SUM(E191+E212)</f>
        <v>147501.54</v>
      </c>
      <c r="F186" s="315">
        <f>SUM(F191+F212)</f>
        <v>579120.81000000006</v>
      </c>
      <c r="G186" s="315">
        <f>SUM(G191+G212)</f>
        <v>286583.15000000002</v>
      </c>
      <c r="H186" s="330">
        <f t="shared" si="13"/>
        <v>49.485900877918723</v>
      </c>
    </row>
    <row r="187" spans="1:8" ht="25.5" hidden="1" customHeight="1" x14ac:dyDescent="0.25">
      <c r="A187" s="323" t="s">
        <v>807</v>
      </c>
      <c r="B187" s="314" t="s">
        <v>808</v>
      </c>
      <c r="C187" s="315">
        <v>0</v>
      </c>
      <c r="D187" s="315"/>
      <c r="E187" s="315"/>
      <c r="F187" s="315"/>
      <c r="G187" s="315">
        <f t="shared" si="14"/>
        <v>0</v>
      </c>
      <c r="H187" s="330" t="e">
        <f t="shared" si="13"/>
        <v>#DIV/0!</v>
      </c>
    </row>
    <row r="188" spans="1:8" ht="25.5" hidden="1" customHeight="1" x14ac:dyDescent="0.25">
      <c r="A188" s="323" t="s">
        <v>809</v>
      </c>
      <c r="B188" s="314" t="s">
        <v>810</v>
      </c>
      <c r="C188" s="315"/>
      <c r="D188" s="315"/>
      <c r="E188" s="315"/>
      <c r="F188" s="315"/>
      <c r="G188" s="315">
        <f t="shared" si="14"/>
        <v>0</v>
      </c>
      <c r="H188" s="330" t="e">
        <f t="shared" si="13"/>
        <v>#DIV/0!</v>
      </c>
    </row>
    <row r="189" spans="1:8" ht="25.5" hidden="1" customHeight="1" x14ac:dyDescent="0.25">
      <c r="A189" s="324" t="s">
        <v>811</v>
      </c>
      <c r="B189" s="316" t="s">
        <v>812</v>
      </c>
      <c r="C189" s="317"/>
      <c r="D189" s="317"/>
      <c r="E189" s="317"/>
      <c r="F189" s="317"/>
      <c r="G189" s="315">
        <f t="shared" si="14"/>
        <v>0</v>
      </c>
      <c r="H189" s="330" t="e">
        <f t="shared" si="13"/>
        <v>#DIV/0!</v>
      </c>
    </row>
    <row r="190" spans="1:8" ht="25.5" hidden="1" customHeight="1" x14ac:dyDescent="0.25">
      <c r="A190" s="324" t="s">
        <v>813</v>
      </c>
      <c r="B190" s="316" t="s">
        <v>814</v>
      </c>
      <c r="C190" s="317"/>
      <c r="D190" s="317"/>
      <c r="E190" s="317"/>
      <c r="F190" s="317"/>
      <c r="G190" s="315">
        <f t="shared" si="14"/>
        <v>0</v>
      </c>
      <c r="H190" s="330" t="e">
        <f t="shared" si="13"/>
        <v>#DIV/0!</v>
      </c>
    </row>
    <row r="191" spans="1:8" ht="25.5" customHeight="1" x14ac:dyDescent="0.25">
      <c r="A191" s="323" t="s">
        <v>815</v>
      </c>
      <c r="B191" s="314" t="s">
        <v>16</v>
      </c>
      <c r="C191" s="315">
        <v>57149.93</v>
      </c>
      <c r="D191" s="315">
        <v>924000</v>
      </c>
      <c r="E191" s="315">
        <v>49531.040000000001</v>
      </c>
      <c r="F191" s="315">
        <v>159500</v>
      </c>
      <c r="G191" s="315">
        <v>39404.71</v>
      </c>
      <c r="H191" s="330">
        <f t="shared" si="13"/>
        <v>24.705147335423199</v>
      </c>
    </row>
    <row r="192" spans="1:8" ht="25.5" hidden="1" customHeight="1" x14ac:dyDescent="0.25">
      <c r="A192" s="324" t="s">
        <v>816</v>
      </c>
      <c r="B192" s="316" t="s">
        <v>74</v>
      </c>
      <c r="C192" s="317"/>
      <c r="D192" s="318"/>
      <c r="E192" s="317"/>
      <c r="F192" s="317"/>
      <c r="G192" s="315">
        <f t="shared" si="14"/>
        <v>0</v>
      </c>
      <c r="H192" s="330" t="e">
        <f t="shared" si="13"/>
        <v>#DIV/0!</v>
      </c>
    </row>
    <row r="193" spans="1:8" ht="25.5" hidden="1" customHeight="1" x14ac:dyDescent="0.25">
      <c r="A193" s="324" t="s">
        <v>817</v>
      </c>
      <c r="B193" s="316" t="s">
        <v>642</v>
      </c>
      <c r="C193" s="317"/>
      <c r="D193" s="318"/>
      <c r="E193" s="317"/>
      <c r="F193" s="317"/>
      <c r="G193" s="315">
        <f t="shared" si="14"/>
        <v>0</v>
      </c>
      <c r="H193" s="330" t="e">
        <f t="shared" si="13"/>
        <v>#DIV/0!</v>
      </c>
    </row>
    <row r="194" spans="1:8" ht="25.5" hidden="1" customHeight="1" x14ac:dyDescent="0.25">
      <c r="A194" s="324" t="s">
        <v>818</v>
      </c>
      <c r="B194" s="316" t="s">
        <v>819</v>
      </c>
      <c r="C194" s="317"/>
      <c r="D194" s="318"/>
      <c r="E194" s="317"/>
      <c r="F194" s="317"/>
      <c r="G194" s="315">
        <f t="shared" si="14"/>
        <v>0</v>
      </c>
      <c r="H194" s="330" t="e">
        <f t="shared" si="13"/>
        <v>#DIV/0!</v>
      </c>
    </row>
    <row r="195" spans="1:8" ht="25.5" hidden="1" customHeight="1" x14ac:dyDescent="0.25">
      <c r="A195" s="324" t="s">
        <v>820</v>
      </c>
      <c r="B195" s="316" t="s">
        <v>821</v>
      </c>
      <c r="C195" s="317"/>
      <c r="D195" s="318"/>
      <c r="E195" s="317"/>
      <c r="F195" s="317"/>
      <c r="G195" s="315">
        <f t="shared" si="14"/>
        <v>0</v>
      </c>
      <c r="H195" s="330" t="e">
        <f t="shared" si="13"/>
        <v>#DIV/0!</v>
      </c>
    </row>
    <row r="196" spans="1:8" ht="25.5" hidden="1" customHeight="1" x14ac:dyDescent="0.25">
      <c r="A196" s="324" t="s">
        <v>822</v>
      </c>
      <c r="B196" s="316" t="s">
        <v>75</v>
      </c>
      <c r="C196" s="317">
        <v>57149.93</v>
      </c>
      <c r="D196" s="318"/>
      <c r="E196" s="317"/>
      <c r="F196" s="317"/>
      <c r="G196" s="315">
        <f t="shared" si="14"/>
        <v>0</v>
      </c>
      <c r="H196" s="330" t="e">
        <f t="shared" si="13"/>
        <v>#DIV/0!</v>
      </c>
    </row>
    <row r="197" spans="1:8" ht="25.5" hidden="1" customHeight="1" x14ac:dyDescent="0.25">
      <c r="A197" s="324" t="s">
        <v>823</v>
      </c>
      <c r="B197" s="316" t="s">
        <v>646</v>
      </c>
      <c r="C197" s="317">
        <v>130</v>
      </c>
      <c r="D197" s="318"/>
      <c r="E197" s="317"/>
      <c r="F197" s="317"/>
      <c r="G197" s="315">
        <f t="shared" si="14"/>
        <v>0</v>
      </c>
      <c r="H197" s="330" t="e">
        <f t="shared" si="13"/>
        <v>#DIV/0!</v>
      </c>
    </row>
    <row r="198" spans="1:8" ht="25.5" hidden="1" customHeight="1" x14ac:dyDescent="0.25">
      <c r="A198" s="324" t="s">
        <v>824</v>
      </c>
      <c r="B198" s="316" t="s">
        <v>825</v>
      </c>
      <c r="C198" s="317"/>
      <c r="D198" s="318"/>
      <c r="E198" s="317"/>
      <c r="F198" s="317"/>
      <c r="G198" s="315">
        <f t="shared" si="14"/>
        <v>0</v>
      </c>
      <c r="H198" s="330" t="e">
        <f t="shared" si="13"/>
        <v>#DIV/0!</v>
      </c>
    </row>
    <row r="199" spans="1:8" ht="25.5" hidden="1" customHeight="1" x14ac:dyDescent="0.25">
      <c r="A199" s="324" t="s">
        <v>826</v>
      </c>
      <c r="B199" s="316" t="s">
        <v>827</v>
      </c>
      <c r="C199" s="317"/>
      <c r="D199" s="318"/>
      <c r="E199" s="317"/>
      <c r="F199" s="317"/>
      <c r="G199" s="315">
        <f t="shared" si="14"/>
        <v>0</v>
      </c>
      <c r="H199" s="330" t="e">
        <f t="shared" si="13"/>
        <v>#DIV/0!</v>
      </c>
    </row>
    <row r="200" spans="1:8" ht="25.5" hidden="1" customHeight="1" x14ac:dyDescent="0.25">
      <c r="A200" s="324" t="s">
        <v>828</v>
      </c>
      <c r="B200" s="316" t="s">
        <v>829</v>
      </c>
      <c r="C200" s="317"/>
      <c r="D200" s="318"/>
      <c r="E200" s="317"/>
      <c r="F200" s="317"/>
      <c r="G200" s="315">
        <f t="shared" si="14"/>
        <v>0</v>
      </c>
      <c r="H200" s="330" t="e">
        <f t="shared" si="13"/>
        <v>#DIV/0!</v>
      </c>
    </row>
    <row r="201" spans="1:8" ht="25.5" hidden="1" customHeight="1" x14ac:dyDescent="0.25">
      <c r="A201" s="324" t="s">
        <v>830</v>
      </c>
      <c r="B201" s="316" t="s">
        <v>831</v>
      </c>
      <c r="C201" s="317"/>
      <c r="D201" s="318"/>
      <c r="E201" s="317"/>
      <c r="F201" s="317"/>
      <c r="G201" s="315">
        <f t="shared" si="14"/>
        <v>0</v>
      </c>
      <c r="H201" s="330" t="e">
        <f t="shared" si="13"/>
        <v>#DIV/0!</v>
      </c>
    </row>
    <row r="202" spans="1:8" ht="25.5" hidden="1" customHeight="1" x14ac:dyDescent="0.25">
      <c r="A202" s="324" t="s">
        <v>832</v>
      </c>
      <c r="B202" s="316" t="s">
        <v>833</v>
      </c>
      <c r="C202" s="317">
        <v>32963.480000000003</v>
      </c>
      <c r="D202" s="318"/>
      <c r="E202" s="317"/>
      <c r="F202" s="317"/>
      <c r="G202" s="315">
        <f t="shared" si="14"/>
        <v>0</v>
      </c>
      <c r="H202" s="330" t="e">
        <f t="shared" si="13"/>
        <v>#DIV/0!</v>
      </c>
    </row>
    <row r="203" spans="1:8" ht="25.5" hidden="1" customHeight="1" x14ac:dyDescent="0.25">
      <c r="A203" s="324" t="s">
        <v>834</v>
      </c>
      <c r="B203" s="316" t="s">
        <v>835</v>
      </c>
      <c r="C203" s="317">
        <v>24056.45</v>
      </c>
      <c r="D203" s="318"/>
      <c r="E203" s="317"/>
      <c r="F203" s="317"/>
      <c r="G203" s="315">
        <f t="shared" si="14"/>
        <v>0</v>
      </c>
      <c r="H203" s="330" t="e">
        <f t="shared" si="13"/>
        <v>#DIV/0!</v>
      </c>
    </row>
    <row r="204" spans="1:8" ht="25.5" hidden="1" customHeight="1" x14ac:dyDescent="0.25">
      <c r="A204" s="324" t="s">
        <v>836</v>
      </c>
      <c r="B204" s="316" t="s">
        <v>837</v>
      </c>
      <c r="C204" s="317"/>
      <c r="D204" s="318"/>
      <c r="E204" s="317"/>
      <c r="F204" s="317"/>
      <c r="G204" s="315">
        <f t="shared" si="14"/>
        <v>0</v>
      </c>
      <c r="H204" s="330" t="e">
        <f t="shared" si="13"/>
        <v>#DIV/0!</v>
      </c>
    </row>
    <row r="205" spans="1:8" ht="25.5" hidden="1" customHeight="1" x14ac:dyDescent="0.25">
      <c r="A205" s="324" t="s">
        <v>838</v>
      </c>
      <c r="B205" s="316" t="s">
        <v>839</v>
      </c>
      <c r="C205" s="317"/>
      <c r="D205" s="318"/>
      <c r="E205" s="317"/>
      <c r="F205" s="317"/>
      <c r="G205" s="315">
        <f t="shared" si="14"/>
        <v>0</v>
      </c>
      <c r="H205" s="330" t="e">
        <f t="shared" si="13"/>
        <v>#DIV/0!</v>
      </c>
    </row>
    <row r="206" spans="1:8" ht="25.5" hidden="1" customHeight="1" x14ac:dyDescent="0.25">
      <c r="A206" s="324" t="s">
        <v>840</v>
      </c>
      <c r="B206" s="316" t="s">
        <v>841</v>
      </c>
      <c r="C206" s="317"/>
      <c r="D206" s="318"/>
      <c r="E206" s="317"/>
      <c r="F206" s="317"/>
      <c r="G206" s="315">
        <f t="shared" si="14"/>
        <v>0</v>
      </c>
      <c r="H206" s="330" t="e">
        <f t="shared" si="13"/>
        <v>#DIV/0!</v>
      </c>
    </row>
    <row r="207" spans="1:8" ht="25.5" hidden="1" customHeight="1" x14ac:dyDescent="0.25">
      <c r="A207" s="324" t="s">
        <v>842</v>
      </c>
      <c r="B207" s="316" t="s">
        <v>843</v>
      </c>
      <c r="C207" s="317"/>
      <c r="D207" s="318"/>
      <c r="E207" s="317"/>
      <c r="F207" s="317"/>
      <c r="G207" s="315">
        <f t="shared" si="14"/>
        <v>0</v>
      </c>
      <c r="H207" s="330" t="e">
        <f t="shared" si="13"/>
        <v>#DIV/0!</v>
      </c>
    </row>
    <row r="208" spans="1:8" ht="25.5" hidden="1" customHeight="1" x14ac:dyDescent="0.25">
      <c r="A208" s="324" t="s">
        <v>844</v>
      </c>
      <c r="B208" s="316" t="s">
        <v>239</v>
      </c>
      <c r="C208" s="317"/>
      <c r="D208" s="318"/>
      <c r="E208" s="317"/>
      <c r="F208" s="317"/>
      <c r="G208" s="315">
        <f t="shared" si="14"/>
        <v>0</v>
      </c>
      <c r="H208" s="330" t="e">
        <f t="shared" si="13"/>
        <v>#DIV/0!</v>
      </c>
    </row>
    <row r="209" spans="1:8" ht="25.5" hidden="1" customHeight="1" x14ac:dyDescent="0.25">
      <c r="A209" s="324" t="s">
        <v>845</v>
      </c>
      <c r="B209" s="316" t="s">
        <v>846</v>
      </c>
      <c r="C209" s="317"/>
      <c r="D209" s="318"/>
      <c r="E209" s="317"/>
      <c r="F209" s="317"/>
      <c r="G209" s="315">
        <f t="shared" si="14"/>
        <v>0</v>
      </c>
      <c r="H209" s="330" t="e">
        <f t="shared" si="13"/>
        <v>#DIV/0!</v>
      </c>
    </row>
    <row r="210" spans="1:8" ht="25.5" hidden="1" customHeight="1" x14ac:dyDescent="0.25">
      <c r="A210" s="324" t="s">
        <v>847</v>
      </c>
      <c r="B210" s="316" t="s">
        <v>848</v>
      </c>
      <c r="C210" s="317"/>
      <c r="D210" s="318"/>
      <c r="E210" s="317"/>
      <c r="F210" s="317"/>
      <c r="G210" s="315">
        <f t="shared" si="14"/>
        <v>0</v>
      </c>
      <c r="H210" s="330" t="e">
        <f t="shared" si="13"/>
        <v>#DIV/0!</v>
      </c>
    </row>
    <row r="211" spans="1:8" ht="25.5" hidden="1" customHeight="1" x14ac:dyDescent="0.25">
      <c r="A211" s="324" t="s">
        <v>849</v>
      </c>
      <c r="B211" s="316" t="s">
        <v>850</v>
      </c>
      <c r="C211" s="317"/>
      <c r="D211" s="318"/>
      <c r="E211" s="317"/>
      <c r="F211" s="317"/>
      <c r="G211" s="315">
        <f t="shared" si="14"/>
        <v>0</v>
      </c>
      <c r="H211" s="330" t="e">
        <f t="shared" si="13"/>
        <v>#DIV/0!</v>
      </c>
    </row>
    <row r="212" spans="1:8" ht="25.5" customHeight="1" x14ac:dyDescent="0.25">
      <c r="A212" s="323" t="s">
        <v>851</v>
      </c>
      <c r="B212" s="314" t="s">
        <v>852</v>
      </c>
      <c r="C212" s="315">
        <v>7364.89</v>
      </c>
      <c r="D212" s="315">
        <v>378000</v>
      </c>
      <c r="E212" s="315">
        <v>97970.5</v>
      </c>
      <c r="F212" s="315">
        <v>419620.81</v>
      </c>
      <c r="G212" s="315">
        <v>247178.44</v>
      </c>
      <c r="H212" s="330">
        <f t="shared" si="13"/>
        <v>58.905191093835406</v>
      </c>
    </row>
    <row r="213" spans="1:8" ht="25.5" hidden="1" customHeight="1" x14ac:dyDescent="0.25">
      <c r="A213" s="324" t="s">
        <v>853</v>
      </c>
      <c r="B213" s="316" t="s">
        <v>419</v>
      </c>
      <c r="C213" s="317">
        <v>7364.89</v>
      </c>
      <c r="D213" s="318"/>
      <c r="E213" s="317"/>
      <c r="F213" s="317"/>
      <c r="G213" s="317"/>
      <c r="H213" s="321"/>
    </row>
    <row r="214" spans="1:8" ht="25.5" hidden="1" customHeight="1" x14ac:dyDescent="0.25">
      <c r="A214" s="324" t="s">
        <v>854</v>
      </c>
      <c r="B214" s="316" t="s">
        <v>419</v>
      </c>
      <c r="C214" s="317">
        <v>7364.89</v>
      </c>
      <c r="D214" s="318"/>
      <c r="E214" s="317"/>
      <c r="F214" s="317"/>
      <c r="G214" s="317"/>
      <c r="H214" s="321"/>
    </row>
    <row r="215" spans="1:8" ht="25.5" hidden="1" customHeight="1" x14ac:dyDescent="0.25">
      <c r="A215" s="324" t="s">
        <v>855</v>
      </c>
      <c r="B215" s="316" t="s">
        <v>856</v>
      </c>
      <c r="C215" s="317"/>
      <c r="D215" s="318"/>
      <c r="E215" s="317"/>
      <c r="F215" s="317"/>
      <c r="G215" s="317"/>
      <c r="H215" s="321"/>
    </row>
    <row r="216" spans="1:8" ht="25.5" hidden="1" customHeight="1" x14ac:dyDescent="0.25">
      <c r="A216" s="324" t="s">
        <v>857</v>
      </c>
      <c r="B216" s="316" t="s">
        <v>856</v>
      </c>
      <c r="C216" s="317"/>
      <c r="D216" s="318"/>
      <c r="E216" s="317"/>
      <c r="F216" s="317"/>
      <c r="G216" s="317"/>
      <c r="H216" s="321"/>
    </row>
    <row r="217" spans="1:8" x14ac:dyDescent="0.25">
      <c r="A217" s="325"/>
      <c r="B217" s="312"/>
      <c r="C217" s="312"/>
      <c r="D217" s="312"/>
      <c r="E217" s="312"/>
      <c r="F217" s="312"/>
      <c r="G217" s="312"/>
      <c r="H217" s="321"/>
    </row>
    <row r="218" spans="1:8" ht="15.75" thickBot="1" x14ac:dyDescent="0.3">
      <c r="A218" s="326"/>
      <c r="B218" s="327"/>
      <c r="C218" s="327"/>
      <c r="D218" s="327"/>
      <c r="E218" s="327"/>
      <c r="F218" s="327"/>
      <c r="G218" s="327"/>
      <c r="H218" s="328"/>
    </row>
  </sheetData>
  <mergeCells count="6">
    <mergeCell ref="A91:B91"/>
    <mergeCell ref="A3:G3"/>
    <mergeCell ref="A5:G5"/>
    <mergeCell ref="A7:B7"/>
    <mergeCell ref="A8:B8"/>
    <mergeCell ref="A90:B90"/>
  </mergeCells>
  <pageMargins left="0.57480317354202271" right="0.33464565873146057" top="0.75" bottom="0.59055119752883911" header="0.3" footer="0.3"/>
  <pageSetup paperSize="9" scale="93" fitToHeight="0" orientation="portrait" errors="blank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48EE1-2950-4A86-AC0B-937D946844D0}">
  <sheetPr>
    <tabColor rgb="FFFFFF00"/>
  </sheetPr>
  <dimension ref="A3:S48"/>
  <sheetViews>
    <sheetView zoomScale="117" workbookViewId="0">
      <selection activeCell="A3" sqref="A3"/>
    </sheetView>
  </sheetViews>
  <sheetFormatPr defaultColWidth="9.140625" defaultRowHeight="12.75" x14ac:dyDescent="0.2"/>
  <cols>
    <col min="1" max="1" width="55.85546875" style="76" customWidth="1"/>
    <col min="2" max="2" width="15.140625" style="76" hidden="1" customWidth="1"/>
    <col min="3" max="3" width="13" style="76" hidden="1" customWidth="1"/>
    <col min="4" max="4" width="14.28515625" style="76" hidden="1" customWidth="1"/>
    <col min="5" max="5" width="3.28515625" style="76" hidden="1" customWidth="1"/>
    <col min="6" max="6" width="12.5703125" style="77" hidden="1" customWidth="1"/>
    <col min="7" max="7" width="11.85546875" style="77" hidden="1" customWidth="1"/>
    <col min="8" max="8" width="12.28515625" style="77" hidden="1" customWidth="1"/>
    <col min="9" max="9" width="14.140625" style="77" customWidth="1"/>
    <col min="10" max="10" width="13.5703125" style="77" customWidth="1"/>
    <col min="11" max="11" width="16.28515625" style="76" customWidth="1"/>
    <col min="12" max="12" width="14" style="76" customWidth="1"/>
    <col min="13" max="16384" width="9.140625" style="76"/>
  </cols>
  <sheetData>
    <row r="3" spans="1:12" ht="13.5" x14ac:dyDescent="0.2">
      <c r="A3" s="74" t="s">
        <v>870</v>
      </c>
      <c r="B3" s="75"/>
      <c r="C3" s="75"/>
      <c r="D3" s="75"/>
    </row>
    <row r="4" spans="1:12" ht="13.5" x14ac:dyDescent="0.2">
      <c r="A4" s="74"/>
      <c r="B4" s="75"/>
      <c r="C4" s="75"/>
      <c r="D4" s="75"/>
    </row>
    <row r="5" spans="1:12" ht="13.5" x14ac:dyDescent="0.2">
      <c r="A5" s="74" t="s">
        <v>426</v>
      </c>
      <c r="B5" s="75"/>
      <c r="C5" s="75"/>
      <c r="D5" s="75"/>
    </row>
    <row r="6" spans="1:12" ht="15.75" thickBot="1" x14ac:dyDescent="0.3">
      <c r="A6" s="78"/>
      <c r="B6" s="79"/>
      <c r="C6" s="79"/>
      <c r="D6" s="79"/>
    </row>
    <row r="7" spans="1:12" ht="36.75" customHeight="1" thickBot="1" x14ac:dyDescent="0.3">
      <c r="A7" s="304" t="s">
        <v>427</v>
      </c>
      <c r="B7" s="305" t="s">
        <v>264</v>
      </c>
      <c r="C7" s="305" t="s">
        <v>365</v>
      </c>
      <c r="D7" s="305" t="s">
        <v>383</v>
      </c>
      <c r="E7" s="305" t="s">
        <v>428</v>
      </c>
      <c r="F7" s="305" t="s">
        <v>383</v>
      </c>
      <c r="G7" s="305" t="s">
        <v>409</v>
      </c>
      <c r="H7" s="305" t="s">
        <v>410</v>
      </c>
      <c r="I7" s="305" t="s">
        <v>423</v>
      </c>
      <c r="J7" s="305" t="s">
        <v>863</v>
      </c>
      <c r="K7" s="305" t="s">
        <v>869</v>
      </c>
      <c r="L7" s="306" t="s">
        <v>266</v>
      </c>
    </row>
    <row r="8" spans="1:12" ht="15" x14ac:dyDescent="0.25">
      <c r="A8" s="299" t="s">
        <v>429</v>
      </c>
      <c r="B8" s="300" t="s">
        <v>430</v>
      </c>
      <c r="C8" s="300" t="s">
        <v>431</v>
      </c>
      <c r="D8" s="300" t="s">
        <v>432</v>
      </c>
      <c r="E8" s="301">
        <v>2</v>
      </c>
      <c r="F8" s="294"/>
      <c r="G8" s="294"/>
      <c r="H8" s="294"/>
      <c r="I8" s="294"/>
      <c r="J8" s="294"/>
      <c r="K8" s="302"/>
      <c r="L8" s="303"/>
    </row>
    <row r="9" spans="1:12" ht="15" x14ac:dyDescent="0.25">
      <c r="A9" s="80" t="s">
        <v>433</v>
      </c>
      <c r="B9" s="81">
        <f>SUM(B10+B12+B14+B16+B19+B21+B24+B27)</f>
        <v>1595747.7799999998</v>
      </c>
      <c r="C9" s="81">
        <f t="shared" ref="C9:K9" si="0">SUM(C10+C12+C14+C16+C19+C21+C24+C27)</f>
        <v>1754927.34</v>
      </c>
      <c r="D9" s="81">
        <f t="shared" si="0"/>
        <v>1782997.5999999999</v>
      </c>
      <c r="E9" s="81">
        <f t="shared" si="0"/>
        <v>493883.10000000003</v>
      </c>
      <c r="F9" s="81">
        <f t="shared" si="0"/>
        <v>2471820.77</v>
      </c>
      <c r="G9" s="81">
        <f t="shared" si="0"/>
        <v>2101930</v>
      </c>
      <c r="H9" s="81">
        <f t="shared" si="0"/>
        <v>2077930</v>
      </c>
      <c r="I9" s="287">
        <f t="shared" si="0"/>
        <v>1242174.93</v>
      </c>
      <c r="J9" s="287">
        <f t="shared" si="0"/>
        <v>1580610.73</v>
      </c>
      <c r="K9" s="81">
        <f t="shared" si="0"/>
        <v>1420603.75</v>
      </c>
      <c r="L9" s="293">
        <f>SUM(K9/J9*100)</f>
        <v>89.87688891622291</v>
      </c>
    </row>
    <row r="10" spans="1:12" ht="15" x14ac:dyDescent="0.25">
      <c r="A10" s="80" t="s">
        <v>434</v>
      </c>
      <c r="B10" s="81">
        <f>SUM(B11)</f>
        <v>126674.95</v>
      </c>
      <c r="C10" s="81">
        <f t="shared" ref="C10:K10" si="1">SUM(C11)</f>
        <v>141217.07</v>
      </c>
      <c r="D10" s="81">
        <f t="shared" si="1"/>
        <v>145995.09</v>
      </c>
      <c r="E10" s="81">
        <f t="shared" si="1"/>
        <v>104308.15</v>
      </c>
      <c r="F10" s="81">
        <f t="shared" si="1"/>
        <v>223790</v>
      </c>
      <c r="G10" s="81">
        <f t="shared" si="1"/>
        <v>257000</v>
      </c>
      <c r="H10" s="81">
        <f t="shared" si="1"/>
        <v>260000</v>
      </c>
      <c r="I10" s="287">
        <f t="shared" si="1"/>
        <v>159908.48000000001</v>
      </c>
      <c r="J10" s="287">
        <v>221090</v>
      </c>
      <c r="K10" s="81">
        <f t="shared" si="1"/>
        <v>153699.09</v>
      </c>
      <c r="L10" s="293">
        <f t="shared" ref="L10:L27" si="2">SUM(K10/J10*100)</f>
        <v>69.518788728572076</v>
      </c>
    </row>
    <row r="11" spans="1:12" ht="15" x14ac:dyDescent="0.25">
      <c r="A11" s="80" t="s">
        <v>435</v>
      </c>
      <c r="B11" s="81">
        <v>126674.95</v>
      </c>
      <c r="C11" s="81">
        <v>141217.07</v>
      </c>
      <c r="D11" s="81">
        <v>145995.09</v>
      </c>
      <c r="E11" s="81">
        <v>104308.15</v>
      </c>
      <c r="F11" s="296">
        <v>223790</v>
      </c>
      <c r="G11" s="296">
        <v>257000</v>
      </c>
      <c r="H11" s="296">
        <v>260000</v>
      </c>
      <c r="I11" s="288">
        <v>159908.48000000001</v>
      </c>
      <c r="J11" s="296">
        <v>221090</v>
      </c>
      <c r="K11" s="296">
        <v>153699.09</v>
      </c>
      <c r="L11" s="293">
        <f t="shared" si="2"/>
        <v>69.518788728572076</v>
      </c>
    </row>
    <row r="12" spans="1:12" ht="15" x14ac:dyDescent="0.25">
      <c r="A12" s="80" t="s">
        <v>436</v>
      </c>
      <c r="B12" s="81">
        <f>SUM(B13)</f>
        <v>0</v>
      </c>
      <c r="C12" s="81">
        <f t="shared" ref="C12:K12" si="3">SUM(C13)</f>
        <v>0</v>
      </c>
      <c r="D12" s="81">
        <f t="shared" si="3"/>
        <v>0</v>
      </c>
      <c r="E12" s="81">
        <f t="shared" si="3"/>
        <v>0</v>
      </c>
      <c r="F12" s="81">
        <f t="shared" si="3"/>
        <v>5000</v>
      </c>
      <c r="G12" s="81">
        <f t="shared" si="3"/>
        <v>0</v>
      </c>
      <c r="H12" s="81">
        <f t="shared" si="3"/>
        <v>0</v>
      </c>
      <c r="I12" s="287">
        <f t="shared" si="3"/>
        <v>0</v>
      </c>
      <c r="J12" s="287">
        <f t="shared" si="3"/>
        <v>0</v>
      </c>
      <c r="K12" s="81">
        <f t="shared" si="3"/>
        <v>0</v>
      </c>
      <c r="L12" s="293">
        <v>0</v>
      </c>
    </row>
    <row r="13" spans="1:12" ht="15" x14ac:dyDescent="0.25">
      <c r="A13" s="80" t="s">
        <v>437</v>
      </c>
      <c r="B13" s="81">
        <v>0</v>
      </c>
      <c r="C13" s="81">
        <v>0</v>
      </c>
      <c r="D13" s="81">
        <v>0</v>
      </c>
      <c r="E13" s="81">
        <v>0</v>
      </c>
      <c r="F13" s="296">
        <v>5000</v>
      </c>
      <c r="G13" s="296">
        <v>0</v>
      </c>
      <c r="H13" s="296">
        <v>0</v>
      </c>
      <c r="I13" s="296">
        <v>0</v>
      </c>
      <c r="J13" s="296">
        <v>0</v>
      </c>
      <c r="K13" s="296">
        <v>0</v>
      </c>
      <c r="L13" s="293">
        <v>0</v>
      </c>
    </row>
    <row r="14" spans="1:12" ht="15" x14ac:dyDescent="0.25">
      <c r="A14" s="80" t="s">
        <v>438</v>
      </c>
      <c r="B14" s="81">
        <f>SUM(B15)</f>
        <v>17983.939999999999</v>
      </c>
      <c r="C14" s="81">
        <f t="shared" ref="C14:K14" si="4">SUM(C15)</f>
        <v>20372.95</v>
      </c>
      <c r="D14" s="81">
        <f t="shared" si="4"/>
        <v>22534.66</v>
      </c>
      <c r="E14" s="81">
        <f t="shared" si="4"/>
        <v>5994.52</v>
      </c>
      <c r="F14" s="81">
        <f t="shared" si="4"/>
        <v>15917</v>
      </c>
      <c r="G14" s="81">
        <f t="shared" si="4"/>
        <v>17500</v>
      </c>
      <c r="H14" s="81">
        <f t="shared" si="4"/>
        <v>18000</v>
      </c>
      <c r="I14" s="287">
        <f t="shared" si="4"/>
        <v>16419.28</v>
      </c>
      <c r="J14" s="287">
        <f t="shared" si="4"/>
        <v>24382</v>
      </c>
      <c r="K14" s="81">
        <f t="shared" si="4"/>
        <v>19642.5</v>
      </c>
      <c r="L14" s="293">
        <f t="shared" si="2"/>
        <v>80.561479780165698</v>
      </c>
    </row>
    <row r="15" spans="1:12" ht="15" x14ac:dyDescent="0.25">
      <c r="A15" s="80" t="s">
        <v>439</v>
      </c>
      <c r="B15" s="81">
        <v>17983.939999999999</v>
      </c>
      <c r="C15" s="81">
        <v>20372.95</v>
      </c>
      <c r="D15" s="81">
        <v>22534.66</v>
      </c>
      <c r="E15" s="81">
        <v>5994.52</v>
      </c>
      <c r="F15" s="296">
        <v>15917</v>
      </c>
      <c r="G15" s="296">
        <v>17500</v>
      </c>
      <c r="H15" s="296">
        <v>18000</v>
      </c>
      <c r="I15" s="296">
        <v>16419.28</v>
      </c>
      <c r="J15" s="296">
        <v>24382</v>
      </c>
      <c r="K15" s="296">
        <v>19642.5</v>
      </c>
      <c r="L15" s="293">
        <f t="shared" si="2"/>
        <v>80.561479780165698</v>
      </c>
    </row>
    <row r="16" spans="1:12" ht="15" x14ac:dyDescent="0.25">
      <c r="A16" s="80" t="s">
        <v>440</v>
      </c>
      <c r="B16" s="81">
        <f>SUM(B18+B17)</f>
        <v>1161726.06</v>
      </c>
      <c r="C16" s="81">
        <f t="shared" ref="C16:K16" si="5">SUM(C18+C17)</f>
        <v>1407525.3900000001</v>
      </c>
      <c r="D16" s="81">
        <f t="shared" si="5"/>
        <v>1413392.79</v>
      </c>
      <c r="E16" s="81">
        <f t="shared" si="5"/>
        <v>177592.04</v>
      </c>
      <c r="F16" s="81">
        <f t="shared" si="5"/>
        <v>1728280</v>
      </c>
      <c r="G16" s="81">
        <f t="shared" si="5"/>
        <v>1727430</v>
      </c>
      <c r="H16" s="81">
        <f t="shared" si="5"/>
        <v>1699930</v>
      </c>
      <c r="I16" s="287">
        <f t="shared" si="5"/>
        <v>667013.4</v>
      </c>
      <c r="J16" s="287">
        <f t="shared" si="5"/>
        <v>763309.91999999993</v>
      </c>
      <c r="K16" s="338">
        <f t="shared" si="5"/>
        <v>675433.35</v>
      </c>
      <c r="L16" s="293">
        <f t="shared" si="2"/>
        <v>88.487432470417787</v>
      </c>
    </row>
    <row r="17" spans="1:19" ht="15" x14ac:dyDescent="0.25">
      <c r="A17" s="80" t="s">
        <v>441</v>
      </c>
      <c r="B17" s="81">
        <v>540583.31999999995</v>
      </c>
      <c r="C17" s="81">
        <v>478465.73</v>
      </c>
      <c r="D17" s="81">
        <v>177926.79</v>
      </c>
      <c r="E17" s="81">
        <v>18082.62</v>
      </c>
      <c r="F17" s="296">
        <v>458280</v>
      </c>
      <c r="G17" s="296">
        <v>421430</v>
      </c>
      <c r="H17" s="296">
        <v>393930</v>
      </c>
      <c r="I17" s="296">
        <v>367971.01</v>
      </c>
      <c r="J17" s="296">
        <v>442379.92</v>
      </c>
      <c r="K17" s="296">
        <v>396108.91</v>
      </c>
      <c r="L17" s="293">
        <f t="shared" si="2"/>
        <v>89.540436193396843</v>
      </c>
      <c r="Q17" s="307"/>
      <c r="R17" s="307"/>
      <c r="S17" s="111"/>
    </row>
    <row r="18" spans="1:19" ht="15" x14ac:dyDescent="0.25">
      <c r="A18" s="80" t="s">
        <v>442</v>
      </c>
      <c r="B18" s="81">
        <v>621142.74</v>
      </c>
      <c r="C18" s="81">
        <v>929059.66</v>
      </c>
      <c r="D18" s="81">
        <v>1235466</v>
      </c>
      <c r="E18" s="81">
        <v>159509.42000000001</v>
      </c>
      <c r="F18" s="296">
        <v>1270000</v>
      </c>
      <c r="G18" s="296">
        <v>1306000</v>
      </c>
      <c r="H18" s="296">
        <v>1306000</v>
      </c>
      <c r="I18" s="296">
        <v>299042.39</v>
      </c>
      <c r="J18" s="296">
        <v>320930</v>
      </c>
      <c r="K18" s="296">
        <v>279324.44</v>
      </c>
      <c r="L18" s="293">
        <f t="shared" si="2"/>
        <v>87.035939301405293</v>
      </c>
    </row>
    <row r="19" spans="1:19" ht="15" x14ac:dyDescent="0.25">
      <c r="A19" s="80" t="s">
        <v>443</v>
      </c>
      <c r="B19" s="81">
        <f>SUM(B20)</f>
        <v>126086.67</v>
      </c>
      <c r="C19" s="81">
        <f t="shared" ref="C19:K19" si="6">SUM(C20)</f>
        <v>126086.67</v>
      </c>
      <c r="D19" s="81">
        <f t="shared" si="6"/>
        <v>126086.67</v>
      </c>
      <c r="E19" s="81">
        <f t="shared" si="6"/>
        <v>131000</v>
      </c>
      <c r="F19" s="81">
        <f t="shared" si="6"/>
        <v>300000</v>
      </c>
      <c r="G19" s="81">
        <f t="shared" si="6"/>
        <v>100000</v>
      </c>
      <c r="H19" s="81">
        <f t="shared" si="6"/>
        <v>100000</v>
      </c>
      <c r="I19" s="287">
        <f t="shared" si="6"/>
        <v>200000</v>
      </c>
      <c r="J19" s="287">
        <f t="shared" si="6"/>
        <v>200000</v>
      </c>
      <c r="K19" s="81">
        <f t="shared" si="6"/>
        <v>200000</v>
      </c>
      <c r="L19" s="293">
        <f t="shared" si="2"/>
        <v>100</v>
      </c>
    </row>
    <row r="20" spans="1:19" ht="15" x14ac:dyDescent="0.25">
      <c r="A20" s="80" t="s">
        <v>444</v>
      </c>
      <c r="B20" s="81">
        <v>126086.67</v>
      </c>
      <c r="C20" s="81">
        <v>126086.67</v>
      </c>
      <c r="D20" s="81">
        <v>126086.67</v>
      </c>
      <c r="E20" s="81">
        <v>131000</v>
      </c>
      <c r="F20" s="296">
        <v>300000</v>
      </c>
      <c r="G20" s="296">
        <v>100000</v>
      </c>
      <c r="H20" s="296">
        <v>100000</v>
      </c>
      <c r="I20" s="296">
        <v>200000</v>
      </c>
      <c r="J20" s="296">
        <v>200000</v>
      </c>
      <c r="K20" s="296">
        <v>200000</v>
      </c>
      <c r="L20" s="293">
        <f t="shared" si="2"/>
        <v>100</v>
      </c>
    </row>
    <row r="21" spans="1:19" ht="15" x14ac:dyDescent="0.25">
      <c r="A21" s="80" t="s">
        <v>445</v>
      </c>
      <c r="B21" s="81">
        <f>SUM(B23+B22)</f>
        <v>0</v>
      </c>
      <c r="C21" s="81">
        <f t="shared" ref="C21:K21" si="7">SUM(C23+C22)</f>
        <v>0</v>
      </c>
      <c r="D21" s="81">
        <f t="shared" si="7"/>
        <v>0</v>
      </c>
      <c r="E21" s="81">
        <f t="shared" si="7"/>
        <v>0</v>
      </c>
      <c r="F21" s="81">
        <f t="shared" si="7"/>
        <v>0</v>
      </c>
      <c r="G21" s="81">
        <f t="shared" si="7"/>
        <v>0</v>
      </c>
      <c r="H21" s="81">
        <f t="shared" si="7"/>
        <v>0</v>
      </c>
      <c r="I21" s="81">
        <f t="shared" si="7"/>
        <v>0</v>
      </c>
      <c r="J21" s="81">
        <f t="shared" si="7"/>
        <v>0</v>
      </c>
      <c r="K21" s="81">
        <f t="shared" si="7"/>
        <v>0</v>
      </c>
      <c r="L21" s="293">
        <v>0</v>
      </c>
    </row>
    <row r="22" spans="1:19" ht="15" x14ac:dyDescent="0.25">
      <c r="A22" s="80" t="s">
        <v>446</v>
      </c>
      <c r="B22" s="81">
        <v>0</v>
      </c>
      <c r="C22" s="81">
        <v>0</v>
      </c>
      <c r="D22" s="81">
        <v>0</v>
      </c>
      <c r="E22" s="81">
        <v>0</v>
      </c>
      <c r="F22" s="296">
        <v>0</v>
      </c>
      <c r="G22" s="296">
        <v>0</v>
      </c>
      <c r="H22" s="296">
        <v>0</v>
      </c>
      <c r="I22" s="296">
        <v>0</v>
      </c>
      <c r="J22" s="296"/>
      <c r="K22" s="296">
        <f t="shared" ref="K22:K25" si="8">SUM(F22+I22-J22)</f>
        <v>0</v>
      </c>
      <c r="L22" s="293">
        <v>0</v>
      </c>
    </row>
    <row r="23" spans="1:19" ht="15" x14ac:dyDescent="0.25">
      <c r="A23" s="80" t="s">
        <v>447</v>
      </c>
      <c r="B23" s="81">
        <v>0</v>
      </c>
      <c r="C23" s="81">
        <v>0</v>
      </c>
      <c r="D23" s="81">
        <v>0</v>
      </c>
      <c r="E23" s="81">
        <v>0</v>
      </c>
      <c r="F23" s="296">
        <v>0</v>
      </c>
      <c r="G23" s="296">
        <v>0</v>
      </c>
      <c r="H23" s="296">
        <v>0</v>
      </c>
      <c r="I23" s="296">
        <v>0</v>
      </c>
      <c r="J23" s="296"/>
      <c r="K23" s="296">
        <f t="shared" si="8"/>
        <v>0</v>
      </c>
      <c r="L23" s="293">
        <v>0</v>
      </c>
    </row>
    <row r="24" spans="1:19" ht="15" x14ac:dyDescent="0.25">
      <c r="A24" s="80" t="s">
        <v>448</v>
      </c>
      <c r="B24" s="81">
        <v>0</v>
      </c>
      <c r="C24" s="81">
        <f>SUM(C25)</f>
        <v>0</v>
      </c>
      <c r="D24" s="81">
        <f>SUM(D25)</f>
        <v>0</v>
      </c>
      <c r="E24" s="298">
        <f>SUM(E25)</f>
        <v>0</v>
      </c>
      <c r="F24" s="298">
        <f t="shared" ref="F24:I24" si="9">SUM(F25)</f>
        <v>0</v>
      </c>
      <c r="G24" s="298">
        <f t="shared" si="9"/>
        <v>0</v>
      </c>
      <c r="H24" s="298">
        <f t="shared" si="9"/>
        <v>0</v>
      </c>
      <c r="I24" s="296">
        <f t="shared" si="9"/>
        <v>0</v>
      </c>
      <c r="J24" s="296"/>
      <c r="K24" s="296">
        <f t="shared" si="8"/>
        <v>0</v>
      </c>
      <c r="L24" s="293">
        <v>0</v>
      </c>
    </row>
    <row r="25" spans="1:19" ht="15" x14ac:dyDescent="0.25">
      <c r="A25" s="80" t="s">
        <v>449</v>
      </c>
      <c r="B25" s="81">
        <v>0</v>
      </c>
      <c r="C25" s="81">
        <v>0</v>
      </c>
      <c r="D25" s="81">
        <v>0</v>
      </c>
      <c r="E25" s="81">
        <v>0</v>
      </c>
      <c r="F25" s="296">
        <v>0</v>
      </c>
      <c r="G25" s="296"/>
      <c r="H25" s="296">
        <v>0</v>
      </c>
      <c r="I25" s="296">
        <v>0</v>
      </c>
      <c r="J25" s="296"/>
      <c r="K25" s="296">
        <f t="shared" si="8"/>
        <v>0</v>
      </c>
      <c r="L25" s="293">
        <v>0</v>
      </c>
    </row>
    <row r="26" spans="1:19" ht="15" x14ac:dyDescent="0.25">
      <c r="A26" s="80" t="s">
        <v>450</v>
      </c>
      <c r="B26" s="81">
        <f>SUM(B27)</f>
        <v>163276.16</v>
      </c>
      <c r="C26" s="81">
        <f t="shared" ref="C26:K26" si="10">SUM(C27)</f>
        <v>59725.26</v>
      </c>
      <c r="D26" s="81">
        <f t="shared" si="10"/>
        <v>74988.39</v>
      </c>
      <c r="E26" s="81">
        <f t="shared" si="10"/>
        <v>74988.39</v>
      </c>
      <c r="F26" s="81">
        <f t="shared" si="10"/>
        <v>198833.77</v>
      </c>
      <c r="G26" s="81">
        <f t="shared" si="10"/>
        <v>0</v>
      </c>
      <c r="H26" s="81">
        <f t="shared" si="10"/>
        <v>0</v>
      </c>
      <c r="I26" s="81">
        <f t="shared" si="10"/>
        <v>198833.77</v>
      </c>
      <c r="J26" s="81">
        <f t="shared" si="10"/>
        <v>371828.81</v>
      </c>
      <c r="K26" s="81">
        <f t="shared" si="10"/>
        <v>371828.81</v>
      </c>
      <c r="L26" s="293">
        <f t="shared" si="2"/>
        <v>100</v>
      </c>
    </row>
    <row r="27" spans="1:19" ht="15.75" thickBot="1" x14ac:dyDescent="0.3">
      <c r="A27" s="83" t="s">
        <v>451</v>
      </c>
      <c r="B27" s="84">
        <v>163276.16</v>
      </c>
      <c r="C27" s="84">
        <v>59725.26</v>
      </c>
      <c r="D27" s="84">
        <v>74988.39</v>
      </c>
      <c r="E27" s="85">
        <v>74988.39</v>
      </c>
      <c r="F27" s="297">
        <v>198833.77</v>
      </c>
      <c r="G27" s="297"/>
      <c r="H27" s="297"/>
      <c r="I27" s="297">
        <v>198833.77</v>
      </c>
      <c r="J27" s="297">
        <v>371828.81</v>
      </c>
      <c r="K27" s="297">
        <v>371828.81</v>
      </c>
      <c r="L27" s="293">
        <f t="shared" si="2"/>
        <v>100</v>
      </c>
    </row>
    <row r="28" spans="1:19" ht="15" x14ac:dyDescent="0.25">
      <c r="A28" s="87"/>
      <c r="B28" s="88"/>
      <c r="C28" s="88"/>
      <c r="D28" s="88"/>
    </row>
    <row r="29" spans="1:19" ht="15.75" thickBot="1" x14ac:dyDescent="0.3">
      <c r="A29" s="89" t="s">
        <v>452</v>
      </c>
      <c r="B29" s="90"/>
      <c r="C29" s="90" t="s">
        <v>452</v>
      </c>
      <c r="D29" s="90" t="s">
        <v>452</v>
      </c>
    </row>
    <row r="30" spans="1:19" ht="15.75" thickBot="1" x14ac:dyDescent="0.3">
      <c r="A30" s="91" t="s">
        <v>453</v>
      </c>
      <c r="B30" s="92">
        <f>SUM(B31+B33+B35+B37+B40+B42+B45+B48)</f>
        <v>1595747.7799999998</v>
      </c>
      <c r="C30" s="92">
        <f t="shared" ref="C30:L30" si="11">SUM(C31+C33+C35+C37+C40+C42+C45+C48)</f>
        <v>1754927.34</v>
      </c>
      <c r="D30" s="92">
        <f t="shared" si="11"/>
        <v>1782997.5999999999</v>
      </c>
      <c r="E30" s="92">
        <f t="shared" si="11"/>
        <v>341521.76999999996</v>
      </c>
      <c r="F30" s="92">
        <f t="shared" si="11"/>
        <v>2471820.77</v>
      </c>
      <c r="G30" s="92">
        <f t="shared" si="11"/>
        <v>2101930</v>
      </c>
      <c r="H30" s="92">
        <f t="shared" si="11"/>
        <v>2077930</v>
      </c>
      <c r="I30" s="289">
        <f t="shared" si="11"/>
        <v>870346.12</v>
      </c>
      <c r="J30" s="289">
        <f t="shared" si="11"/>
        <v>1420603.75</v>
      </c>
      <c r="K30" s="289">
        <f t="shared" si="11"/>
        <v>1202929.96</v>
      </c>
      <c r="L30" s="309">
        <f t="shared" si="11"/>
        <v>397.08237528809309</v>
      </c>
    </row>
    <row r="31" spans="1:19" ht="15" x14ac:dyDescent="0.25">
      <c r="A31" s="285" t="s">
        <v>434</v>
      </c>
      <c r="B31" s="286">
        <f>SUM(B32)</f>
        <v>126674.95</v>
      </c>
      <c r="C31" s="286">
        <f t="shared" ref="C31:K31" si="12">SUM(C32)</f>
        <v>141217.07</v>
      </c>
      <c r="D31" s="286">
        <f t="shared" si="12"/>
        <v>145995.09</v>
      </c>
      <c r="E31" s="286">
        <f t="shared" si="12"/>
        <v>102162.37</v>
      </c>
      <c r="F31" s="286">
        <f t="shared" si="12"/>
        <v>223790</v>
      </c>
      <c r="G31" s="286">
        <f t="shared" si="12"/>
        <v>257000</v>
      </c>
      <c r="H31" s="286">
        <f t="shared" si="12"/>
        <v>260000</v>
      </c>
      <c r="I31" s="308">
        <f t="shared" si="12"/>
        <v>158508.28</v>
      </c>
      <c r="J31" s="308">
        <f t="shared" si="12"/>
        <v>153699.09</v>
      </c>
      <c r="K31" s="286">
        <f t="shared" si="12"/>
        <v>153699.09</v>
      </c>
      <c r="L31" s="295">
        <f>SUM(K31/J31*100)</f>
        <v>100</v>
      </c>
    </row>
    <row r="32" spans="1:19" ht="15" x14ac:dyDescent="0.25">
      <c r="A32" s="80" t="s">
        <v>435</v>
      </c>
      <c r="B32" s="81">
        <v>126674.95</v>
      </c>
      <c r="C32" s="81">
        <v>141217.07</v>
      </c>
      <c r="D32" s="81">
        <v>145995.09</v>
      </c>
      <c r="E32" s="81">
        <v>102162.37</v>
      </c>
      <c r="F32" s="296">
        <v>223790</v>
      </c>
      <c r="G32" s="296">
        <v>257000</v>
      </c>
      <c r="H32" s="296">
        <v>260000</v>
      </c>
      <c r="I32" s="288">
        <v>158508.28</v>
      </c>
      <c r="J32" s="296">
        <v>153699.09</v>
      </c>
      <c r="K32" s="296">
        <v>153699.09</v>
      </c>
      <c r="L32" s="295">
        <f t="shared" ref="L32:L48" si="13">SUM(K32/J32*100)</f>
        <v>100</v>
      </c>
    </row>
    <row r="33" spans="1:12" ht="15" x14ac:dyDescent="0.25">
      <c r="A33" s="80" t="s">
        <v>436</v>
      </c>
      <c r="B33" s="81">
        <f>SUM(B34)</f>
        <v>0</v>
      </c>
      <c r="C33" s="81">
        <f t="shared" ref="C33:K33" si="14">SUM(C34)</f>
        <v>0</v>
      </c>
      <c r="D33" s="81">
        <f t="shared" si="14"/>
        <v>0</v>
      </c>
      <c r="E33" s="81">
        <f t="shared" si="14"/>
        <v>0</v>
      </c>
      <c r="F33" s="81">
        <f t="shared" si="14"/>
        <v>0</v>
      </c>
      <c r="G33" s="81">
        <f t="shared" si="14"/>
        <v>0</v>
      </c>
      <c r="H33" s="81">
        <f t="shared" si="14"/>
        <v>0</v>
      </c>
      <c r="I33" s="287">
        <f t="shared" si="14"/>
        <v>0</v>
      </c>
      <c r="J33" s="287">
        <f t="shared" si="14"/>
        <v>0</v>
      </c>
      <c r="K33" s="81">
        <f t="shared" si="14"/>
        <v>0</v>
      </c>
      <c r="L33" s="295">
        <v>0</v>
      </c>
    </row>
    <row r="34" spans="1:12" ht="15" x14ac:dyDescent="0.25">
      <c r="A34" s="80" t="s">
        <v>437</v>
      </c>
      <c r="B34" s="81">
        <v>0</v>
      </c>
      <c r="C34" s="81">
        <v>0</v>
      </c>
      <c r="D34" s="81">
        <v>0</v>
      </c>
      <c r="E34" s="81">
        <v>0</v>
      </c>
      <c r="F34" s="296"/>
      <c r="G34" s="296">
        <v>0</v>
      </c>
      <c r="H34" s="296">
        <v>0</v>
      </c>
      <c r="I34" s="296">
        <v>0</v>
      </c>
      <c r="J34" s="296">
        <v>0</v>
      </c>
      <c r="K34" s="296">
        <v>0</v>
      </c>
      <c r="L34" s="295">
        <v>0</v>
      </c>
    </row>
    <row r="35" spans="1:12" ht="15" x14ac:dyDescent="0.25">
      <c r="A35" s="80" t="s">
        <v>438</v>
      </c>
      <c r="B35" s="81">
        <f>SUM(B36)</f>
        <v>17983.939999999999</v>
      </c>
      <c r="C35" s="81">
        <f t="shared" ref="C35:K35" si="15">SUM(C36)</f>
        <v>20372.95</v>
      </c>
      <c r="D35" s="81">
        <f t="shared" si="15"/>
        <v>22534.66</v>
      </c>
      <c r="E35" s="81">
        <f t="shared" si="15"/>
        <v>5994.52</v>
      </c>
      <c r="F35" s="81">
        <f t="shared" si="15"/>
        <v>20917</v>
      </c>
      <c r="G35" s="81">
        <f t="shared" si="15"/>
        <v>17500</v>
      </c>
      <c r="H35" s="81">
        <f t="shared" si="15"/>
        <v>18000</v>
      </c>
      <c r="I35" s="287">
        <f t="shared" si="15"/>
        <v>14009.65</v>
      </c>
      <c r="J35" s="287">
        <f t="shared" si="15"/>
        <v>19642.5</v>
      </c>
      <c r="K35" s="81">
        <f t="shared" si="15"/>
        <v>19642.5</v>
      </c>
      <c r="L35" s="295">
        <f t="shared" si="13"/>
        <v>100</v>
      </c>
    </row>
    <row r="36" spans="1:12" ht="15" x14ac:dyDescent="0.25">
      <c r="A36" s="80" t="s">
        <v>439</v>
      </c>
      <c r="B36" s="81">
        <v>17983.939999999999</v>
      </c>
      <c r="C36" s="81">
        <v>20372.95</v>
      </c>
      <c r="D36" s="81">
        <v>22534.66</v>
      </c>
      <c r="E36" s="81">
        <v>5994.52</v>
      </c>
      <c r="F36" s="296">
        <v>20917</v>
      </c>
      <c r="G36" s="296">
        <v>17500</v>
      </c>
      <c r="H36" s="296">
        <v>18000</v>
      </c>
      <c r="I36" s="296">
        <v>14009.65</v>
      </c>
      <c r="J36" s="296">
        <v>19642.5</v>
      </c>
      <c r="K36" s="296">
        <v>19642.5</v>
      </c>
      <c r="L36" s="295">
        <f t="shared" si="13"/>
        <v>100</v>
      </c>
    </row>
    <row r="37" spans="1:12" ht="15" x14ac:dyDescent="0.25">
      <c r="A37" s="80" t="s">
        <v>440</v>
      </c>
      <c r="B37" s="81">
        <f>SUM(B39+B38)</f>
        <v>1161726.06</v>
      </c>
      <c r="C37" s="81">
        <f t="shared" ref="C37:K37" si="16">SUM(C39+C38)</f>
        <v>1407525.3900000001</v>
      </c>
      <c r="D37" s="81">
        <f t="shared" si="16"/>
        <v>1413392.79</v>
      </c>
      <c r="E37" s="81">
        <f t="shared" si="16"/>
        <v>161500.09</v>
      </c>
      <c r="F37" s="81">
        <f t="shared" si="16"/>
        <v>1728280</v>
      </c>
      <c r="G37" s="81">
        <f t="shared" si="16"/>
        <v>1727430</v>
      </c>
      <c r="H37" s="81">
        <f t="shared" si="16"/>
        <v>1699930</v>
      </c>
      <c r="I37" s="287">
        <f t="shared" si="16"/>
        <v>563280.57999999996</v>
      </c>
      <c r="J37" s="287">
        <f t="shared" si="16"/>
        <v>675433.35</v>
      </c>
      <c r="K37" s="81">
        <f t="shared" si="16"/>
        <v>675433.35</v>
      </c>
      <c r="L37" s="295">
        <f t="shared" si="13"/>
        <v>100</v>
      </c>
    </row>
    <row r="38" spans="1:12" ht="15" x14ac:dyDescent="0.25">
      <c r="A38" s="80" t="s">
        <v>441</v>
      </c>
      <c r="B38" s="81">
        <v>540583.31999999995</v>
      </c>
      <c r="C38" s="81">
        <v>478465.73</v>
      </c>
      <c r="D38" s="81">
        <v>177926.79</v>
      </c>
      <c r="E38" s="81">
        <v>18082.62</v>
      </c>
      <c r="F38" s="296">
        <v>458280</v>
      </c>
      <c r="G38" s="296">
        <v>421430</v>
      </c>
      <c r="H38" s="296">
        <v>393930</v>
      </c>
      <c r="I38" s="296">
        <v>362019.1</v>
      </c>
      <c r="J38" s="296">
        <v>396108.91</v>
      </c>
      <c r="K38" s="296">
        <v>396108.91</v>
      </c>
      <c r="L38" s="295">
        <f t="shared" si="13"/>
        <v>100</v>
      </c>
    </row>
    <row r="39" spans="1:12" ht="15" x14ac:dyDescent="0.25">
      <c r="A39" s="80" t="s">
        <v>442</v>
      </c>
      <c r="B39" s="81">
        <v>621142.74</v>
      </c>
      <c r="C39" s="81">
        <v>929059.66</v>
      </c>
      <c r="D39" s="81">
        <v>1235466</v>
      </c>
      <c r="E39" s="81">
        <v>143417.47</v>
      </c>
      <c r="F39" s="296">
        <v>1270000</v>
      </c>
      <c r="G39" s="296">
        <v>1306000</v>
      </c>
      <c r="H39" s="296">
        <v>1306000</v>
      </c>
      <c r="I39" s="296">
        <v>201261.48</v>
      </c>
      <c r="J39" s="296">
        <v>279324.44</v>
      </c>
      <c r="K39" s="296">
        <v>279324.44</v>
      </c>
      <c r="L39" s="295">
        <f t="shared" si="13"/>
        <v>100</v>
      </c>
    </row>
    <row r="40" spans="1:12" ht="15" x14ac:dyDescent="0.25">
      <c r="A40" s="80" t="s">
        <v>443</v>
      </c>
      <c r="B40" s="81">
        <f>SUM(B41)</f>
        <v>126086.67</v>
      </c>
      <c r="C40" s="81">
        <f t="shared" ref="C40:K40" si="17">SUM(C41)</f>
        <v>126086.67</v>
      </c>
      <c r="D40" s="81">
        <f t="shared" si="17"/>
        <v>126086.67</v>
      </c>
      <c r="E40" s="81">
        <f t="shared" si="17"/>
        <v>0</v>
      </c>
      <c r="F40" s="81">
        <f t="shared" si="17"/>
        <v>300000</v>
      </c>
      <c r="G40" s="81">
        <f t="shared" si="17"/>
        <v>100000</v>
      </c>
      <c r="H40" s="81">
        <f t="shared" si="17"/>
        <v>100000</v>
      </c>
      <c r="I40" s="287">
        <f t="shared" si="17"/>
        <v>26412.53</v>
      </c>
      <c r="J40" s="287">
        <f t="shared" si="17"/>
        <v>200000</v>
      </c>
      <c r="K40" s="81">
        <f t="shared" si="17"/>
        <v>7944.21</v>
      </c>
      <c r="L40" s="295">
        <f t="shared" si="13"/>
        <v>3.972105</v>
      </c>
    </row>
    <row r="41" spans="1:12" ht="15" x14ac:dyDescent="0.25">
      <c r="A41" s="80" t="s">
        <v>444</v>
      </c>
      <c r="B41" s="81">
        <v>126086.67</v>
      </c>
      <c r="C41" s="81">
        <v>126086.67</v>
      </c>
      <c r="D41" s="81">
        <v>126086.67</v>
      </c>
      <c r="E41" s="81">
        <v>0</v>
      </c>
      <c r="F41" s="296">
        <v>300000</v>
      </c>
      <c r="G41" s="296">
        <v>100000</v>
      </c>
      <c r="H41" s="296">
        <v>100000</v>
      </c>
      <c r="I41" s="296">
        <v>26412.53</v>
      </c>
      <c r="J41" s="296">
        <v>200000</v>
      </c>
      <c r="K41" s="296">
        <v>7944.21</v>
      </c>
      <c r="L41" s="295">
        <f t="shared" si="13"/>
        <v>3.972105</v>
      </c>
    </row>
    <row r="42" spans="1:12" ht="15" x14ac:dyDescent="0.25">
      <c r="A42" s="80" t="s">
        <v>445</v>
      </c>
      <c r="B42" s="81">
        <f>SUM(B44+B43)</f>
        <v>0</v>
      </c>
      <c r="C42" s="81">
        <f t="shared" ref="C42:K42" si="18">SUM(C44+C43)</f>
        <v>0</v>
      </c>
      <c r="D42" s="81">
        <f t="shared" si="18"/>
        <v>0</v>
      </c>
      <c r="E42" s="81">
        <f t="shared" si="18"/>
        <v>0</v>
      </c>
      <c r="F42" s="81">
        <f t="shared" si="18"/>
        <v>0</v>
      </c>
      <c r="G42" s="81">
        <f t="shared" si="18"/>
        <v>0</v>
      </c>
      <c r="H42" s="81">
        <f t="shared" si="18"/>
        <v>0</v>
      </c>
      <c r="I42" s="81">
        <f t="shared" si="18"/>
        <v>0</v>
      </c>
      <c r="J42" s="81">
        <f t="shared" si="18"/>
        <v>0</v>
      </c>
      <c r="K42" s="81">
        <f t="shared" si="18"/>
        <v>0</v>
      </c>
      <c r="L42" s="295">
        <v>0</v>
      </c>
    </row>
    <row r="43" spans="1:12" ht="15" x14ac:dyDescent="0.25">
      <c r="A43" s="80" t="s">
        <v>446</v>
      </c>
      <c r="B43" s="81">
        <v>0</v>
      </c>
      <c r="C43" s="81">
        <v>0</v>
      </c>
      <c r="D43" s="81">
        <v>0</v>
      </c>
      <c r="E43" s="81">
        <v>0</v>
      </c>
      <c r="F43" s="296">
        <v>0</v>
      </c>
      <c r="G43" s="296">
        <v>0</v>
      </c>
      <c r="H43" s="296">
        <v>0</v>
      </c>
      <c r="I43" s="296">
        <v>0</v>
      </c>
      <c r="J43" s="296"/>
      <c r="K43" s="296">
        <f t="shared" ref="K43:K46" si="19">SUM(F43+I43-J43)</f>
        <v>0</v>
      </c>
      <c r="L43" s="295">
        <v>0</v>
      </c>
    </row>
    <row r="44" spans="1:12" ht="15" x14ac:dyDescent="0.25">
      <c r="A44" s="80" t="s">
        <v>447</v>
      </c>
      <c r="B44" s="81">
        <v>0</v>
      </c>
      <c r="C44" s="81">
        <v>0</v>
      </c>
      <c r="D44" s="81">
        <v>0</v>
      </c>
      <c r="E44" s="81">
        <v>0</v>
      </c>
      <c r="F44" s="296">
        <v>0</v>
      </c>
      <c r="G44" s="296">
        <v>0</v>
      </c>
      <c r="H44" s="296">
        <v>0</v>
      </c>
      <c r="I44" s="296">
        <v>0</v>
      </c>
      <c r="J44" s="296"/>
      <c r="K44" s="296">
        <f t="shared" si="19"/>
        <v>0</v>
      </c>
      <c r="L44" s="295">
        <v>0</v>
      </c>
    </row>
    <row r="45" spans="1:12" ht="15" x14ac:dyDescent="0.25">
      <c r="A45" s="80" t="s">
        <v>448</v>
      </c>
      <c r="B45" s="81">
        <v>0</v>
      </c>
      <c r="C45" s="81">
        <f>SUM(C46)</f>
        <v>0</v>
      </c>
      <c r="D45" s="81">
        <f>SUM(D46)</f>
        <v>0</v>
      </c>
      <c r="E45" s="298">
        <f>SUM(E46)</f>
        <v>0</v>
      </c>
      <c r="F45" s="298">
        <f t="shared" ref="F45:I45" si="20">SUM(F46)</f>
        <v>0</v>
      </c>
      <c r="G45" s="298">
        <f t="shared" si="20"/>
        <v>0</v>
      </c>
      <c r="H45" s="298">
        <f t="shared" si="20"/>
        <v>0</v>
      </c>
      <c r="I45" s="296">
        <f t="shared" si="20"/>
        <v>0</v>
      </c>
      <c r="J45" s="296"/>
      <c r="K45" s="296">
        <f t="shared" si="19"/>
        <v>0</v>
      </c>
      <c r="L45" s="295">
        <v>0</v>
      </c>
    </row>
    <row r="46" spans="1:12" ht="15" x14ac:dyDescent="0.25">
      <c r="A46" s="80" t="s">
        <v>449</v>
      </c>
      <c r="B46" s="81">
        <v>0</v>
      </c>
      <c r="C46" s="81">
        <v>0</v>
      </c>
      <c r="D46" s="81">
        <v>0</v>
      </c>
      <c r="E46" s="81">
        <v>0</v>
      </c>
      <c r="F46" s="296">
        <v>0</v>
      </c>
      <c r="G46" s="296"/>
      <c r="H46" s="296">
        <v>0</v>
      </c>
      <c r="I46" s="296">
        <v>0</v>
      </c>
      <c r="J46" s="296"/>
      <c r="K46" s="296">
        <f t="shared" si="19"/>
        <v>0</v>
      </c>
      <c r="L46" s="295">
        <v>0</v>
      </c>
    </row>
    <row r="47" spans="1:12" ht="15" x14ac:dyDescent="0.25">
      <c r="A47" s="80" t="s">
        <v>450</v>
      </c>
      <c r="B47" s="81">
        <f>SUM(B48)</f>
        <v>163276.16</v>
      </c>
      <c r="C47" s="81">
        <f t="shared" ref="C47:K47" si="21">SUM(C48)</f>
        <v>59725.26</v>
      </c>
      <c r="D47" s="81">
        <f t="shared" si="21"/>
        <v>74988.39</v>
      </c>
      <c r="E47" s="81">
        <f t="shared" si="21"/>
        <v>71864.789999999994</v>
      </c>
      <c r="F47" s="81">
        <f t="shared" si="21"/>
        <v>198833.77</v>
      </c>
      <c r="G47" s="81">
        <f t="shared" si="21"/>
        <v>0</v>
      </c>
      <c r="H47" s="81">
        <f t="shared" si="21"/>
        <v>0</v>
      </c>
      <c r="I47" s="81">
        <f t="shared" si="21"/>
        <v>108135.08</v>
      </c>
      <c r="J47" s="81">
        <f t="shared" si="21"/>
        <v>371828.81</v>
      </c>
      <c r="K47" s="81">
        <f t="shared" si="21"/>
        <v>346210.81</v>
      </c>
      <c r="L47" s="295">
        <f t="shared" si="13"/>
        <v>93.110270288093062</v>
      </c>
    </row>
    <row r="48" spans="1:12" ht="15.75" thickBot="1" x14ac:dyDescent="0.3">
      <c r="A48" s="83" t="s">
        <v>451</v>
      </c>
      <c r="B48" s="84">
        <v>163276.16</v>
      </c>
      <c r="C48" s="84">
        <v>59725.26</v>
      </c>
      <c r="D48" s="84">
        <v>74988.39</v>
      </c>
      <c r="E48" s="85">
        <v>71864.789999999994</v>
      </c>
      <c r="F48" s="297">
        <v>198833.77</v>
      </c>
      <c r="G48" s="297"/>
      <c r="H48" s="297"/>
      <c r="I48" s="297">
        <v>108135.08</v>
      </c>
      <c r="J48" s="297">
        <v>371828.81</v>
      </c>
      <c r="K48" s="310">
        <v>346210.81</v>
      </c>
      <c r="L48" s="295">
        <f t="shared" si="13"/>
        <v>93.110270288093062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F1F3-9F75-4B3C-845E-8CA58AE6DF8B}">
  <sheetPr>
    <tabColor theme="4"/>
    <pageSetUpPr fitToPage="1"/>
  </sheetPr>
  <dimension ref="A1:BT443"/>
  <sheetViews>
    <sheetView tabSelected="1" topLeftCell="I1" zoomScaleSheetLayoutView="130" workbookViewId="0">
      <selection activeCell="BO439" sqref="BO439"/>
    </sheetView>
  </sheetViews>
  <sheetFormatPr defaultColWidth="9.140625" defaultRowHeight="12.75" x14ac:dyDescent="0.2"/>
  <cols>
    <col min="1" max="1" width="7.5703125" style="76" hidden="1" customWidth="1"/>
    <col min="2" max="2" width="6" style="76" hidden="1" customWidth="1"/>
    <col min="3" max="8" width="0" style="76" hidden="1" customWidth="1"/>
    <col min="9" max="9" width="15" style="76" customWidth="1"/>
    <col min="10" max="10" width="43.7109375" style="76" customWidth="1"/>
    <col min="11" max="24" width="8.85546875" style="76" hidden="1" customWidth="1"/>
    <col min="25" max="25" width="13.42578125" style="76" hidden="1" customWidth="1"/>
    <col min="26" max="26" width="11.85546875" style="76" hidden="1" customWidth="1"/>
    <col min="27" max="27" width="11.7109375" style="76" hidden="1" customWidth="1"/>
    <col min="28" max="28" width="11.5703125" style="76" hidden="1" customWidth="1"/>
    <col min="29" max="30" width="10.7109375" style="76" hidden="1" customWidth="1"/>
    <col min="31" max="32" width="12.28515625" style="76" hidden="1" customWidth="1"/>
    <col min="33" max="33" width="13.140625" style="76" hidden="1" customWidth="1"/>
    <col min="34" max="34" width="13.85546875" style="197" hidden="1" customWidth="1"/>
    <col min="35" max="35" width="15.42578125" style="197" hidden="1" customWidth="1"/>
    <col min="36" max="36" width="14.28515625" style="77" hidden="1" customWidth="1"/>
    <col min="37" max="37" width="13.5703125" style="197" hidden="1" customWidth="1"/>
    <col min="38" max="39" width="12.7109375" style="197" hidden="1" customWidth="1"/>
    <col min="40" max="41" width="18.140625" style="76" hidden="1" customWidth="1"/>
    <col min="42" max="49" width="14.42578125" style="77" hidden="1" customWidth="1"/>
    <col min="50" max="50" width="16.42578125" style="77" hidden="1" customWidth="1"/>
    <col min="51" max="51" width="14.140625" style="77" hidden="1" customWidth="1"/>
    <col min="52" max="52" width="15.140625" style="77" hidden="1" customWidth="1"/>
    <col min="53" max="55" width="17.7109375" style="77" hidden="1" customWidth="1"/>
    <col min="56" max="56" width="13.28515625" style="77" hidden="1" customWidth="1"/>
    <col min="57" max="57" width="15.140625" style="77" hidden="1" customWidth="1"/>
    <col min="58" max="58" width="14.28515625" style="76" hidden="1" customWidth="1"/>
    <col min="59" max="59" width="15.85546875" style="77" hidden="1" customWidth="1"/>
    <col min="60" max="60" width="15.7109375" style="77" hidden="1" customWidth="1"/>
    <col min="61" max="61" width="14.85546875" style="77" hidden="1" customWidth="1"/>
    <col min="62" max="62" width="15.7109375" style="77" hidden="1" customWidth="1"/>
    <col min="63" max="63" width="13.5703125" style="77" hidden="1" customWidth="1"/>
    <col min="64" max="64" width="14.140625" style="77" hidden="1" customWidth="1"/>
    <col min="65" max="65" width="15.28515625" style="77" hidden="1" customWidth="1"/>
    <col min="66" max="66" width="14.28515625" style="77" hidden="1" customWidth="1"/>
    <col min="67" max="68" width="14.7109375" style="77" customWidth="1"/>
    <col min="69" max="69" width="14.28515625" style="77" customWidth="1"/>
    <col min="70" max="70" width="13.28515625" style="77" customWidth="1"/>
    <col min="71" max="71" width="9.140625" style="77"/>
    <col min="72" max="72" width="20.42578125" style="76" customWidth="1"/>
    <col min="73" max="16384" width="9.140625" style="76"/>
  </cols>
  <sheetData>
    <row r="1" spans="1:65" x14ac:dyDescent="0.2">
      <c r="A1" s="194" t="s">
        <v>176</v>
      </c>
      <c r="B1" s="195"/>
      <c r="C1" s="195"/>
      <c r="D1" s="195"/>
      <c r="E1" s="195"/>
      <c r="F1" s="195"/>
      <c r="G1" s="195"/>
      <c r="H1" s="195"/>
      <c r="I1" s="194"/>
      <c r="J1" s="196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6"/>
      <c r="W1" s="196"/>
      <c r="X1" s="197"/>
      <c r="Y1" s="197"/>
      <c r="Z1" s="197"/>
      <c r="AA1" s="197"/>
      <c r="AB1" s="197"/>
      <c r="AC1" s="197"/>
      <c r="AD1" s="197"/>
      <c r="AE1" s="197"/>
      <c r="AF1" s="197"/>
      <c r="AG1" s="198"/>
    </row>
    <row r="2" spans="1:65" ht="40.5" customHeight="1" x14ac:dyDescent="0.2">
      <c r="A2" s="194" t="s">
        <v>151</v>
      </c>
      <c r="B2" s="195"/>
      <c r="C2" s="195"/>
      <c r="D2" s="195"/>
      <c r="E2" s="195"/>
      <c r="F2" s="195"/>
      <c r="G2" s="195"/>
      <c r="H2" s="195"/>
      <c r="I2" s="399" t="s">
        <v>862</v>
      </c>
      <c r="J2" s="399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6"/>
      <c r="W2" s="196"/>
      <c r="X2" s="197"/>
      <c r="Y2" s="197"/>
      <c r="Z2" s="197"/>
      <c r="AA2" s="197"/>
      <c r="AB2" s="197"/>
      <c r="AC2" s="197"/>
      <c r="AD2" s="197"/>
      <c r="AE2" s="197"/>
      <c r="AF2" s="197"/>
      <c r="AG2" s="198"/>
      <c r="AN2" s="199">
        <v>7.5345000000000004</v>
      </c>
      <c r="AO2" s="77"/>
    </row>
    <row r="3" spans="1:65" x14ac:dyDescent="0.2">
      <c r="A3" s="196"/>
      <c r="B3" s="195"/>
      <c r="C3" s="195"/>
      <c r="D3" s="195"/>
      <c r="E3" s="195"/>
      <c r="F3" s="195"/>
      <c r="G3" s="195"/>
      <c r="H3" s="195"/>
      <c r="I3" s="200"/>
      <c r="J3" s="196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6"/>
      <c r="W3" s="196"/>
      <c r="X3" s="197"/>
      <c r="Y3" s="197"/>
      <c r="Z3" s="197"/>
      <c r="AA3" s="197"/>
      <c r="AB3" s="197"/>
      <c r="AC3" s="197"/>
      <c r="AD3" s="197"/>
      <c r="AE3" s="197"/>
      <c r="AF3" s="197"/>
      <c r="AG3" s="198"/>
    </row>
    <row r="4" spans="1:65" ht="26.25" hidden="1" thickBot="1" x14ac:dyDescent="0.25">
      <c r="A4" s="252" t="s">
        <v>79</v>
      </c>
      <c r="B4" s="253" t="s">
        <v>316</v>
      </c>
      <c r="C4" s="254">
        <v>2</v>
      </c>
      <c r="D4" s="254">
        <v>3</v>
      </c>
      <c r="E4" s="254">
        <v>4</v>
      </c>
      <c r="F4" s="254">
        <v>5</v>
      </c>
      <c r="G4" s="254">
        <v>6</v>
      </c>
      <c r="H4" s="254">
        <v>7</v>
      </c>
      <c r="I4" s="255" t="s">
        <v>17</v>
      </c>
      <c r="J4" s="255" t="s">
        <v>18</v>
      </c>
      <c r="K4" s="256" t="s">
        <v>63</v>
      </c>
      <c r="L4" s="256" t="s">
        <v>76</v>
      </c>
      <c r="M4" s="257" t="s">
        <v>152</v>
      </c>
      <c r="N4" s="256" t="s">
        <v>77</v>
      </c>
      <c r="O4" s="256" t="s">
        <v>177</v>
      </c>
      <c r="P4" s="256" t="s">
        <v>172</v>
      </c>
      <c r="Q4" s="256" t="s">
        <v>196</v>
      </c>
      <c r="R4" s="256" t="s">
        <v>192</v>
      </c>
      <c r="S4" s="256" t="s">
        <v>173</v>
      </c>
      <c r="T4" s="256" t="s">
        <v>192</v>
      </c>
      <c r="U4" s="256" t="s">
        <v>197</v>
      </c>
      <c r="V4" s="258" t="s">
        <v>200</v>
      </c>
      <c r="W4" s="258" t="s">
        <v>174</v>
      </c>
      <c r="X4" s="245" t="s">
        <v>197</v>
      </c>
      <c r="Y4" s="245" t="s">
        <v>209</v>
      </c>
      <c r="Z4" s="245" t="s">
        <v>209</v>
      </c>
      <c r="AA4" s="245" t="s">
        <v>254</v>
      </c>
      <c r="AB4" s="245" t="s">
        <v>244</v>
      </c>
      <c r="AC4" s="245" t="s">
        <v>300</v>
      </c>
      <c r="AD4" s="245"/>
      <c r="AE4" s="101" t="s">
        <v>309</v>
      </c>
      <c r="AF4" s="101" t="s">
        <v>307</v>
      </c>
      <c r="AG4" s="259" t="s">
        <v>332</v>
      </c>
      <c r="AH4" s="245" t="s">
        <v>325</v>
      </c>
      <c r="AI4" s="245" t="s">
        <v>327</v>
      </c>
      <c r="AJ4" s="245" t="s">
        <v>192</v>
      </c>
      <c r="AK4" s="245" t="s">
        <v>264</v>
      </c>
      <c r="AL4" s="245" t="s">
        <v>309</v>
      </c>
      <c r="AM4" s="245" t="s">
        <v>307</v>
      </c>
      <c r="AN4" s="245" t="s">
        <v>344</v>
      </c>
      <c r="AO4" s="245" t="s">
        <v>378</v>
      </c>
      <c r="AP4" s="245" t="s">
        <v>365</v>
      </c>
      <c r="AQ4" s="245"/>
      <c r="AR4" s="245" t="s">
        <v>379</v>
      </c>
      <c r="AS4" s="245" t="s">
        <v>325</v>
      </c>
      <c r="AT4" s="245" t="s">
        <v>325</v>
      </c>
      <c r="AU4" s="245" t="s">
        <v>387</v>
      </c>
      <c r="AV4" s="245" t="s">
        <v>307</v>
      </c>
      <c r="AW4" s="245" t="s">
        <v>308</v>
      </c>
      <c r="AX4" s="245"/>
      <c r="AY4" s="245"/>
      <c r="AZ4" s="245"/>
      <c r="BA4" s="245"/>
      <c r="BB4" s="245"/>
      <c r="BC4" s="245"/>
      <c r="BD4" s="247"/>
      <c r="BE4" s="247"/>
      <c r="BF4" s="248"/>
      <c r="BG4" s="260" t="s">
        <v>407</v>
      </c>
      <c r="BH4" s="101" t="s">
        <v>408</v>
      </c>
      <c r="BI4" s="101" t="s">
        <v>408</v>
      </c>
      <c r="BJ4" s="101" t="s">
        <v>423</v>
      </c>
      <c r="BK4" s="101" t="s">
        <v>409</v>
      </c>
      <c r="BL4" s="101" t="s">
        <v>410</v>
      </c>
      <c r="BM4" s="104" t="s">
        <v>266</v>
      </c>
    </row>
    <row r="5" spans="1:65" hidden="1" x14ac:dyDescent="0.2">
      <c r="A5" s="249"/>
      <c r="B5" s="250"/>
      <c r="C5" s="250"/>
      <c r="D5" s="250"/>
      <c r="E5" s="250"/>
      <c r="F5" s="250"/>
      <c r="G5" s="250"/>
      <c r="H5" s="250"/>
      <c r="I5" s="251" t="s">
        <v>19</v>
      </c>
      <c r="J5" s="239"/>
      <c r="K5" s="240" t="e">
        <f t="shared" ref="K5:Z5" si="0">SUM(K6)</f>
        <v>#REF!</v>
      </c>
      <c r="L5" s="240" t="e">
        <f t="shared" si="0"/>
        <v>#REF!</v>
      </c>
      <c r="M5" s="240" t="e">
        <f t="shared" si="0"/>
        <v>#REF!</v>
      </c>
      <c r="N5" s="240" t="e">
        <f t="shared" si="0"/>
        <v>#REF!</v>
      </c>
      <c r="O5" s="240" t="e">
        <f t="shared" si="0"/>
        <v>#REF!</v>
      </c>
      <c r="P5" s="240" t="e">
        <f t="shared" si="0"/>
        <v>#REF!</v>
      </c>
      <c r="Q5" s="240" t="e">
        <f t="shared" si="0"/>
        <v>#REF!</v>
      </c>
      <c r="R5" s="240" t="e">
        <f t="shared" si="0"/>
        <v>#REF!</v>
      </c>
      <c r="S5" s="240" t="e">
        <f t="shared" si="0"/>
        <v>#REF!</v>
      </c>
      <c r="T5" s="240" t="e">
        <f t="shared" si="0"/>
        <v>#REF!</v>
      </c>
      <c r="U5" s="240" t="e">
        <f t="shared" si="0"/>
        <v>#REF!</v>
      </c>
      <c r="V5" s="240" t="e">
        <f t="shared" si="0"/>
        <v>#DIV/0!</v>
      </c>
      <c r="W5" s="240" t="e">
        <f t="shared" si="0"/>
        <v>#REF!</v>
      </c>
      <c r="X5" s="240" t="e">
        <f t="shared" si="0"/>
        <v>#REF!</v>
      </c>
      <c r="Y5" s="240" t="e">
        <f t="shared" si="0"/>
        <v>#REF!</v>
      </c>
      <c r="Z5" s="240" t="e">
        <f t="shared" si="0"/>
        <v>#REF!</v>
      </c>
      <c r="AA5" s="240" t="e">
        <f>SUM(AA6)</f>
        <v>#REF!</v>
      </c>
      <c r="AB5" s="240" t="e">
        <f t="shared" ref="AB5" si="1">SUM(AB6)</f>
        <v>#REF!</v>
      </c>
      <c r="AC5" s="240" t="e">
        <f>SUM(AC6)</f>
        <v>#REF!</v>
      </c>
      <c r="AD5" s="240" t="e">
        <f>SUM(AD6)</f>
        <v>#REF!</v>
      </c>
      <c r="AE5" s="240" t="e">
        <f t="shared" ref="AE5:BL5" si="2">SUM(AE6)</f>
        <v>#REF!</v>
      </c>
      <c r="AF5" s="240" t="e">
        <f t="shared" si="2"/>
        <v>#REF!</v>
      </c>
      <c r="AG5" s="240" t="e">
        <f t="shared" si="2"/>
        <v>#REF!</v>
      </c>
      <c r="AH5" s="240" t="e">
        <f t="shared" si="2"/>
        <v>#REF!</v>
      </c>
      <c r="AI5" s="240" t="e">
        <f t="shared" si="2"/>
        <v>#REF!</v>
      </c>
      <c r="AJ5" s="240" t="e">
        <f t="shared" si="2"/>
        <v>#REF!</v>
      </c>
      <c r="AK5" s="240" t="e">
        <f t="shared" si="2"/>
        <v>#REF!</v>
      </c>
      <c r="AL5" s="240" t="e">
        <f t="shared" si="2"/>
        <v>#REF!</v>
      </c>
      <c r="AM5" s="240" t="e">
        <f t="shared" si="2"/>
        <v>#REF!</v>
      </c>
      <c r="AN5" s="240" t="e">
        <f t="shared" si="2"/>
        <v>#REF!</v>
      </c>
      <c r="AO5" s="240">
        <v>1595747.78</v>
      </c>
      <c r="AP5" s="240" t="e">
        <f t="shared" si="2"/>
        <v>#REF!</v>
      </c>
      <c r="AQ5" s="240" t="e">
        <f t="shared" si="2"/>
        <v>#REF!</v>
      </c>
      <c r="AR5" s="240">
        <f t="shared" si="2"/>
        <v>1754927.3342623927</v>
      </c>
      <c r="AS5" s="240">
        <f t="shared" si="2"/>
        <v>0</v>
      </c>
      <c r="AT5" s="240">
        <f t="shared" si="2"/>
        <v>464153.35</v>
      </c>
      <c r="AU5" s="240">
        <f t="shared" si="2"/>
        <v>384219.67</v>
      </c>
      <c r="AV5" s="240">
        <f t="shared" si="2"/>
        <v>72345.100000000006</v>
      </c>
      <c r="AW5" s="240">
        <f t="shared" si="2"/>
        <v>2066801.9042623925</v>
      </c>
      <c r="AX5" s="240">
        <f t="shared" si="2"/>
        <v>0</v>
      </c>
      <c r="AY5" s="240">
        <f t="shared" si="2"/>
        <v>0</v>
      </c>
      <c r="AZ5" s="240">
        <f t="shared" si="2"/>
        <v>0</v>
      </c>
      <c r="BA5" s="240">
        <f t="shared" si="2"/>
        <v>0</v>
      </c>
      <c r="BB5" s="240">
        <f t="shared" si="2"/>
        <v>0</v>
      </c>
      <c r="BC5" s="240">
        <f t="shared" si="2"/>
        <v>0</v>
      </c>
      <c r="BD5" s="240">
        <f t="shared" si="2"/>
        <v>0</v>
      </c>
      <c r="BE5" s="240">
        <f t="shared" si="2"/>
        <v>2042942.6408739793</v>
      </c>
      <c r="BF5" s="240">
        <f t="shared" si="2"/>
        <v>0</v>
      </c>
      <c r="BG5" s="240">
        <f t="shared" si="2"/>
        <v>741227.2699999999</v>
      </c>
      <c r="BH5" s="240">
        <f t="shared" si="2"/>
        <v>2059987</v>
      </c>
      <c r="BI5" s="240">
        <f t="shared" si="2"/>
        <v>2059987</v>
      </c>
      <c r="BJ5" s="240">
        <f t="shared" si="2"/>
        <v>351281.32999999996</v>
      </c>
      <c r="BK5" s="240">
        <f t="shared" si="2"/>
        <v>2075930</v>
      </c>
      <c r="BL5" s="240">
        <f t="shared" si="2"/>
        <v>2050430</v>
      </c>
      <c r="BM5" s="106">
        <f>SUM(BJ5/BI5*100)</f>
        <v>17.052599361063926</v>
      </c>
    </row>
    <row r="6" spans="1:65" hidden="1" x14ac:dyDescent="0.2">
      <c r="A6" s="201"/>
      <c r="B6" s="202"/>
      <c r="C6" s="202"/>
      <c r="D6" s="202"/>
      <c r="E6" s="202"/>
      <c r="F6" s="202"/>
      <c r="G6" s="202"/>
      <c r="H6" s="202"/>
      <c r="I6" s="203" t="s">
        <v>20</v>
      </c>
      <c r="J6" s="205" t="s">
        <v>90</v>
      </c>
      <c r="K6" s="204" t="e">
        <f>SUM(K7+#REF!+K26)</f>
        <v>#REF!</v>
      </c>
      <c r="L6" s="204" t="e">
        <f>SUM(L7+#REF!+L26)</f>
        <v>#REF!</v>
      </c>
      <c r="M6" s="204" t="e">
        <f>SUM(M7+#REF!+M26)</f>
        <v>#REF!</v>
      </c>
      <c r="N6" s="204" t="e">
        <f t="shared" ref="N6:X6" si="3">SUM(N7+N26)</f>
        <v>#REF!</v>
      </c>
      <c r="O6" s="204" t="e">
        <f t="shared" si="3"/>
        <v>#REF!</v>
      </c>
      <c r="P6" s="204" t="e">
        <f t="shared" si="3"/>
        <v>#REF!</v>
      </c>
      <c r="Q6" s="204" t="e">
        <f t="shared" si="3"/>
        <v>#REF!</v>
      </c>
      <c r="R6" s="204" t="e">
        <f t="shared" si="3"/>
        <v>#REF!</v>
      </c>
      <c r="S6" s="204" t="e">
        <f t="shared" si="3"/>
        <v>#REF!</v>
      </c>
      <c r="T6" s="204" t="e">
        <f t="shared" si="3"/>
        <v>#REF!</v>
      </c>
      <c r="U6" s="204" t="e">
        <f t="shared" si="3"/>
        <v>#REF!</v>
      </c>
      <c r="V6" s="204" t="e">
        <f t="shared" si="3"/>
        <v>#DIV/0!</v>
      </c>
      <c r="W6" s="204" t="e">
        <f t="shared" si="3"/>
        <v>#REF!</v>
      </c>
      <c r="X6" s="204" t="e">
        <f t="shared" si="3"/>
        <v>#REF!</v>
      </c>
      <c r="Y6" s="204" t="e">
        <f>SUM(Y7+Y26)</f>
        <v>#REF!</v>
      </c>
      <c r="Z6" s="204" t="e">
        <f>SUM(Z7+Z26)</f>
        <v>#REF!</v>
      </c>
      <c r="AA6" s="204" t="e">
        <f>SUM(AA7+AA26)</f>
        <v>#REF!</v>
      </c>
      <c r="AB6" s="204" t="e">
        <f t="shared" ref="AB6" si="4">SUM(AB7+AB26)</f>
        <v>#REF!</v>
      </c>
      <c r="AC6" s="204" t="e">
        <f>SUM(AC7+AC26)</f>
        <v>#REF!</v>
      </c>
      <c r="AD6" s="204" t="e">
        <f>SUM(AD7+AD26)</f>
        <v>#REF!</v>
      </c>
      <c r="AE6" s="204" t="e">
        <f t="shared" ref="AE6:AH6" si="5">SUM(AE7+AE26)</f>
        <v>#REF!</v>
      </c>
      <c r="AF6" s="204" t="e">
        <f t="shared" si="5"/>
        <v>#REF!</v>
      </c>
      <c r="AG6" s="204" t="e">
        <f t="shared" si="5"/>
        <v>#REF!</v>
      </c>
      <c r="AH6" s="204" t="e">
        <f t="shared" si="5"/>
        <v>#REF!</v>
      </c>
      <c r="AI6" s="204" t="e">
        <f>SUM(AI7+AI26)</f>
        <v>#REF!</v>
      </c>
      <c r="AJ6" s="204" t="e">
        <f>SUM(AJ7+AJ26)</f>
        <v>#REF!</v>
      </c>
      <c r="AK6" s="204" t="e">
        <f t="shared" ref="AK6:BL6" si="6">SUM(AK7+AK26)</f>
        <v>#REF!</v>
      </c>
      <c r="AL6" s="204" t="e">
        <f t="shared" si="6"/>
        <v>#REF!</v>
      </c>
      <c r="AM6" s="204" t="e">
        <f t="shared" si="6"/>
        <v>#REF!</v>
      </c>
      <c r="AN6" s="204" t="e">
        <f t="shared" si="6"/>
        <v>#REF!</v>
      </c>
      <c r="AO6" s="204">
        <f t="shared" si="6"/>
        <v>1589775.2471962308</v>
      </c>
      <c r="AP6" s="204" t="e">
        <f t="shared" si="6"/>
        <v>#REF!</v>
      </c>
      <c r="AQ6" s="204" t="e">
        <f t="shared" si="6"/>
        <v>#REF!</v>
      </c>
      <c r="AR6" s="204">
        <f t="shared" si="6"/>
        <v>1754927.3342623927</v>
      </c>
      <c r="AS6" s="204">
        <f t="shared" si="6"/>
        <v>0</v>
      </c>
      <c r="AT6" s="204">
        <f t="shared" si="6"/>
        <v>464153.35</v>
      </c>
      <c r="AU6" s="204">
        <f t="shared" si="6"/>
        <v>384219.67</v>
      </c>
      <c r="AV6" s="204">
        <f t="shared" si="6"/>
        <v>72345.100000000006</v>
      </c>
      <c r="AW6" s="204">
        <f t="shared" si="6"/>
        <v>2066801.9042623925</v>
      </c>
      <c r="AX6" s="204">
        <f t="shared" si="6"/>
        <v>0</v>
      </c>
      <c r="AY6" s="204">
        <f t="shared" si="6"/>
        <v>0</v>
      </c>
      <c r="AZ6" s="204">
        <f t="shared" si="6"/>
        <v>0</v>
      </c>
      <c r="BA6" s="204">
        <f t="shared" si="6"/>
        <v>0</v>
      </c>
      <c r="BB6" s="204">
        <f t="shared" si="6"/>
        <v>0</v>
      </c>
      <c r="BC6" s="204">
        <f t="shared" si="6"/>
        <v>0</v>
      </c>
      <c r="BD6" s="204">
        <f t="shared" si="6"/>
        <v>0</v>
      </c>
      <c r="BE6" s="204">
        <f t="shared" si="6"/>
        <v>2042942.6408739793</v>
      </c>
      <c r="BF6" s="204">
        <f t="shared" si="6"/>
        <v>0</v>
      </c>
      <c r="BG6" s="204">
        <f t="shared" si="6"/>
        <v>741227.2699999999</v>
      </c>
      <c r="BH6" s="204">
        <f t="shared" ref="BH6" si="7">SUM(BH7+BH26)</f>
        <v>2059987</v>
      </c>
      <c r="BI6" s="204">
        <f t="shared" si="6"/>
        <v>2059987</v>
      </c>
      <c r="BJ6" s="204">
        <f t="shared" si="6"/>
        <v>351281.32999999996</v>
      </c>
      <c r="BK6" s="204">
        <f t="shared" si="6"/>
        <v>2075930</v>
      </c>
      <c r="BL6" s="204">
        <f t="shared" si="6"/>
        <v>2050430</v>
      </c>
      <c r="BM6" s="108">
        <f t="shared" ref="BM6:BM69" si="8">SUM(BJ6/BI6*100)</f>
        <v>17.052599361063926</v>
      </c>
    </row>
    <row r="7" spans="1:65" hidden="1" x14ac:dyDescent="0.2">
      <c r="A7" s="206"/>
      <c r="B7" s="207"/>
      <c r="C7" s="207"/>
      <c r="D7" s="207"/>
      <c r="E7" s="207"/>
      <c r="F7" s="207"/>
      <c r="G7" s="207"/>
      <c r="H7" s="207"/>
      <c r="I7" s="208" t="s">
        <v>80</v>
      </c>
      <c r="J7" s="209" t="s">
        <v>81</v>
      </c>
      <c r="K7" s="210" t="e">
        <f t="shared" ref="K7:AQ7" si="9">SUM(K8)</f>
        <v>#REF!</v>
      </c>
      <c r="L7" s="210" t="e">
        <f t="shared" si="9"/>
        <v>#REF!</v>
      </c>
      <c r="M7" s="210" t="e">
        <f t="shared" si="9"/>
        <v>#REF!</v>
      </c>
      <c r="N7" s="210">
        <f t="shared" si="9"/>
        <v>128000</v>
      </c>
      <c r="O7" s="210">
        <f t="shared" si="9"/>
        <v>128000</v>
      </c>
      <c r="P7" s="210">
        <f t="shared" si="9"/>
        <v>128000</v>
      </c>
      <c r="Q7" s="210">
        <f t="shared" si="9"/>
        <v>128000</v>
      </c>
      <c r="R7" s="210">
        <f t="shared" si="9"/>
        <v>67838.38</v>
      </c>
      <c r="S7" s="210">
        <f t="shared" si="9"/>
        <v>135000</v>
      </c>
      <c r="T7" s="210">
        <f t="shared" si="9"/>
        <v>46004.140000000007</v>
      </c>
      <c r="U7" s="210">
        <f t="shared" si="9"/>
        <v>0</v>
      </c>
      <c r="V7" s="210">
        <f t="shared" si="9"/>
        <v>946.66666666666674</v>
      </c>
      <c r="W7" s="210">
        <f t="shared" si="9"/>
        <v>220000</v>
      </c>
      <c r="X7" s="210">
        <f t="shared" si="9"/>
        <v>160000</v>
      </c>
      <c r="Y7" s="210">
        <f t="shared" si="9"/>
        <v>210000</v>
      </c>
      <c r="Z7" s="210">
        <f t="shared" si="9"/>
        <v>193000</v>
      </c>
      <c r="AA7" s="210">
        <f t="shared" si="9"/>
        <v>160000</v>
      </c>
      <c r="AB7" s="210">
        <f t="shared" si="9"/>
        <v>78432.05</v>
      </c>
      <c r="AC7" s="210">
        <f t="shared" si="9"/>
        <v>160000</v>
      </c>
      <c r="AD7" s="210">
        <f t="shared" si="9"/>
        <v>150000</v>
      </c>
      <c r="AE7" s="210">
        <f t="shared" si="9"/>
        <v>0</v>
      </c>
      <c r="AF7" s="210">
        <f t="shared" si="9"/>
        <v>0</v>
      </c>
      <c r="AG7" s="210">
        <f t="shared" si="9"/>
        <v>150000</v>
      </c>
      <c r="AH7" s="210">
        <f t="shared" si="9"/>
        <v>99202.66</v>
      </c>
      <c r="AI7" s="210">
        <f t="shared" si="9"/>
        <v>260000</v>
      </c>
      <c r="AJ7" s="210">
        <f t="shared" si="9"/>
        <v>83193.960000000006</v>
      </c>
      <c r="AK7" s="210">
        <f t="shared" si="9"/>
        <v>130000</v>
      </c>
      <c r="AL7" s="210">
        <f t="shared" si="9"/>
        <v>0</v>
      </c>
      <c r="AM7" s="210">
        <f t="shared" si="9"/>
        <v>0</v>
      </c>
      <c r="AN7" s="210">
        <f t="shared" si="9"/>
        <v>130000</v>
      </c>
      <c r="AO7" s="204">
        <f t="shared" ref="AO7:AO71" si="10">SUM(AN7/$AN$2)</f>
        <v>17253.965093901385</v>
      </c>
      <c r="AP7" s="210">
        <f t="shared" si="9"/>
        <v>165000</v>
      </c>
      <c r="AQ7" s="210">
        <f t="shared" si="9"/>
        <v>0</v>
      </c>
      <c r="AR7" s="204">
        <f t="shared" ref="AR7:AR71" si="11">SUM(AP7/$AN$2)</f>
        <v>21899.263388413299</v>
      </c>
      <c r="AS7" s="204">
        <f t="shared" ref="AS7:BL7" si="12">SUM(AS8)</f>
        <v>0</v>
      </c>
      <c r="AT7" s="204">
        <f t="shared" si="12"/>
        <v>13423.24</v>
      </c>
      <c r="AU7" s="204">
        <f t="shared" si="12"/>
        <v>1960</v>
      </c>
      <c r="AV7" s="204">
        <f t="shared" si="12"/>
        <v>0</v>
      </c>
      <c r="AW7" s="204">
        <f t="shared" si="12"/>
        <v>23859.263388413299</v>
      </c>
      <c r="AX7" s="204">
        <f t="shared" si="12"/>
        <v>0</v>
      </c>
      <c r="AY7" s="204">
        <f t="shared" si="12"/>
        <v>0</v>
      </c>
      <c r="AZ7" s="204">
        <f t="shared" si="12"/>
        <v>0</v>
      </c>
      <c r="BA7" s="204">
        <f t="shared" si="12"/>
        <v>0</v>
      </c>
      <c r="BB7" s="204">
        <f t="shared" si="12"/>
        <v>0</v>
      </c>
      <c r="BC7" s="204">
        <f t="shared" si="12"/>
        <v>0</v>
      </c>
      <c r="BD7" s="204">
        <f t="shared" si="12"/>
        <v>0</v>
      </c>
      <c r="BE7" s="204">
        <f t="shared" si="12"/>
        <v>0</v>
      </c>
      <c r="BF7" s="204">
        <f t="shared" si="12"/>
        <v>0</v>
      </c>
      <c r="BG7" s="204">
        <f t="shared" si="12"/>
        <v>16794.45</v>
      </c>
      <c r="BH7" s="204">
        <f t="shared" si="12"/>
        <v>17500</v>
      </c>
      <c r="BI7" s="204">
        <f t="shared" si="12"/>
        <v>17500</v>
      </c>
      <c r="BJ7" s="204">
        <f t="shared" si="12"/>
        <v>10311</v>
      </c>
      <c r="BK7" s="204">
        <f t="shared" si="12"/>
        <v>58000</v>
      </c>
      <c r="BL7" s="204">
        <f t="shared" si="12"/>
        <v>19500</v>
      </c>
      <c r="BM7" s="108">
        <f t="shared" si="8"/>
        <v>58.919999999999995</v>
      </c>
    </row>
    <row r="8" spans="1:65" hidden="1" x14ac:dyDescent="0.2">
      <c r="A8" s="211" t="s">
        <v>84</v>
      </c>
      <c r="B8" s="212"/>
      <c r="C8" s="207"/>
      <c r="D8" s="212"/>
      <c r="E8" s="207"/>
      <c r="F8" s="207"/>
      <c r="G8" s="207"/>
      <c r="H8" s="207"/>
      <c r="I8" s="208" t="s">
        <v>52</v>
      </c>
      <c r="J8" s="209"/>
      <c r="K8" s="210" t="e">
        <f t="shared" ref="K8:X8" si="13">SUM(K9+K19)</f>
        <v>#REF!</v>
      </c>
      <c r="L8" s="210" t="e">
        <f t="shared" si="13"/>
        <v>#REF!</v>
      </c>
      <c r="M8" s="210" t="e">
        <f t="shared" si="13"/>
        <v>#REF!</v>
      </c>
      <c r="N8" s="210">
        <f t="shared" si="13"/>
        <v>128000</v>
      </c>
      <c r="O8" s="210">
        <f>SUM(O9+O19)</f>
        <v>128000</v>
      </c>
      <c r="P8" s="210">
        <f t="shared" si="13"/>
        <v>128000</v>
      </c>
      <c r="Q8" s="210">
        <f>SUM(Q9+Q19)</f>
        <v>128000</v>
      </c>
      <c r="R8" s="210">
        <f t="shared" si="13"/>
        <v>67838.38</v>
      </c>
      <c r="S8" s="210">
        <f t="shared" si="13"/>
        <v>135000</v>
      </c>
      <c r="T8" s="210">
        <f t="shared" si="13"/>
        <v>46004.140000000007</v>
      </c>
      <c r="U8" s="210">
        <f t="shared" si="13"/>
        <v>0</v>
      </c>
      <c r="V8" s="210">
        <f t="shared" si="13"/>
        <v>946.66666666666674</v>
      </c>
      <c r="W8" s="210">
        <f t="shared" si="13"/>
        <v>220000</v>
      </c>
      <c r="X8" s="210">
        <f t="shared" si="13"/>
        <v>160000</v>
      </c>
      <c r="Y8" s="210">
        <f>SUM(Y9+Y19)</f>
        <v>210000</v>
      </c>
      <c r="Z8" s="210">
        <f>SUM(Z9+Z19)</f>
        <v>193000</v>
      </c>
      <c r="AA8" s="210">
        <f>SUM(AA9+AA19)</f>
        <v>160000</v>
      </c>
      <c r="AB8" s="210">
        <f t="shared" ref="AB8" si="14">SUM(AB9+AB19)</f>
        <v>78432.05</v>
      </c>
      <c r="AC8" s="210">
        <f>SUM(AC9+AC19)</f>
        <v>160000</v>
      </c>
      <c r="AD8" s="210">
        <f>SUM(AD9+AD19)</f>
        <v>150000</v>
      </c>
      <c r="AE8" s="210">
        <f t="shared" ref="AE8:AH8" si="15">SUM(AE9+AE19)</f>
        <v>0</v>
      </c>
      <c r="AF8" s="210">
        <f t="shared" si="15"/>
        <v>0</v>
      </c>
      <c r="AG8" s="210">
        <f t="shared" si="15"/>
        <v>150000</v>
      </c>
      <c r="AH8" s="210">
        <f t="shared" si="15"/>
        <v>99202.66</v>
      </c>
      <c r="AI8" s="210">
        <f>SUM(AI9+AI19)</f>
        <v>260000</v>
      </c>
      <c r="AJ8" s="210">
        <f>SUM(AJ9+AJ19)</f>
        <v>83193.960000000006</v>
      </c>
      <c r="AK8" s="210">
        <f>SUM(AK9+AK19)</f>
        <v>130000</v>
      </c>
      <c r="AL8" s="210">
        <f t="shared" ref="AL8:AQ8" si="16">SUM(AL9+AL19)</f>
        <v>0</v>
      </c>
      <c r="AM8" s="210">
        <f t="shared" si="16"/>
        <v>0</v>
      </c>
      <c r="AN8" s="210">
        <f t="shared" si="16"/>
        <v>130000</v>
      </c>
      <c r="AO8" s="204">
        <f t="shared" si="10"/>
        <v>17253.965093901385</v>
      </c>
      <c r="AP8" s="210">
        <f t="shared" si="16"/>
        <v>165000</v>
      </c>
      <c r="AQ8" s="210">
        <f t="shared" si="16"/>
        <v>0</v>
      </c>
      <c r="AR8" s="204">
        <f t="shared" si="11"/>
        <v>21899.263388413299</v>
      </c>
      <c r="AS8" s="204"/>
      <c r="AT8" s="204">
        <f t="shared" ref="AT8:AV8" si="17">SUM(AT9+AT19)</f>
        <v>13423.24</v>
      </c>
      <c r="AU8" s="204">
        <f t="shared" si="17"/>
        <v>1960</v>
      </c>
      <c r="AV8" s="204">
        <f t="shared" si="17"/>
        <v>0</v>
      </c>
      <c r="AW8" s="204">
        <f t="shared" ref="AW8:AW29" si="18">SUM(AR8+AU8-AV8)</f>
        <v>23859.263388413299</v>
      </c>
      <c r="AX8" s="82"/>
      <c r="AY8" s="82"/>
      <c r="AZ8" s="82"/>
      <c r="BA8" s="82"/>
      <c r="BB8" s="82"/>
      <c r="BC8" s="82"/>
      <c r="BD8" s="82"/>
      <c r="BE8" s="82"/>
      <c r="BF8" s="107"/>
      <c r="BG8" s="82">
        <f>SUM(BG12+BG22)</f>
        <v>16794.45</v>
      </c>
      <c r="BH8" s="82">
        <f>SUM(BH12+BH22)</f>
        <v>17500</v>
      </c>
      <c r="BI8" s="82">
        <f>SUM(BI12+BI22)</f>
        <v>17500</v>
      </c>
      <c r="BJ8" s="82">
        <f>SUM(BJ12+BJ22)</f>
        <v>10311</v>
      </c>
      <c r="BK8" s="82">
        <f t="shared" ref="BK8:BL8" si="19">SUM(BK12+BK22)</f>
        <v>58000</v>
      </c>
      <c r="BL8" s="82">
        <f t="shared" si="19"/>
        <v>19500</v>
      </c>
      <c r="BM8" s="108">
        <f t="shared" si="8"/>
        <v>58.919999999999995</v>
      </c>
    </row>
    <row r="9" spans="1:65" hidden="1" x14ac:dyDescent="0.2">
      <c r="A9" s="206" t="s">
        <v>85</v>
      </c>
      <c r="B9" s="213"/>
      <c r="C9" s="202"/>
      <c r="D9" s="213"/>
      <c r="E9" s="202"/>
      <c r="F9" s="202"/>
      <c r="G9" s="202"/>
      <c r="H9" s="202"/>
      <c r="I9" s="214" t="s">
        <v>21</v>
      </c>
      <c r="J9" s="109" t="s">
        <v>82</v>
      </c>
      <c r="K9" s="215" t="e">
        <f t="shared" ref="K9:AE13" si="20">SUM(K10)</f>
        <v>#REF!</v>
      </c>
      <c r="L9" s="215" t="e">
        <f t="shared" si="20"/>
        <v>#REF!</v>
      </c>
      <c r="M9" s="215" t="e">
        <f t="shared" si="20"/>
        <v>#REF!</v>
      </c>
      <c r="N9" s="215">
        <f t="shared" si="20"/>
        <v>108000</v>
      </c>
      <c r="O9" s="215">
        <f t="shared" si="20"/>
        <v>108000</v>
      </c>
      <c r="P9" s="215">
        <f t="shared" si="20"/>
        <v>108000</v>
      </c>
      <c r="Q9" s="215">
        <f t="shared" si="20"/>
        <v>108000</v>
      </c>
      <c r="R9" s="215">
        <f t="shared" si="20"/>
        <v>57838.380000000005</v>
      </c>
      <c r="S9" s="215">
        <f t="shared" si="20"/>
        <v>115000</v>
      </c>
      <c r="T9" s="215">
        <f t="shared" si="20"/>
        <v>41004.140000000007</v>
      </c>
      <c r="U9" s="215">
        <f t="shared" si="20"/>
        <v>0</v>
      </c>
      <c r="V9" s="215">
        <f t="shared" si="20"/>
        <v>846.66666666666674</v>
      </c>
      <c r="W9" s="215">
        <f t="shared" si="20"/>
        <v>200000</v>
      </c>
      <c r="X9" s="215">
        <f t="shared" si="20"/>
        <v>130000</v>
      </c>
      <c r="Y9" s="215">
        <f t="shared" si="20"/>
        <v>180000</v>
      </c>
      <c r="Z9" s="215">
        <f t="shared" si="20"/>
        <v>163000</v>
      </c>
      <c r="AA9" s="215">
        <f t="shared" si="20"/>
        <v>130000</v>
      </c>
      <c r="AB9" s="215">
        <f t="shared" si="20"/>
        <v>65932.05</v>
      </c>
      <c r="AC9" s="215">
        <f t="shared" si="20"/>
        <v>130000</v>
      </c>
      <c r="AD9" s="215">
        <f t="shared" si="20"/>
        <v>120000</v>
      </c>
      <c r="AE9" s="215">
        <f t="shared" si="20"/>
        <v>0</v>
      </c>
      <c r="AF9" s="215">
        <f t="shared" ref="AF9:AQ13" si="21">SUM(AF10)</f>
        <v>0</v>
      </c>
      <c r="AG9" s="215">
        <f t="shared" si="21"/>
        <v>120000</v>
      </c>
      <c r="AH9" s="215">
        <f t="shared" si="21"/>
        <v>84202.66</v>
      </c>
      <c r="AI9" s="215">
        <f t="shared" si="21"/>
        <v>220000</v>
      </c>
      <c r="AJ9" s="215">
        <f t="shared" si="21"/>
        <v>73193.960000000006</v>
      </c>
      <c r="AK9" s="215">
        <f t="shared" si="21"/>
        <v>90000</v>
      </c>
      <c r="AL9" s="215">
        <f t="shared" si="21"/>
        <v>0</v>
      </c>
      <c r="AM9" s="215">
        <f t="shared" si="21"/>
        <v>0</v>
      </c>
      <c r="AN9" s="215">
        <f t="shared" si="21"/>
        <v>90000</v>
      </c>
      <c r="AO9" s="204">
        <f t="shared" si="10"/>
        <v>11945.052757316344</v>
      </c>
      <c r="AP9" s="215">
        <f t="shared" si="21"/>
        <v>125000</v>
      </c>
      <c r="AQ9" s="215">
        <f t="shared" si="21"/>
        <v>0</v>
      </c>
      <c r="AR9" s="204">
        <f t="shared" si="11"/>
        <v>16590.351051828256</v>
      </c>
      <c r="AS9" s="204"/>
      <c r="AT9" s="204">
        <f t="shared" ref="AT9:AV9" si="22">SUM(AT10)</f>
        <v>10768.74</v>
      </c>
      <c r="AU9" s="204">
        <f t="shared" si="22"/>
        <v>1960</v>
      </c>
      <c r="AV9" s="204">
        <f t="shared" si="22"/>
        <v>0</v>
      </c>
      <c r="AW9" s="204">
        <f t="shared" si="18"/>
        <v>18550.351051828256</v>
      </c>
      <c r="AX9" s="82"/>
      <c r="AY9" s="82"/>
      <c r="AZ9" s="82"/>
      <c r="BA9" s="82"/>
      <c r="BB9" s="82"/>
      <c r="BC9" s="82"/>
      <c r="BD9" s="82"/>
      <c r="BE9" s="82"/>
      <c r="BF9" s="107"/>
      <c r="BG9" s="82"/>
      <c r="BH9" s="82">
        <f>SUM(BH12)</f>
        <v>12000</v>
      </c>
      <c r="BI9" s="82">
        <f>SUM(BI12)</f>
        <v>12000</v>
      </c>
      <c r="BJ9" s="82">
        <f>SUM(BJ12)</f>
        <v>6186</v>
      </c>
      <c r="BK9" s="82">
        <f t="shared" ref="BK9:BL9" si="23">SUM(BK12)</f>
        <v>52000</v>
      </c>
      <c r="BL9" s="82">
        <f t="shared" si="23"/>
        <v>13000</v>
      </c>
      <c r="BM9" s="108">
        <f t="shared" si="8"/>
        <v>51.55</v>
      </c>
    </row>
    <row r="10" spans="1:65" hidden="1" x14ac:dyDescent="0.2">
      <c r="A10" s="206"/>
      <c r="B10" s="213"/>
      <c r="C10" s="202"/>
      <c r="D10" s="213"/>
      <c r="E10" s="202"/>
      <c r="F10" s="202"/>
      <c r="G10" s="202"/>
      <c r="H10" s="202"/>
      <c r="I10" s="214" t="s">
        <v>83</v>
      </c>
      <c r="J10" s="109"/>
      <c r="K10" s="215" t="e">
        <f t="shared" ref="K10:AQ10" si="24">SUM(K12)</f>
        <v>#REF!</v>
      </c>
      <c r="L10" s="215" t="e">
        <f t="shared" si="24"/>
        <v>#REF!</v>
      </c>
      <c r="M10" s="215" t="e">
        <f t="shared" si="24"/>
        <v>#REF!</v>
      </c>
      <c r="N10" s="215">
        <f t="shared" si="24"/>
        <v>108000</v>
      </c>
      <c r="O10" s="215">
        <f t="shared" si="24"/>
        <v>108000</v>
      </c>
      <c r="P10" s="215">
        <f t="shared" si="24"/>
        <v>108000</v>
      </c>
      <c r="Q10" s="215">
        <f t="shared" si="24"/>
        <v>108000</v>
      </c>
      <c r="R10" s="215">
        <f t="shared" si="24"/>
        <v>57838.380000000005</v>
      </c>
      <c r="S10" s="215">
        <f t="shared" si="24"/>
        <v>115000</v>
      </c>
      <c r="T10" s="215">
        <f t="shared" si="24"/>
        <v>41004.140000000007</v>
      </c>
      <c r="U10" s="215">
        <f t="shared" si="24"/>
        <v>0</v>
      </c>
      <c r="V10" s="215">
        <f t="shared" si="24"/>
        <v>846.66666666666674</v>
      </c>
      <c r="W10" s="215">
        <f t="shared" si="24"/>
        <v>200000</v>
      </c>
      <c r="X10" s="215">
        <f t="shared" si="24"/>
        <v>130000</v>
      </c>
      <c r="Y10" s="215">
        <f t="shared" si="24"/>
        <v>180000</v>
      </c>
      <c r="Z10" s="215">
        <f t="shared" si="24"/>
        <v>163000</v>
      </c>
      <c r="AA10" s="215">
        <f t="shared" si="24"/>
        <v>130000</v>
      </c>
      <c r="AB10" s="215">
        <f t="shared" si="24"/>
        <v>65932.05</v>
      </c>
      <c r="AC10" s="215">
        <f t="shared" si="24"/>
        <v>130000</v>
      </c>
      <c r="AD10" s="215">
        <f t="shared" si="24"/>
        <v>120000</v>
      </c>
      <c r="AE10" s="215">
        <f t="shared" si="24"/>
        <v>0</v>
      </c>
      <c r="AF10" s="215">
        <f t="shared" si="24"/>
        <v>0</v>
      </c>
      <c r="AG10" s="215">
        <f t="shared" si="24"/>
        <v>120000</v>
      </c>
      <c r="AH10" s="215">
        <f t="shared" si="24"/>
        <v>84202.66</v>
      </c>
      <c r="AI10" s="215">
        <f t="shared" si="24"/>
        <v>220000</v>
      </c>
      <c r="AJ10" s="215">
        <f t="shared" si="24"/>
        <v>73193.960000000006</v>
      </c>
      <c r="AK10" s="215">
        <f t="shared" si="24"/>
        <v>90000</v>
      </c>
      <c r="AL10" s="215">
        <f t="shared" si="24"/>
        <v>0</v>
      </c>
      <c r="AM10" s="215">
        <f t="shared" si="24"/>
        <v>0</v>
      </c>
      <c r="AN10" s="215">
        <f t="shared" si="24"/>
        <v>90000</v>
      </c>
      <c r="AO10" s="204">
        <f t="shared" si="10"/>
        <v>11945.052757316344</v>
      </c>
      <c r="AP10" s="215">
        <f t="shared" si="24"/>
        <v>125000</v>
      </c>
      <c r="AQ10" s="215">
        <f t="shared" si="24"/>
        <v>0</v>
      </c>
      <c r="AR10" s="204">
        <f t="shared" si="11"/>
        <v>16590.351051828256</v>
      </c>
      <c r="AS10" s="204"/>
      <c r="AT10" s="204">
        <f t="shared" ref="AT10:AV10" si="25">SUM(AT12)</f>
        <v>10768.74</v>
      </c>
      <c r="AU10" s="204">
        <f t="shared" si="25"/>
        <v>1960</v>
      </c>
      <c r="AV10" s="204">
        <f t="shared" si="25"/>
        <v>0</v>
      </c>
      <c r="AW10" s="204">
        <f t="shared" si="18"/>
        <v>18550.351051828256</v>
      </c>
      <c r="AX10" s="82"/>
      <c r="AY10" s="82"/>
      <c r="AZ10" s="82"/>
      <c r="BA10" s="82"/>
      <c r="BB10" s="82"/>
      <c r="BC10" s="82"/>
      <c r="BD10" s="82" t="s">
        <v>288</v>
      </c>
      <c r="BE10" s="82"/>
      <c r="BF10" s="107"/>
      <c r="BG10" s="82"/>
      <c r="BH10" s="82">
        <f t="shared" ref="BH10:BL13" si="26">SUM(BH11)</f>
        <v>12000</v>
      </c>
      <c r="BI10" s="82">
        <f t="shared" si="26"/>
        <v>12000</v>
      </c>
      <c r="BJ10" s="82">
        <f t="shared" si="26"/>
        <v>6186</v>
      </c>
      <c r="BK10" s="82">
        <f t="shared" si="26"/>
        <v>52000</v>
      </c>
      <c r="BL10" s="82">
        <f t="shared" si="26"/>
        <v>13000</v>
      </c>
      <c r="BM10" s="108">
        <f t="shared" si="8"/>
        <v>51.55</v>
      </c>
    </row>
    <row r="11" spans="1:65" hidden="1" x14ac:dyDescent="0.2">
      <c r="A11" s="206"/>
      <c r="B11" s="213" t="s">
        <v>367</v>
      </c>
      <c r="C11" s="202"/>
      <c r="D11" s="213"/>
      <c r="E11" s="202"/>
      <c r="F11" s="202"/>
      <c r="G11" s="202"/>
      <c r="H11" s="202"/>
      <c r="I11" s="214" t="s">
        <v>368</v>
      </c>
      <c r="J11" s="109" t="s">
        <v>31</v>
      </c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>
        <v>90000</v>
      </c>
      <c r="AO11" s="204">
        <f t="shared" si="10"/>
        <v>11945.052757316344</v>
      </c>
      <c r="AP11" s="215">
        <f>SUM(AP12)</f>
        <v>125000</v>
      </c>
      <c r="AQ11" s="215">
        <f t="shared" ref="AQ11" si="27">SUM(AQ12)</f>
        <v>0</v>
      </c>
      <c r="AR11" s="204">
        <f t="shared" si="11"/>
        <v>16590.351051828256</v>
      </c>
      <c r="AS11" s="204"/>
      <c r="AT11" s="204">
        <f t="shared" ref="AT11:AV13" si="28">SUM(AT12)</f>
        <v>10768.74</v>
      </c>
      <c r="AU11" s="204">
        <f t="shared" si="28"/>
        <v>1960</v>
      </c>
      <c r="AV11" s="204">
        <f t="shared" si="28"/>
        <v>0</v>
      </c>
      <c r="AW11" s="204">
        <f>SUM(AR11+AU11-AV11)</f>
        <v>18550.351051828256</v>
      </c>
      <c r="AX11" s="82"/>
      <c r="AY11" s="82"/>
      <c r="AZ11" s="82"/>
      <c r="BA11" s="82"/>
      <c r="BB11" s="82"/>
      <c r="BC11" s="82"/>
      <c r="BD11" s="82"/>
      <c r="BE11" s="82"/>
      <c r="BF11" s="107"/>
      <c r="BG11" s="82"/>
      <c r="BH11" s="82">
        <f t="shared" si="26"/>
        <v>12000</v>
      </c>
      <c r="BI11" s="82">
        <f t="shared" si="26"/>
        <v>12000</v>
      </c>
      <c r="BJ11" s="82">
        <f t="shared" si="26"/>
        <v>6186</v>
      </c>
      <c r="BK11" s="82">
        <f t="shared" si="26"/>
        <v>52000</v>
      </c>
      <c r="BL11" s="82">
        <f t="shared" si="26"/>
        <v>13000</v>
      </c>
      <c r="BM11" s="108">
        <f t="shared" si="8"/>
        <v>51.55</v>
      </c>
    </row>
    <row r="12" spans="1:65" hidden="1" x14ac:dyDescent="0.2">
      <c r="A12" s="211"/>
      <c r="B12" s="216"/>
      <c r="C12" s="216"/>
      <c r="D12" s="216"/>
      <c r="E12" s="216"/>
      <c r="F12" s="216"/>
      <c r="G12" s="216"/>
      <c r="H12" s="216"/>
      <c r="I12" s="203">
        <v>3</v>
      </c>
      <c r="J12" s="192" t="s">
        <v>4</v>
      </c>
      <c r="K12" s="204" t="e">
        <f t="shared" si="20"/>
        <v>#REF!</v>
      </c>
      <c r="L12" s="204" t="e">
        <f t="shared" si="20"/>
        <v>#REF!</v>
      </c>
      <c r="M12" s="204" t="e">
        <f t="shared" si="20"/>
        <v>#REF!</v>
      </c>
      <c r="N12" s="204">
        <f t="shared" si="20"/>
        <v>108000</v>
      </c>
      <c r="O12" s="204">
        <f t="shared" si="20"/>
        <v>108000</v>
      </c>
      <c r="P12" s="204">
        <f t="shared" si="20"/>
        <v>108000</v>
      </c>
      <c r="Q12" s="204">
        <f t="shared" si="20"/>
        <v>108000</v>
      </c>
      <c r="R12" s="204">
        <f t="shared" si="20"/>
        <v>57838.380000000005</v>
      </c>
      <c r="S12" s="204">
        <f t="shared" si="20"/>
        <v>115000</v>
      </c>
      <c r="T12" s="204">
        <f t="shared" si="20"/>
        <v>41004.140000000007</v>
      </c>
      <c r="U12" s="204">
        <f t="shared" si="20"/>
        <v>0</v>
      </c>
      <c r="V12" s="204">
        <f t="shared" si="20"/>
        <v>846.66666666666674</v>
      </c>
      <c r="W12" s="204">
        <f t="shared" si="20"/>
        <v>200000</v>
      </c>
      <c r="X12" s="204">
        <f t="shared" si="20"/>
        <v>130000</v>
      </c>
      <c r="Y12" s="204">
        <f t="shared" si="20"/>
        <v>180000</v>
      </c>
      <c r="Z12" s="204">
        <f t="shared" si="20"/>
        <v>163000</v>
      </c>
      <c r="AA12" s="204">
        <f t="shared" si="20"/>
        <v>130000</v>
      </c>
      <c r="AB12" s="204">
        <f t="shared" si="20"/>
        <v>65932.05</v>
      </c>
      <c r="AC12" s="204">
        <f t="shared" si="20"/>
        <v>130000</v>
      </c>
      <c r="AD12" s="204">
        <f t="shared" si="20"/>
        <v>120000</v>
      </c>
      <c r="AE12" s="204">
        <f t="shared" si="20"/>
        <v>0</v>
      </c>
      <c r="AF12" s="204">
        <f t="shared" si="21"/>
        <v>0</v>
      </c>
      <c r="AG12" s="204">
        <f t="shared" si="21"/>
        <v>120000</v>
      </c>
      <c r="AH12" s="204">
        <f t="shared" si="21"/>
        <v>84202.66</v>
      </c>
      <c r="AI12" s="204">
        <f t="shared" si="21"/>
        <v>220000</v>
      </c>
      <c r="AJ12" s="204">
        <f t="shared" si="21"/>
        <v>73193.960000000006</v>
      </c>
      <c r="AK12" s="204">
        <f t="shared" si="21"/>
        <v>90000</v>
      </c>
      <c r="AL12" s="204">
        <f t="shared" si="21"/>
        <v>0</v>
      </c>
      <c r="AM12" s="204">
        <f t="shared" si="21"/>
        <v>0</v>
      </c>
      <c r="AN12" s="204">
        <f t="shared" si="21"/>
        <v>90000</v>
      </c>
      <c r="AO12" s="204">
        <f t="shared" si="10"/>
        <v>11945.052757316344</v>
      </c>
      <c r="AP12" s="204">
        <f t="shared" si="21"/>
        <v>125000</v>
      </c>
      <c r="AQ12" s="204">
        <f t="shared" si="21"/>
        <v>0</v>
      </c>
      <c r="AR12" s="204">
        <f t="shared" si="11"/>
        <v>16590.351051828256</v>
      </c>
      <c r="AS12" s="204"/>
      <c r="AT12" s="204">
        <f t="shared" si="28"/>
        <v>10768.74</v>
      </c>
      <c r="AU12" s="204">
        <f t="shared" si="28"/>
        <v>1960</v>
      </c>
      <c r="AV12" s="204">
        <f t="shared" si="28"/>
        <v>0</v>
      </c>
      <c r="AW12" s="204">
        <f t="shared" si="18"/>
        <v>18550.351051828256</v>
      </c>
      <c r="AX12" s="82"/>
      <c r="AY12" s="82"/>
      <c r="AZ12" s="82"/>
      <c r="BA12" s="82"/>
      <c r="BB12" s="82"/>
      <c r="BC12" s="82"/>
      <c r="BD12" s="82"/>
      <c r="BE12" s="82"/>
      <c r="BF12" s="107"/>
      <c r="BG12" s="82">
        <f>SUM(BG13)</f>
        <v>12812.7</v>
      </c>
      <c r="BH12" s="82">
        <f t="shared" si="26"/>
        <v>12000</v>
      </c>
      <c r="BI12" s="82">
        <f t="shared" si="26"/>
        <v>12000</v>
      </c>
      <c r="BJ12" s="82">
        <f t="shared" si="26"/>
        <v>6186</v>
      </c>
      <c r="BK12" s="82">
        <f t="shared" si="26"/>
        <v>52000</v>
      </c>
      <c r="BL12" s="82">
        <f t="shared" si="26"/>
        <v>13000</v>
      </c>
      <c r="BM12" s="108">
        <f t="shared" si="8"/>
        <v>51.55</v>
      </c>
    </row>
    <row r="13" spans="1:65" ht="13.5" hidden="1" customHeight="1" x14ac:dyDescent="0.2">
      <c r="A13" s="211"/>
      <c r="B13" s="217" t="s">
        <v>368</v>
      </c>
      <c r="C13" s="216"/>
      <c r="D13" s="216"/>
      <c r="E13" s="216"/>
      <c r="F13" s="216"/>
      <c r="G13" s="216"/>
      <c r="H13" s="216"/>
      <c r="I13" s="203">
        <v>32</v>
      </c>
      <c r="J13" s="192" t="s">
        <v>8</v>
      </c>
      <c r="K13" s="204" t="e">
        <f>SUM(#REF!+K14)</f>
        <v>#REF!</v>
      </c>
      <c r="L13" s="204" t="e">
        <f>SUM(#REF!+L14)</f>
        <v>#REF!</v>
      </c>
      <c r="M13" s="204" t="e">
        <f>SUM(#REF!+M14)</f>
        <v>#REF!</v>
      </c>
      <c r="N13" s="204">
        <f t="shared" si="20"/>
        <v>108000</v>
      </c>
      <c r="O13" s="204">
        <f t="shared" si="20"/>
        <v>108000</v>
      </c>
      <c r="P13" s="204">
        <f t="shared" si="20"/>
        <v>108000</v>
      </c>
      <c r="Q13" s="204">
        <f t="shared" si="20"/>
        <v>108000</v>
      </c>
      <c r="R13" s="204">
        <f t="shared" si="20"/>
        <v>57838.380000000005</v>
      </c>
      <c r="S13" s="204">
        <f t="shared" si="20"/>
        <v>115000</v>
      </c>
      <c r="T13" s="204">
        <f t="shared" si="20"/>
        <v>41004.140000000007</v>
      </c>
      <c r="U13" s="204">
        <f t="shared" si="20"/>
        <v>0</v>
      </c>
      <c r="V13" s="204">
        <f t="shared" si="20"/>
        <v>846.66666666666674</v>
      </c>
      <c r="W13" s="204">
        <f t="shared" si="20"/>
        <v>200000</v>
      </c>
      <c r="X13" s="204">
        <f t="shared" si="20"/>
        <v>130000</v>
      </c>
      <c r="Y13" s="204">
        <f>SUM(Y14)</f>
        <v>180000</v>
      </c>
      <c r="Z13" s="204">
        <f>SUM(Z14)</f>
        <v>163000</v>
      </c>
      <c r="AA13" s="204">
        <f t="shared" si="20"/>
        <v>130000</v>
      </c>
      <c r="AB13" s="204">
        <f t="shared" si="20"/>
        <v>65932.05</v>
      </c>
      <c r="AC13" s="204">
        <f t="shared" si="20"/>
        <v>130000</v>
      </c>
      <c r="AD13" s="204">
        <f t="shared" si="20"/>
        <v>120000</v>
      </c>
      <c r="AE13" s="204">
        <f t="shared" si="20"/>
        <v>0</v>
      </c>
      <c r="AF13" s="204">
        <f t="shared" si="21"/>
        <v>0</v>
      </c>
      <c r="AG13" s="204">
        <f t="shared" si="21"/>
        <v>120000</v>
      </c>
      <c r="AH13" s="204">
        <f t="shared" si="21"/>
        <v>84202.66</v>
      </c>
      <c r="AI13" s="204">
        <f t="shared" si="21"/>
        <v>220000</v>
      </c>
      <c r="AJ13" s="204">
        <f t="shared" si="21"/>
        <v>73193.960000000006</v>
      </c>
      <c r="AK13" s="204">
        <f t="shared" si="21"/>
        <v>90000</v>
      </c>
      <c r="AL13" s="204">
        <f t="shared" si="21"/>
        <v>0</v>
      </c>
      <c r="AM13" s="204">
        <f t="shared" si="21"/>
        <v>0</v>
      </c>
      <c r="AN13" s="204">
        <f t="shared" si="21"/>
        <v>90000</v>
      </c>
      <c r="AO13" s="204">
        <f t="shared" si="10"/>
        <v>11945.052757316344</v>
      </c>
      <c r="AP13" s="204">
        <f t="shared" si="21"/>
        <v>125000</v>
      </c>
      <c r="AQ13" s="204"/>
      <c r="AR13" s="204">
        <f t="shared" si="11"/>
        <v>16590.351051828256</v>
      </c>
      <c r="AS13" s="204"/>
      <c r="AT13" s="204">
        <f t="shared" si="28"/>
        <v>10768.74</v>
      </c>
      <c r="AU13" s="204">
        <f t="shared" si="28"/>
        <v>1960</v>
      </c>
      <c r="AV13" s="204">
        <f t="shared" si="28"/>
        <v>0</v>
      </c>
      <c r="AW13" s="204">
        <f t="shared" si="18"/>
        <v>18550.351051828256</v>
      </c>
      <c r="AX13" s="82"/>
      <c r="AY13" s="82"/>
      <c r="AZ13" s="82"/>
      <c r="BA13" s="82"/>
      <c r="BB13" s="82"/>
      <c r="BC13" s="82"/>
      <c r="BD13" s="82"/>
      <c r="BE13" s="82"/>
      <c r="BF13" s="107"/>
      <c r="BG13" s="82">
        <f>SUM(BG14)</f>
        <v>12812.7</v>
      </c>
      <c r="BH13" s="82">
        <f t="shared" si="26"/>
        <v>12000</v>
      </c>
      <c r="BI13" s="82">
        <f t="shared" si="26"/>
        <v>12000</v>
      </c>
      <c r="BJ13" s="82">
        <f t="shared" si="26"/>
        <v>6186</v>
      </c>
      <c r="BK13" s="82">
        <v>52000</v>
      </c>
      <c r="BL13" s="82">
        <v>13000</v>
      </c>
      <c r="BM13" s="108">
        <f t="shared" si="8"/>
        <v>51.55</v>
      </c>
    </row>
    <row r="14" spans="1:65" hidden="1" x14ac:dyDescent="0.2">
      <c r="A14" s="206"/>
      <c r="B14" s="213"/>
      <c r="C14" s="202"/>
      <c r="D14" s="202"/>
      <c r="E14" s="202"/>
      <c r="F14" s="202"/>
      <c r="G14" s="202"/>
      <c r="H14" s="202"/>
      <c r="I14" s="214">
        <v>329</v>
      </c>
      <c r="J14" s="109" t="s">
        <v>11</v>
      </c>
      <c r="K14" s="215">
        <f t="shared" ref="K14:AB14" si="29">SUM(K15:K18)</f>
        <v>0</v>
      </c>
      <c r="L14" s="215">
        <f t="shared" si="29"/>
        <v>0</v>
      </c>
      <c r="M14" s="215">
        <f t="shared" si="29"/>
        <v>0</v>
      </c>
      <c r="N14" s="215">
        <f t="shared" si="29"/>
        <v>108000</v>
      </c>
      <c r="O14" s="215">
        <f>SUM(O15:O18)</f>
        <v>108000</v>
      </c>
      <c r="P14" s="215">
        <f t="shared" si="29"/>
        <v>108000</v>
      </c>
      <c r="Q14" s="215">
        <f>SUM(Q15:Q18)</f>
        <v>108000</v>
      </c>
      <c r="R14" s="215">
        <f t="shared" si="29"/>
        <v>57838.380000000005</v>
      </c>
      <c r="S14" s="215">
        <f t="shared" si="29"/>
        <v>115000</v>
      </c>
      <c r="T14" s="215">
        <f t="shared" si="29"/>
        <v>41004.140000000007</v>
      </c>
      <c r="U14" s="215">
        <f t="shared" si="29"/>
        <v>0</v>
      </c>
      <c r="V14" s="215">
        <f t="shared" si="29"/>
        <v>846.66666666666674</v>
      </c>
      <c r="W14" s="215">
        <f t="shared" si="29"/>
        <v>200000</v>
      </c>
      <c r="X14" s="215">
        <f t="shared" si="29"/>
        <v>130000</v>
      </c>
      <c r="Y14" s="215">
        <f>SUM(Y15:Y18)</f>
        <v>180000</v>
      </c>
      <c r="Z14" s="215">
        <f>SUM(Z15:Z18)</f>
        <v>163000</v>
      </c>
      <c r="AA14" s="215">
        <f t="shared" si="29"/>
        <v>130000</v>
      </c>
      <c r="AB14" s="215">
        <f t="shared" si="29"/>
        <v>65932.05</v>
      </c>
      <c r="AC14" s="215">
        <f t="shared" ref="AC14:AP14" si="30">SUM(AC15:AC18)</f>
        <v>130000</v>
      </c>
      <c r="AD14" s="215">
        <f t="shared" si="30"/>
        <v>120000</v>
      </c>
      <c r="AE14" s="215">
        <f t="shared" si="30"/>
        <v>0</v>
      </c>
      <c r="AF14" s="215">
        <f t="shared" si="30"/>
        <v>0</v>
      </c>
      <c r="AG14" s="215">
        <f t="shared" si="30"/>
        <v>120000</v>
      </c>
      <c r="AH14" s="215">
        <f t="shared" si="30"/>
        <v>84202.66</v>
      </c>
      <c r="AI14" s="215">
        <f t="shared" si="30"/>
        <v>220000</v>
      </c>
      <c r="AJ14" s="215">
        <f t="shared" si="30"/>
        <v>73193.960000000006</v>
      </c>
      <c r="AK14" s="215">
        <f t="shared" si="30"/>
        <v>90000</v>
      </c>
      <c r="AL14" s="215">
        <f t="shared" si="30"/>
        <v>0</v>
      </c>
      <c r="AM14" s="215">
        <f t="shared" si="30"/>
        <v>0</v>
      </c>
      <c r="AN14" s="215">
        <f t="shared" si="30"/>
        <v>90000</v>
      </c>
      <c r="AO14" s="204">
        <f t="shared" si="10"/>
        <v>11945.052757316344</v>
      </c>
      <c r="AP14" s="215">
        <f t="shared" si="30"/>
        <v>125000</v>
      </c>
      <c r="AQ14" s="215"/>
      <c r="AR14" s="204">
        <f t="shared" si="11"/>
        <v>16590.351051828256</v>
      </c>
      <c r="AS14" s="204"/>
      <c r="AT14" s="204">
        <f t="shared" ref="AT14:AV14" si="31">SUM(AT15:AT18)</f>
        <v>10768.74</v>
      </c>
      <c r="AU14" s="204">
        <f t="shared" si="31"/>
        <v>1960</v>
      </c>
      <c r="AV14" s="204">
        <f t="shared" si="31"/>
        <v>0</v>
      </c>
      <c r="AW14" s="204">
        <f t="shared" si="18"/>
        <v>18550.351051828256</v>
      </c>
      <c r="AX14" s="82"/>
      <c r="AY14" s="82"/>
      <c r="AZ14" s="82"/>
      <c r="BA14" s="82"/>
      <c r="BB14" s="82"/>
      <c r="BC14" s="82"/>
      <c r="BD14" s="82"/>
      <c r="BE14" s="82"/>
      <c r="BF14" s="107"/>
      <c r="BG14" s="82">
        <f>SUM(BG15:BG18)</f>
        <v>12812.7</v>
      </c>
      <c r="BH14" s="82">
        <f>SUM(BH15:BH18)</f>
        <v>12000</v>
      </c>
      <c r="BI14" s="82">
        <f>SUM(BI15:BI18)</f>
        <v>12000</v>
      </c>
      <c r="BJ14" s="82">
        <f>SUM(BJ15:BJ18)</f>
        <v>6186</v>
      </c>
      <c r="BK14" s="82"/>
      <c r="BL14" s="82"/>
      <c r="BM14" s="108">
        <f t="shared" si="8"/>
        <v>51.55</v>
      </c>
    </row>
    <row r="15" spans="1:65" hidden="1" x14ac:dyDescent="0.2">
      <c r="A15" s="206"/>
      <c r="B15" s="213"/>
      <c r="C15" s="202"/>
      <c r="D15" s="202"/>
      <c r="E15" s="202"/>
      <c r="F15" s="202"/>
      <c r="G15" s="202"/>
      <c r="H15" s="202"/>
      <c r="I15" s="214">
        <v>32911</v>
      </c>
      <c r="J15" s="109" t="s">
        <v>23</v>
      </c>
      <c r="K15" s="215"/>
      <c r="L15" s="215"/>
      <c r="M15" s="215"/>
      <c r="N15" s="215">
        <v>100000</v>
      </c>
      <c r="O15" s="215">
        <v>100000</v>
      </c>
      <c r="P15" s="215">
        <v>100000</v>
      </c>
      <c r="Q15" s="215">
        <v>100000</v>
      </c>
      <c r="R15" s="215">
        <v>28652.38</v>
      </c>
      <c r="S15" s="215">
        <v>80000</v>
      </c>
      <c r="T15" s="215">
        <v>36253.9</v>
      </c>
      <c r="U15" s="215"/>
      <c r="V15" s="204">
        <f t="shared" ref="V15:V90" si="32">S15/P15*100</f>
        <v>80</v>
      </c>
      <c r="W15" s="215">
        <v>80000</v>
      </c>
      <c r="X15" s="215">
        <v>100000</v>
      </c>
      <c r="Y15" s="215">
        <v>100000</v>
      </c>
      <c r="Z15" s="215">
        <v>100000</v>
      </c>
      <c r="AA15" s="215">
        <v>100000</v>
      </c>
      <c r="AB15" s="215">
        <v>19829.59</v>
      </c>
      <c r="AC15" s="215">
        <v>100000</v>
      </c>
      <c r="AD15" s="215">
        <v>80000</v>
      </c>
      <c r="AE15" s="215"/>
      <c r="AF15" s="215"/>
      <c r="AG15" s="218">
        <v>80000</v>
      </c>
      <c r="AH15" s="215">
        <v>60839.65</v>
      </c>
      <c r="AI15" s="215">
        <v>80000</v>
      </c>
      <c r="AJ15" s="82">
        <v>27663.23</v>
      </c>
      <c r="AK15" s="215">
        <v>50000</v>
      </c>
      <c r="AL15" s="215"/>
      <c r="AM15" s="215"/>
      <c r="AN15" s="82">
        <f>SUM(AK15+AL15-AM15)</f>
        <v>50000</v>
      </c>
      <c r="AO15" s="204">
        <f t="shared" si="10"/>
        <v>6636.1404207313026</v>
      </c>
      <c r="AP15" s="82">
        <v>50000</v>
      </c>
      <c r="AQ15" s="82"/>
      <c r="AR15" s="204">
        <f>SUM(AP15/$AN$2)</f>
        <v>6636.1404207313026</v>
      </c>
      <c r="AS15" s="204">
        <v>4252.8</v>
      </c>
      <c r="AT15" s="204">
        <v>4252.8</v>
      </c>
      <c r="AU15" s="204">
        <v>1000</v>
      </c>
      <c r="AV15" s="204"/>
      <c r="AW15" s="204">
        <f t="shared" si="18"/>
        <v>7636.1404207313026</v>
      </c>
      <c r="AX15" s="82">
        <v>7636.14</v>
      </c>
      <c r="AY15" s="82"/>
      <c r="AZ15" s="82"/>
      <c r="BA15" s="82"/>
      <c r="BB15" s="82"/>
      <c r="BC15" s="82"/>
      <c r="BD15" s="82">
        <f>SUM(AX15+AY15+AZ15+BA15+BB15+BC15)</f>
        <v>7636.14</v>
      </c>
      <c r="BE15" s="82">
        <f>SUM(AW15-BD15)</f>
        <v>4.2073130225617206E-4</v>
      </c>
      <c r="BF15" s="82">
        <f>SUM(BE15-AW15)</f>
        <v>-7636.14</v>
      </c>
      <c r="BG15" s="82">
        <v>5817.96</v>
      </c>
      <c r="BH15" s="82">
        <v>7000</v>
      </c>
      <c r="BI15" s="82">
        <v>7000</v>
      </c>
      <c r="BJ15" s="82">
        <v>4636.74</v>
      </c>
      <c r="BK15" s="82"/>
      <c r="BL15" s="82"/>
      <c r="BM15" s="108">
        <f t="shared" si="8"/>
        <v>66.239142857142852</v>
      </c>
    </row>
    <row r="16" spans="1:65" hidden="1" x14ac:dyDescent="0.2">
      <c r="A16" s="206"/>
      <c r="B16" s="213"/>
      <c r="C16" s="202"/>
      <c r="D16" s="202"/>
      <c r="E16" s="202"/>
      <c r="F16" s="202"/>
      <c r="G16" s="202"/>
      <c r="H16" s="202"/>
      <c r="I16" s="214">
        <v>32921</v>
      </c>
      <c r="J16" s="109" t="s">
        <v>157</v>
      </c>
      <c r="K16" s="215"/>
      <c r="L16" s="215"/>
      <c r="M16" s="215"/>
      <c r="N16" s="215">
        <v>5000</v>
      </c>
      <c r="O16" s="215">
        <v>5000</v>
      </c>
      <c r="P16" s="215">
        <v>5000</v>
      </c>
      <c r="Q16" s="215">
        <v>5000</v>
      </c>
      <c r="R16" s="215">
        <v>25856.880000000001</v>
      </c>
      <c r="S16" s="215">
        <v>30000</v>
      </c>
      <c r="T16" s="215">
        <v>1754.19</v>
      </c>
      <c r="U16" s="215"/>
      <c r="V16" s="204">
        <f t="shared" si="32"/>
        <v>600</v>
      </c>
      <c r="W16" s="215">
        <v>15000</v>
      </c>
      <c r="X16" s="215">
        <v>15000</v>
      </c>
      <c r="Y16" s="215">
        <v>15000</v>
      </c>
      <c r="Z16" s="215">
        <v>15000</v>
      </c>
      <c r="AA16" s="215">
        <v>15000</v>
      </c>
      <c r="AB16" s="215">
        <v>1916.2</v>
      </c>
      <c r="AC16" s="215">
        <v>15000</v>
      </c>
      <c r="AD16" s="215">
        <v>15000</v>
      </c>
      <c r="AE16" s="215"/>
      <c r="AF16" s="215"/>
      <c r="AG16" s="218">
        <f t="shared" ref="AG16:AG39" si="33">SUM(AC16+AE16-AF16)</f>
        <v>15000</v>
      </c>
      <c r="AH16" s="215">
        <v>1596.84</v>
      </c>
      <c r="AI16" s="215">
        <v>15000</v>
      </c>
      <c r="AJ16" s="82">
        <v>0</v>
      </c>
      <c r="AK16" s="215">
        <v>15000</v>
      </c>
      <c r="AL16" s="215"/>
      <c r="AM16" s="215"/>
      <c r="AN16" s="82">
        <f t="shared" ref="AN16:AN88" si="34">SUM(AK16+AL16-AM16)</f>
        <v>15000</v>
      </c>
      <c r="AO16" s="204">
        <f t="shared" si="10"/>
        <v>1990.8421262193906</v>
      </c>
      <c r="AP16" s="82">
        <v>15000</v>
      </c>
      <c r="AQ16" s="82"/>
      <c r="AR16" s="204">
        <f t="shared" si="11"/>
        <v>1990.8421262193906</v>
      </c>
      <c r="AS16" s="204"/>
      <c r="AT16" s="204"/>
      <c r="AU16" s="204"/>
      <c r="AV16" s="204"/>
      <c r="AW16" s="204">
        <f t="shared" si="18"/>
        <v>1990.8421262193906</v>
      </c>
      <c r="AX16" s="82">
        <v>1990.84</v>
      </c>
      <c r="AY16" s="82"/>
      <c r="AZ16" s="82"/>
      <c r="BA16" s="82"/>
      <c r="BB16" s="82"/>
      <c r="BC16" s="82"/>
      <c r="BD16" s="82">
        <f t="shared" ref="BD16:BD81" si="35">SUM(AX16+AY16+AZ16+BA16+BB16+BC16)</f>
        <v>1990.84</v>
      </c>
      <c r="BE16" s="82">
        <f t="shared" ref="BE16:BE81" si="36">SUM(AW16-BD16)</f>
        <v>2.1262193906750326E-3</v>
      </c>
      <c r="BF16" s="82">
        <f t="shared" ref="BF16:BF82" si="37">SUM(BE16-AW16)</f>
        <v>-1990.84</v>
      </c>
      <c r="BG16" s="82"/>
      <c r="BH16" s="82">
        <v>2000</v>
      </c>
      <c r="BI16" s="82">
        <v>2000</v>
      </c>
      <c r="BJ16" s="82">
        <v>0</v>
      </c>
      <c r="BK16" s="82"/>
      <c r="BL16" s="82"/>
      <c r="BM16" s="108">
        <f t="shared" si="8"/>
        <v>0</v>
      </c>
    </row>
    <row r="17" spans="1:65" hidden="1" x14ac:dyDescent="0.2">
      <c r="A17" s="206"/>
      <c r="B17" s="213"/>
      <c r="C17" s="202"/>
      <c r="D17" s="202"/>
      <c r="E17" s="202"/>
      <c r="F17" s="202"/>
      <c r="G17" s="202"/>
      <c r="H17" s="202"/>
      <c r="I17" s="214">
        <v>32931</v>
      </c>
      <c r="J17" s="109" t="s">
        <v>230</v>
      </c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04"/>
      <c r="W17" s="215">
        <v>100000</v>
      </c>
      <c r="X17" s="215"/>
      <c r="Y17" s="215">
        <v>50000</v>
      </c>
      <c r="Z17" s="215">
        <v>35000</v>
      </c>
      <c r="AA17" s="215">
        <v>0</v>
      </c>
      <c r="AB17" s="215">
        <v>33526.449999999997</v>
      </c>
      <c r="AC17" s="215">
        <v>0</v>
      </c>
      <c r="AD17" s="215"/>
      <c r="AE17" s="215"/>
      <c r="AF17" s="215"/>
      <c r="AG17" s="218">
        <f t="shared" si="33"/>
        <v>0</v>
      </c>
      <c r="AH17" s="215"/>
      <c r="AI17" s="215">
        <v>100000</v>
      </c>
      <c r="AJ17" s="82">
        <v>32350.400000000001</v>
      </c>
      <c r="AK17" s="215">
        <v>0</v>
      </c>
      <c r="AL17" s="215"/>
      <c r="AM17" s="215"/>
      <c r="AN17" s="82">
        <f t="shared" si="34"/>
        <v>0</v>
      </c>
      <c r="AO17" s="204">
        <f t="shared" si="10"/>
        <v>0</v>
      </c>
      <c r="AP17" s="82">
        <v>30000</v>
      </c>
      <c r="AQ17" s="82"/>
      <c r="AR17" s="204">
        <f t="shared" si="11"/>
        <v>3981.6842524387812</v>
      </c>
      <c r="AS17" s="204">
        <v>4935.9399999999996</v>
      </c>
      <c r="AT17" s="204">
        <v>4935.9399999999996</v>
      </c>
      <c r="AU17" s="204">
        <v>960</v>
      </c>
      <c r="AV17" s="204"/>
      <c r="AW17" s="204">
        <f t="shared" si="18"/>
        <v>4941.6842524387812</v>
      </c>
      <c r="AX17" s="82">
        <v>4941.68</v>
      </c>
      <c r="AY17" s="82"/>
      <c r="AZ17" s="82"/>
      <c r="BA17" s="82"/>
      <c r="BB17" s="82"/>
      <c r="BC17" s="82"/>
      <c r="BD17" s="82">
        <f t="shared" si="35"/>
        <v>4941.68</v>
      </c>
      <c r="BE17" s="82">
        <f t="shared" si="36"/>
        <v>4.2524387808953179E-3</v>
      </c>
      <c r="BF17" s="82">
        <f t="shared" si="37"/>
        <v>-4941.68</v>
      </c>
      <c r="BG17" s="82">
        <v>4935.9399999999996</v>
      </c>
      <c r="BH17" s="82">
        <v>0</v>
      </c>
      <c r="BI17" s="82">
        <v>0</v>
      </c>
      <c r="BJ17" s="82"/>
      <c r="BK17" s="82"/>
      <c r="BL17" s="82"/>
      <c r="BM17" s="108" t="e">
        <f t="shared" si="8"/>
        <v>#DIV/0!</v>
      </c>
    </row>
    <row r="18" spans="1:65" hidden="1" x14ac:dyDescent="0.2">
      <c r="A18" s="206"/>
      <c r="B18" s="213"/>
      <c r="C18" s="202"/>
      <c r="D18" s="202"/>
      <c r="E18" s="202"/>
      <c r="F18" s="202"/>
      <c r="G18" s="202"/>
      <c r="H18" s="202"/>
      <c r="I18" s="214">
        <v>32921</v>
      </c>
      <c r="J18" s="109" t="s">
        <v>39</v>
      </c>
      <c r="K18" s="215"/>
      <c r="L18" s="215"/>
      <c r="M18" s="215"/>
      <c r="N18" s="215">
        <v>3000</v>
      </c>
      <c r="O18" s="215">
        <v>3000</v>
      </c>
      <c r="P18" s="215">
        <v>3000</v>
      </c>
      <c r="Q18" s="215">
        <v>3000</v>
      </c>
      <c r="R18" s="215">
        <v>3329.12</v>
      </c>
      <c r="S18" s="215">
        <v>5000</v>
      </c>
      <c r="T18" s="215">
        <v>2996.05</v>
      </c>
      <c r="U18" s="215"/>
      <c r="V18" s="204">
        <f t="shared" si="32"/>
        <v>166.66666666666669</v>
      </c>
      <c r="W18" s="215">
        <v>5000</v>
      </c>
      <c r="X18" s="215">
        <v>15000</v>
      </c>
      <c r="Y18" s="215">
        <v>15000</v>
      </c>
      <c r="Z18" s="215">
        <v>13000</v>
      </c>
      <c r="AA18" s="215">
        <v>15000</v>
      </c>
      <c r="AB18" s="215">
        <v>10659.81</v>
      </c>
      <c r="AC18" s="215">
        <v>15000</v>
      </c>
      <c r="AD18" s="215">
        <v>25000</v>
      </c>
      <c r="AE18" s="215"/>
      <c r="AF18" s="215"/>
      <c r="AG18" s="218">
        <v>25000</v>
      </c>
      <c r="AH18" s="215">
        <v>21766.17</v>
      </c>
      <c r="AI18" s="215">
        <v>25000</v>
      </c>
      <c r="AJ18" s="82">
        <v>13180.33</v>
      </c>
      <c r="AK18" s="215">
        <v>25000</v>
      </c>
      <c r="AL18" s="215"/>
      <c r="AM18" s="215"/>
      <c r="AN18" s="82">
        <f t="shared" si="34"/>
        <v>25000</v>
      </c>
      <c r="AO18" s="204">
        <f t="shared" si="10"/>
        <v>3318.0702103656513</v>
      </c>
      <c r="AP18" s="82">
        <v>30000</v>
      </c>
      <c r="AQ18" s="82"/>
      <c r="AR18" s="204">
        <f t="shared" si="11"/>
        <v>3981.6842524387812</v>
      </c>
      <c r="AS18" s="204">
        <v>1580</v>
      </c>
      <c r="AT18" s="204">
        <v>1580</v>
      </c>
      <c r="AU18" s="204"/>
      <c r="AV18" s="204"/>
      <c r="AW18" s="204">
        <f t="shared" si="18"/>
        <v>3981.6842524387812</v>
      </c>
      <c r="AX18" s="82">
        <v>3981.68</v>
      </c>
      <c r="AY18" s="82"/>
      <c r="AZ18" s="82"/>
      <c r="BA18" s="82"/>
      <c r="BB18" s="82"/>
      <c r="BC18" s="82"/>
      <c r="BD18" s="82">
        <f t="shared" si="35"/>
        <v>3981.68</v>
      </c>
      <c r="BE18" s="82">
        <f t="shared" si="36"/>
        <v>4.2524387813500653E-3</v>
      </c>
      <c r="BF18" s="82">
        <f t="shared" si="37"/>
        <v>-3981.68</v>
      </c>
      <c r="BG18" s="82">
        <v>2058.8000000000002</v>
      </c>
      <c r="BH18" s="82">
        <v>3000</v>
      </c>
      <c r="BI18" s="82">
        <v>3000</v>
      </c>
      <c r="BJ18" s="82">
        <v>1549.26</v>
      </c>
      <c r="BK18" s="82"/>
      <c r="BL18" s="82"/>
      <c r="BM18" s="108">
        <f t="shared" si="8"/>
        <v>51.641999999999996</v>
      </c>
    </row>
    <row r="19" spans="1:65" hidden="1" x14ac:dyDescent="0.2">
      <c r="A19" s="206" t="s">
        <v>86</v>
      </c>
      <c r="B19" s="213"/>
      <c r="C19" s="202"/>
      <c r="D19" s="202"/>
      <c r="E19" s="202"/>
      <c r="F19" s="202"/>
      <c r="G19" s="202"/>
      <c r="H19" s="202"/>
      <c r="I19" s="214" t="s">
        <v>21</v>
      </c>
      <c r="J19" s="109" t="s">
        <v>87</v>
      </c>
      <c r="K19" s="215">
        <f t="shared" ref="K19:AE22" si="38">SUM(K20)</f>
        <v>0</v>
      </c>
      <c r="L19" s="215">
        <f t="shared" si="38"/>
        <v>22000</v>
      </c>
      <c r="M19" s="215">
        <f t="shared" si="38"/>
        <v>22000</v>
      </c>
      <c r="N19" s="215">
        <f t="shared" si="38"/>
        <v>20000</v>
      </c>
      <c r="O19" s="215">
        <f t="shared" si="38"/>
        <v>20000</v>
      </c>
      <c r="P19" s="215">
        <f t="shared" si="38"/>
        <v>20000</v>
      </c>
      <c r="Q19" s="215">
        <f t="shared" si="38"/>
        <v>20000</v>
      </c>
      <c r="R19" s="215">
        <f t="shared" si="38"/>
        <v>10000</v>
      </c>
      <c r="S19" s="215">
        <f t="shared" si="38"/>
        <v>20000</v>
      </c>
      <c r="T19" s="215">
        <f t="shared" si="38"/>
        <v>5000</v>
      </c>
      <c r="U19" s="215">
        <f t="shared" si="38"/>
        <v>0</v>
      </c>
      <c r="V19" s="215">
        <f t="shared" si="38"/>
        <v>100</v>
      </c>
      <c r="W19" s="215">
        <f t="shared" si="38"/>
        <v>20000</v>
      </c>
      <c r="X19" s="215">
        <f t="shared" si="38"/>
        <v>30000</v>
      </c>
      <c r="Y19" s="215">
        <f t="shared" si="38"/>
        <v>30000</v>
      </c>
      <c r="Z19" s="215">
        <f t="shared" si="38"/>
        <v>30000</v>
      </c>
      <c r="AA19" s="215">
        <f t="shared" si="38"/>
        <v>30000</v>
      </c>
      <c r="AB19" s="215">
        <f t="shared" si="38"/>
        <v>12500</v>
      </c>
      <c r="AC19" s="215">
        <f t="shared" si="38"/>
        <v>30000</v>
      </c>
      <c r="AD19" s="215">
        <f t="shared" si="38"/>
        <v>30000</v>
      </c>
      <c r="AE19" s="215">
        <f t="shared" si="38"/>
        <v>0</v>
      </c>
      <c r="AF19" s="215">
        <f t="shared" ref="AF19:AQ22" si="39">SUM(AF20)</f>
        <v>0</v>
      </c>
      <c r="AG19" s="215">
        <f t="shared" si="39"/>
        <v>30000</v>
      </c>
      <c r="AH19" s="215">
        <f t="shared" si="39"/>
        <v>15000</v>
      </c>
      <c r="AI19" s="215">
        <f t="shared" si="39"/>
        <v>40000</v>
      </c>
      <c r="AJ19" s="215">
        <f t="shared" si="39"/>
        <v>10000</v>
      </c>
      <c r="AK19" s="215">
        <f t="shared" si="39"/>
        <v>40000</v>
      </c>
      <c r="AL19" s="215">
        <f t="shared" si="39"/>
        <v>0</v>
      </c>
      <c r="AM19" s="215">
        <f t="shared" si="39"/>
        <v>0</v>
      </c>
      <c r="AN19" s="215">
        <f t="shared" si="39"/>
        <v>40000</v>
      </c>
      <c r="AO19" s="204">
        <f t="shared" si="10"/>
        <v>5308.9123365850419</v>
      </c>
      <c r="AP19" s="215">
        <f t="shared" si="39"/>
        <v>40000</v>
      </c>
      <c r="AQ19" s="215">
        <f t="shared" si="39"/>
        <v>0</v>
      </c>
      <c r="AR19" s="204">
        <f t="shared" si="11"/>
        <v>5308.9123365850419</v>
      </c>
      <c r="AS19" s="204"/>
      <c r="AT19" s="204">
        <f t="shared" ref="AT19:AV19" si="40">SUM(AT20)</f>
        <v>2654.5</v>
      </c>
      <c r="AU19" s="204">
        <f t="shared" si="40"/>
        <v>0</v>
      </c>
      <c r="AV19" s="204">
        <f t="shared" si="40"/>
        <v>0</v>
      </c>
      <c r="AW19" s="204">
        <f t="shared" si="18"/>
        <v>5308.9123365850419</v>
      </c>
      <c r="AX19" s="82"/>
      <c r="AY19" s="82"/>
      <c r="AZ19" s="82"/>
      <c r="BA19" s="82"/>
      <c r="BB19" s="82"/>
      <c r="BC19" s="82"/>
      <c r="BD19" s="82">
        <f t="shared" si="35"/>
        <v>0</v>
      </c>
      <c r="BE19" s="82">
        <f t="shared" si="36"/>
        <v>5308.9123365850419</v>
      </c>
      <c r="BF19" s="82">
        <f t="shared" si="37"/>
        <v>0</v>
      </c>
      <c r="BG19" s="82"/>
      <c r="BH19" s="82">
        <f t="shared" ref="BH19:BL21" si="41">SUM(BH20)</f>
        <v>5500</v>
      </c>
      <c r="BI19" s="82">
        <f t="shared" si="41"/>
        <v>5500</v>
      </c>
      <c r="BJ19" s="82">
        <f t="shared" si="41"/>
        <v>4125</v>
      </c>
      <c r="BK19" s="82">
        <f t="shared" si="41"/>
        <v>6000</v>
      </c>
      <c r="BL19" s="82">
        <f t="shared" si="41"/>
        <v>6500</v>
      </c>
      <c r="BM19" s="108">
        <f t="shared" si="8"/>
        <v>75</v>
      </c>
    </row>
    <row r="20" spans="1:65" hidden="1" x14ac:dyDescent="0.2">
      <c r="A20" s="206"/>
      <c r="B20" s="213"/>
      <c r="C20" s="202"/>
      <c r="D20" s="202"/>
      <c r="E20" s="202"/>
      <c r="F20" s="202"/>
      <c r="G20" s="202"/>
      <c r="H20" s="202"/>
      <c r="I20" s="214" t="s">
        <v>83</v>
      </c>
      <c r="J20" s="109"/>
      <c r="K20" s="215">
        <f t="shared" ref="K20:AQ20" si="42">SUM(K22)</f>
        <v>0</v>
      </c>
      <c r="L20" s="215">
        <f t="shared" si="42"/>
        <v>22000</v>
      </c>
      <c r="M20" s="215">
        <f t="shared" si="42"/>
        <v>22000</v>
      </c>
      <c r="N20" s="215">
        <f t="shared" si="42"/>
        <v>20000</v>
      </c>
      <c r="O20" s="215">
        <f t="shared" si="42"/>
        <v>20000</v>
      </c>
      <c r="P20" s="215">
        <f t="shared" si="42"/>
        <v>20000</v>
      </c>
      <c r="Q20" s="215">
        <f t="shared" si="42"/>
        <v>20000</v>
      </c>
      <c r="R20" s="215">
        <f t="shared" si="42"/>
        <v>10000</v>
      </c>
      <c r="S20" s="215">
        <f t="shared" si="42"/>
        <v>20000</v>
      </c>
      <c r="T20" s="215">
        <f t="shared" si="42"/>
        <v>5000</v>
      </c>
      <c r="U20" s="215">
        <f t="shared" si="42"/>
        <v>0</v>
      </c>
      <c r="V20" s="215">
        <f t="shared" si="42"/>
        <v>100</v>
      </c>
      <c r="W20" s="215">
        <f t="shared" si="42"/>
        <v>20000</v>
      </c>
      <c r="X20" s="215">
        <f t="shared" si="42"/>
        <v>30000</v>
      </c>
      <c r="Y20" s="215">
        <f t="shared" si="42"/>
        <v>30000</v>
      </c>
      <c r="Z20" s="215">
        <f t="shared" si="42"/>
        <v>30000</v>
      </c>
      <c r="AA20" s="215">
        <f t="shared" si="42"/>
        <v>30000</v>
      </c>
      <c r="AB20" s="215">
        <f t="shared" si="42"/>
        <v>12500</v>
      </c>
      <c r="AC20" s="215">
        <f t="shared" si="42"/>
        <v>30000</v>
      </c>
      <c r="AD20" s="215">
        <f t="shared" si="42"/>
        <v>30000</v>
      </c>
      <c r="AE20" s="215">
        <f t="shared" si="42"/>
        <v>0</v>
      </c>
      <c r="AF20" s="215">
        <f t="shared" si="42"/>
        <v>0</v>
      </c>
      <c r="AG20" s="215">
        <f t="shared" si="42"/>
        <v>30000</v>
      </c>
      <c r="AH20" s="215">
        <f t="shared" si="42"/>
        <v>15000</v>
      </c>
      <c r="AI20" s="215">
        <f t="shared" si="42"/>
        <v>40000</v>
      </c>
      <c r="AJ20" s="215">
        <f t="shared" si="42"/>
        <v>10000</v>
      </c>
      <c r="AK20" s="215">
        <f t="shared" si="42"/>
        <v>40000</v>
      </c>
      <c r="AL20" s="215">
        <f t="shared" si="42"/>
        <v>0</v>
      </c>
      <c r="AM20" s="215">
        <f t="shared" si="42"/>
        <v>0</v>
      </c>
      <c r="AN20" s="215">
        <f t="shared" si="42"/>
        <v>40000</v>
      </c>
      <c r="AO20" s="204">
        <f t="shared" si="10"/>
        <v>5308.9123365850419</v>
      </c>
      <c r="AP20" s="215">
        <f t="shared" si="42"/>
        <v>40000</v>
      </c>
      <c r="AQ20" s="215">
        <f t="shared" si="42"/>
        <v>0</v>
      </c>
      <c r="AR20" s="204">
        <f t="shared" si="11"/>
        <v>5308.9123365850419</v>
      </c>
      <c r="AS20" s="204"/>
      <c r="AT20" s="204">
        <f t="shared" ref="AT20:AV20" si="43">SUM(AT22)</f>
        <v>2654.5</v>
      </c>
      <c r="AU20" s="204">
        <f t="shared" si="43"/>
        <v>0</v>
      </c>
      <c r="AV20" s="204">
        <f t="shared" si="43"/>
        <v>0</v>
      </c>
      <c r="AW20" s="204">
        <f t="shared" si="18"/>
        <v>5308.9123365850419</v>
      </c>
      <c r="AX20" s="82"/>
      <c r="AY20" s="82"/>
      <c r="AZ20" s="82"/>
      <c r="BA20" s="82"/>
      <c r="BB20" s="82"/>
      <c r="BC20" s="82"/>
      <c r="BD20" s="82">
        <f t="shared" si="35"/>
        <v>0</v>
      </c>
      <c r="BE20" s="82">
        <f t="shared" si="36"/>
        <v>5308.9123365850419</v>
      </c>
      <c r="BF20" s="82">
        <f t="shared" si="37"/>
        <v>0</v>
      </c>
      <c r="BG20" s="82"/>
      <c r="BH20" s="82">
        <f t="shared" si="41"/>
        <v>5500</v>
      </c>
      <c r="BI20" s="82">
        <f t="shared" si="41"/>
        <v>5500</v>
      </c>
      <c r="BJ20" s="82">
        <f t="shared" si="41"/>
        <v>4125</v>
      </c>
      <c r="BK20" s="82">
        <f t="shared" si="41"/>
        <v>6000</v>
      </c>
      <c r="BL20" s="82">
        <f t="shared" si="41"/>
        <v>6500</v>
      </c>
      <c r="BM20" s="108">
        <f t="shared" si="8"/>
        <v>75</v>
      </c>
    </row>
    <row r="21" spans="1:65" hidden="1" x14ac:dyDescent="0.2">
      <c r="A21" s="206"/>
      <c r="B21" s="213" t="s">
        <v>367</v>
      </c>
      <c r="C21" s="202"/>
      <c r="D21" s="213"/>
      <c r="E21" s="202"/>
      <c r="F21" s="202"/>
      <c r="G21" s="202"/>
      <c r="H21" s="202"/>
      <c r="I21" s="214" t="s">
        <v>368</v>
      </c>
      <c r="J21" s="109" t="s">
        <v>31</v>
      </c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>
        <v>40000</v>
      </c>
      <c r="AO21" s="204">
        <f t="shared" si="10"/>
        <v>5308.9123365850419</v>
      </c>
      <c r="AP21" s="215">
        <v>40000</v>
      </c>
      <c r="AQ21" s="215">
        <v>40000</v>
      </c>
      <c r="AR21" s="204">
        <f t="shared" si="11"/>
        <v>5308.9123365850419</v>
      </c>
      <c r="AS21" s="204"/>
      <c r="AT21" s="204">
        <v>40000</v>
      </c>
      <c r="AU21" s="204">
        <v>40000</v>
      </c>
      <c r="AV21" s="204">
        <v>40000</v>
      </c>
      <c r="AW21" s="204">
        <f t="shared" si="18"/>
        <v>5308.9123365850392</v>
      </c>
      <c r="AX21" s="82"/>
      <c r="AY21" s="82"/>
      <c r="AZ21" s="82"/>
      <c r="BA21" s="82"/>
      <c r="BB21" s="82"/>
      <c r="BC21" s="82"/>
      <c r="BD21" s="82">
        <f t="shared" si="35"/>
        <v>0</v>
      </c>
      <c r="BE21" s="82">
        <f t="shared" si="36"/>
        <v>5308.9123365850392</v>
      </c>
      <c r="BF21" s="82">
        <f t="shared" si="37"/>
        <v>0</v>
      </c>
      <c r="BG21" s="82"/>
      <c r="BH21" s="82">
        <f t="shared" si="41"/>
        <v>5500</v>
      </c>
      <c r="BI21" s="82">
        <f t="shared" si="41"/>
        <v>5500</v>
      </c>
      <c r="BJ21" s="82">
        <f t="shared" si="41"/>
        <v>4125</v>
      </c>
      <c r="BK21" s="82">
        <f t="shared" si="41"/>
        <v>6000</v>
      </c>
      <c r="BL21" s="82">
        <f t="shared" si="41"/>
        <v>6500</v>
      </c>
      <c r="BM21" s="108">
        <f t="shared" si="8"/>
        <v>75</v>
      </c>
    </row>
    <row r="22" spans="1:65" hidden="1" x14ac:dyDescent="0.2">
      <c r="A22" s="211"/>
      <c r="B22" s="217"/>
      <c r="C22" s="216"/>
      <c r="D22" s="216"/>
      <c r="E22" s="216"/>
      <c r="F22" s="216"/>
      <c r="G22" s="216"/>
      <c r="H22" s="216"/>
      <c r="I22" s="203">
        <v>3</v>
      </c>
      <c r="J22" s="192" t="s">
        <v>4</v>
      </c>
      <c r="K22" s="204">
        <f t="shared" si="38"/>
        <v>0</v>
      </c>
      <c r="L22" s="204">
        <f t="shared" si="38"/>
        <v>22000</v>
      </c>
      <c r="M22" s="204">
        <f t="shared" si="38"/>
        <v>22000</v>
      </c>
      <c r="N22" s="204">
        <f t="shared" si="38"/>
        <v>20000</v>
      </c>
      <c r="O22" s="204">
        <f t="shared" si="38"/>
        <v>20000</v>
      </c>
      <c r="P22" s="204">
        <f t="shared" si="38"/>
        <v>20000</v>
      </c>
      <c r="Q22" s="204">
        <f t="shared" si="38"/>
        <v>20000</v>
      </c>
      <c r="R22" s="204">
        <f t="shared" si="38"/>
        <v>10000</v>
      </c>
      <c r="S22" s="204">
        <f t="shared" si="38"/>
        <v>20000</v>
      </c>
      <c r="T22" s="204">
        <f t="shared" si="38"/>
        <v>5000</v>
      </c>
      <c r="U22" s="204">
        <f t="shared" si="38"/>
        <v>0</v>
      </c>
      <c r="V22" s="204">
        <f t="shared" si="38"/>
        <v>100</v>
      </c>
      <c r="W22" s="204">
        <f t="shared" si="38"/>
        <v>20000</v>
      </c>
      <c r="X22" s="204">
        <f t="shared" si="38"/>
        <v>30000</v>
      </c>
      <c r="Y22" s="204">
        <f t="shared" si="38"/>
        <v>30000</v>
      </c>
      <c r="Z22" s="204">
        <f t="shared" si="38"/>
        <v>30000</v>
      </c>
      <c r="AA22" s="204">
        <f t="shared" si="38"/>
        <v>30000</v>
      </c>
      <c r="AB22" s="204">
        <f t="shared" si="38"/>
        <v>12500</v>
      </c>
      <c r="AC22" s="204">
        <f t="shared" si="38"/>
        <v>30000</v>
      </c>
      <c r="AD22" s="204">
        <f t="shared" si="38"/>
        <v>30000</v>
      </c>
      <c r="AE22" s="204">
        <f t="shared" si="38"/>
        <v>0</v>
      </c>
      <c r="AF22" s="204">
        <f t="shared" si="39"/>
        <v>0</v>
      </c>
      <c r="AG22" s="204">
        <f t="shared" si="39"/>
        <v>30000</v>
      </c>
      <c r="AH22" s="204">
        <f t="shared" si="39"/>
        <v>15000</v>
      </c>
      <c r="AI22" s="204">
        <f>SUM(AI23)</f>
        <v>40000</v>
      </c>
      <c r="AJ22" s="204">
        <f>SUM(AJ23)</f>
        <v>10000</v>
      </c>
      <c r="AK22" s="204">
        <f t="shared" si="39"/>
        <v>40000</v>
      </c>
      <c r="AL22" s="204">
        <f t="shared" si="39"/>
        <v>0</v>
      </c>
      <c r="AM22" s="204">
        <f t="shared" si="39"/>
        <v>0</v>
      </c>
      <c r="AN22" s="204">
        <f t="shared" si="39"/>
        <v>40000</v>
      </c>
      <c r="AO22" s="204">
        <f t="shared" si="10"/>
        <v>5308.9123365850419</v>
      </c>
      <c r="AP22" s="204">
        <f t="shared" si="39"/>
        <v>40000</v>
      </c>
      <c r="AQ22" s="204">
        <f t="shared" si="39"/>
        <v>0</v>
      </c>
      <c r="AR22" s="204">
        <f t="shared" si="11"/>
        <v>5308.9123365850419</v>
      </c>
      <c r="AS22" s="204"/>
      <c r="AT22" s="204">
        <f t="shared" ref="AT22:AV22" si="44">SUM(AT23)</f>
        <v>2654.5</v>
      </c>
      <c r="AU22" s="204">
        <f t="shared" si="44"/>
        <v>0</v>
      </c>
      <c r="AV22" s="204">
        <f t="shared" si="44"/>
        <v>0</v>
      </c>
      <c r="AW22" s="204">
        <f t="shared" si="18"/>
        <v>5308.9123365850419</v>
      </c>
      <c r="AX22" s="82"/>
      <c r="AY22" s="82"/>
      <c r="AZ22" s="82"/>
      <c r="BA22" s="82"/>
      <c r="BB22" s="82"/>
      <c r="BC22" s="82"/>
      <c r="BD22" s="82">
        <f t="shared" si="35"/>
        <v>0</v>
      </c>
      <c r="BE22" s="82">
        <f t="shared" si="36"/>
        <v>5308.9123365850419</v>
      </c>
      <c r="BF22" s="82">
        <f t="shared" si="37"/>
        <v>0</v>
      </c>
      <c r="BG22" s="82">
        <f t="shared" ref="BG22:BL24" si="45">SUM(BG23)</f>
        <v>3981.75</v>
      </c>
      <c r="BH22" s="82">
        <f t="shared" si="45"/>
        <v>5500</v>
      </c>
      <c r="BI22" s="82">
        <f t="shared" si="45"/>
        <v>5500</v>
      </c>
      <c r="BJ22" s="82">
        <f t="shared" si="45"/>
        <v>4125</v>
      </c>
      <c r="BK22" s="82">
        <f t="shared" si="45"/>
        <v>6000</v>
      </c>
      <c r="BL22" s="82">
        <f t="shared" si="45"/>
        <v>6500</v>
      </c>
      <c r="BM22" s="108">
        <f t="shared" si="8"/>
        <v>75</v>
      </c>
    </row>
    <row r="23" spans="1:65" hidden="1" x14ac:dyDescent="0.2">
      <c r="A23" s="211"/>
      <c r="B23" s="217" t="s">
        <v>368</v>
      </c>
      <c r="C23" s="216"/>
      <c r="D23" s="216"/>
      <c r="E23" s="216"/>
      <c r="F23" s="216"/>
      <c r="G23" s="216"/>
      <c r="H23" s="216"/>
      <c r="I23" s="203">
        <v>38</v>
      </c>
      <c r="J23" s="192" t="s">
        <v>88</v>
      </c>
      <c r="K23" s="204">
        <f t="shared" ref="K23:AJ23" si="46">SUM(K25)</f>
        <v>0</v>
      </c>
      <c r="L23" s="204">
        <f t="shared" si="46"/>
        <v>22000</v>
      </c>
      <c r="M23" s="204">
        <f t="shared" si="46"/>
        <v>22000</v>
      </c>
      <c r="N23" s="204">
        <f t="shared" si="46"/>
        <v>20000</v>
      </c>
      <c r="O23" s="204">
        <f>SUM(O25)</f>
        <v>20000</v>
      </c>
      <c r="P23" s="204">
        <f t="shared" si="46"/>
        <v>20000</v>
      </c>
      <c r="Q23" s="204">
        <f>SUM(Q25)</f>
        <v>20000</v>
      </c>
      <c r="R23" s="204">
        <f t="shared" si="46"/>
        <v>10000</v>
      </c>
      <c r="S23" s="204">
        <f t="shared" si="46"/>
        <v>20000</v>
      </c>
      <c r="T23" s="204">
        <f t="shared" si="46"/>
        <v>5000</v>
      </c>
      <c r="U23" s="204">
        <f t="shared" si="46"/>
        <v>0</v>
      </c>
      <c r="V23" s="204">
        <f t="shared" si="46"/>
        <v>100</v>
      </c>
      <c r="W23" s="204">
        <f t="shared" si="46"/>
        <v>20000</v>
      </c>
      <c r="X23" s="204">
        <f t="shared" si="46"/>
        <v>30000</v>
      </c>
      <c r="Y23" s="204">
        <f t="shared" si="46"/>
        <v>30000</v>
      </c>
      <c r="Z23" s="204">
        <f t="shared" si="46"/>
        <v>30000</v>
      </c>
      <c r="AA23" s="204">
        <f t="shared" si="46"/>
        <v>30000</v>
      </c>
      <c r="AB23" s="204">
        <f t="shared" si="46"/>
        <v>12500</v>
      </c>
      <c r="AC23" s="204">
        <f t="shared" si="46"/>
        <v>30000</v>
      </c>
      <c r="AD23" s="204">
        <f t="shared" si="46"/>
        <v>30000</v>
      </c>
      <c r="AE23" s="204">
        <f t="shared" si="46"/>
        <v>0</v>
      </c>
      <c r="AF23" s="204">
        <f t="shared" si="46"/>
        <v>0</v>
      </c>
      <c r="AG23" s="204">
        <f t="shared" si="46"/>
        <v>30000</v>
      </c>
      <c r="AH23" s="204">
        <f t="shared" si="46"/>
        <v>15000</v>
      </c>
      <c r="AI23" s="204">
        <f t="shared" si="46"/>
        <v>40000</v>
      </c>
      <c r="AJ23" s="204">
        <f t="shared" si="46"/>
        <v>10000</v>
      </c>
      <c r="AK23" s="204">
        <f>SUM(AK25)</f>
        <v>40000</v>
      </c>
      <c r="AL23" s="204">
        <f t="shared" ref="AL23:AQ23" si="47">SUM(AL25)</f>
        <v>0</v>
      </c>
      <c r="AM23" s="204">
        <f t="shared" si="47"/>
        <v>0</v>
      </c>
      <c r="AN23" s="204">
        <f t="shared" si="47"/>
        <v>40000</v>
      </c>
      <c r="AO23" s="204">
        <f t="shared" si="10"/>
        <v>5308.9123365850419</v>
      </c>
      <c r="AP23" s="204">
        <f t="shared" si="47"/>
        <v>40000</v>
      </c>
      <c r="AQ23" s="204">
        <f t="shared" si="47"/>
        <v>0</v>
      </c>
      <c r="AR23" s="204">
        <f t="shared" si="11"/>
        <v>5308.9123365850419</v>
      </c>
      <c r="AS23" s="204"/>
      <c r="AT23" s="204">
        <f t="shared" ref="AT23:AV23" si="48">SUM(AT25)</f>
        <v>2654.5</v>
      </c>
      <c r="AU23" s="204">
        <f t="shared" si="48"/>
        <v>0</v>
      </c>
      <c r="AV23" s="204">
        <f t="shared" si="48"/>
        <v>0</v>
      </c>
      <c r="AW23" s="204">
        <f t="shared" si="18"/>
        <v>5308.9123365850419</v>
      </c>
      <c r="AX23" s="82"/>
      <c r="AY23" s="82"/>
      <c r="AZ23" s="82"/>
      <c r="BA23" s="82"/>
      <c r="BB23" s="82"/>
      <c r="BC23" s="82"/>
      <c r="BD23" s="82">
        <f t="shared" si="35"/>
        <v>0</v>
      </c>
      <c r="BE23" s="82">
        <f t="shared" si="36"/>
        <v>5308.9123365850419</v>
      </c>
      <c r="BF23" s="82">
        <f t="shared" si="37"/>
        <v>0</v>
      </c>
      <c r="BG23" s="82">
        <f t="shared" si="45"/>
        <v>3981.75</v>
      </c>
      <c r="BH23" s="82">
        <f t="shared" si="45"/>
        <v>5500</v>
      </c>
      <c r="BI23" s="82">
        <f t="shared" si="45"/>
        <v>5500</v>
      </c>
      <c r="BJ23" s="82">
        <f t="shared" si="45"/>
        <v>4125</v>
      </c>
      <c r="BK23" s="82">
        <v>6000</v>
      </c>
      <c r="BL23" s="82">
        <v>6500</v>
      </c>
      <c r="BM23" s="108">
        <f t="shared" si="8"/>
        <v>75</v>
      </c>
    </row>
    <row r="24" spans="1:65" ht="13.5" hidden="1" customHeight="1" x14ac:dyDescent="0.2">
      <c r="A24" s="206"/>
      <c r="B24" s="213"/>
      <c r="C24" s="202"/>
      <c r="D24" s="202"/>
      <c r="E24" s="202"/>
      <c r="F24" s="202"/>
      <c r="G24" s="202"/>
      <c r="H24" s="202"/>
      <c r="I24" s="214">
        <v>381</v>
      </c>
      <c r="J24" s="109" t="s">
        <v>73</v>
      </c>
      <c r="K24" s="215">
        <f t="shared" ref="K24:AP24" si="49">SUM(K25)</f>
        <v>0</v>
      </c>
      <c r="L24" s="215">
        <f t="shared" si="49"/>
        <v>22000</v>
      </c>
      <c r="M24" s="215">
        <f t="shared" si="49"/>
        <v>22000</v>
      </c>
      <c r="N24" s="215">
        <f t="shared" si="49"/>
        <v>20000</v>
      </c>
      <c r="O24" s="215">
        <f t="shared" si="49"/>
        <v>20000</v>
      </c>
      <c r="P24" s="215">
        <f t="shared" si="49"/>
        <v>20000</v>
      </c>
      <c r="Q24" s="215">
        <f t="shared" si="49"/>
        <v>20000</v>
      </c>
      <c r="R24" s="215">
        <f t="shared" si="49"/>
        <v>10000</v>
      </c>
      <c r="S24" s="215">
        <f t="shared" si="49"/>
        <v>20000</v>
      </c>
      <c r="T24" s="215">
        <f t="shared" si="49"/>
        <v>5000</v>
      </c>
      <c r="U24" s="215">
        <f t="shared" si="49"/>
        <v>0</v>
      </c>
      <c r="V24" s="215">
        <f t="shared" si="49"/>
        <v>100</v>
      </c>
      <c r="W24" s="215">
        <f t="shared" si="49"/>
        <v>20000</v>
      </c>
      <c r="X24" s="215">
        <f t="shared" si="49"/>
        <v>30000</v>
      </c>
      <c r="Y24" s="215">
        <f t="shared" si="49"/>
        <v>30000</v>
      </c>
      <c r="Z24" s="215">
        <f t="shared" si="49"/>
        <v>30000</v>
      </c>
      <c r="AA24" s="215">
        <f t="shared" si="49"/>
        <v>30000</v>
      </c>
      <c r="AB24" s="215">
        <f t="shared" si="49"/>
        <v>12500</v>
      </c>
      <c r="AC24" s="215">
        <f t="shared" si="49"/>
        <v>30000</v>
      </c>
      <c r="AD24" s="215">
        <f t="shared" si="49"/>
        <v>30000</v>
      </c>
      <c r="AE24" s="215">
        <f t="shared" si="49"/>
        <v>0</v>
      </c>
      <c r="AF24" s="215">
        <f t="shared" si="49"/>
        <v>0</v>
      </c>
      <c r="AG24" s="215">
        <f t="shared" si="49"/>
        <v>30000</v>
      </c>
      <c r="AH24" s="215">
        <f t="shared" si="49"/>
        <v>15000</v>
      </c>
      <c r="AI24" s="215">
        <f t="shared" si="49"/>
        <v>40000</v>
      </c>
      <c r="AJ24" s="215">
        <f t="shared" si="49"/>
        <v>10000</v>
      </c>
      <c r="AK24" s="215">
        <f t="shared" si="49"/>
        <v>40000</v>
      </c>
      <c r="AL24" s="215">
        <f t="shared" si="49"/>
        <v>0</v>
      </c>
      <c r="AM24" s="215">
        <f t="shared" si="49"/>
        <v>0</v>
      </c>
      <c r="AN24" s="215">
        <f t="shared" si="49"/>
        <v>40000</v>
      </c>
      <c r="AO24" s="204">
        <f t="shared" si="10"/>
        <v>5308.9123365850419</v>
      </c>
      <c r="AP24" s="215">
        <f t="shared" si="49"/>
        <v>40000</v>
      </c>
      <c r="AQ24" s="215"/>
      <c r="AR24" s="204">
        <f t="shared" si="11"/>
        <v>5308.9123365850419</v>
      </c>
      <c r="AS24" s="204"/>
      <c r="AT24" s="204">
        <f t="shared" ref="AT24:AV24" si="50">SUM(AT25)</f>
        <v>2654.5</v>
      </c>
      <c r="AU24" s="204">
        <f t="shared" si="50"/>
        <v>0</v>
      </c>
      <c r="AV24" s="204">
        <f t="shared" si="50"/>
        <v>0</v>
      </c>
      <c r="AW24" s="204">
        <f t="shared" si="18"/>
        <v>5308.9123365850419</v>
      </c>
      <c r="AX24" s="82"/>
      <c r="AY24" s="82"/>
      <c r="AZ24" s="82"/>
      <c r="BA24" s="82"/>
      <c r="BB24" s="82"/>
      <c r="BC24" s="82"/>
      <c r="BD24" s="82">
        <f t="shared" si="35"/>
        <v>0</v>
      </c>
      <c r="BE24" s="82">
        <f t="shared" si="36"/>
        <v>5308.9123365850419</v>
      </c>
      <c r="BF24" s="82">
        <f t="shared" si="37"/>
        <v>0</v>
      </c>
      <c r="BG24" s="82">
        <f t="shared" si="45"/>
        <v>3981.75</v>
      </c>
      <c r="BH24" s="82">
        <f t="shared" si="45"/>
        <v>5500</v>
      </c>
      <c r="BI24" s="82">
        <f t="shared" si="45"/>
        <v>5500</v>
      </c>
      <c r="BJ24" s="82">
        <f t="shared" si="45"/>
        <v>4125</v>
      </c>
      <c r="BK24" s="82"/>
      <c r="BL24" s="82"/>
      <c r="BM24" s="108">
        <f t="shared" si="8"/>
        <v>75</v>
      </c>
    </row>
    <row r="25" spans="1:65" hidden="1" x14ac:dyDescent="0.2">
      <c r="A25" s="206"/>
      <c r="B25" s="212"/>
      <c r="C25" s="202"/>
      <c r="D25" s="202"/>
      <c r="E25" s="202"/>
      <c r="F25" s="202"/>
      <c r="G25" s="202"/>
      <c r="H25" s="202"/>
      <c r="I25" s="214">
        <v>38111</v>
      </c>
      <c r="J25" s="109" t="s">
        <v>58</v>
      </c>
      <c r="K25" s="215">
        <v>0</v>
      </c>
      <c r="L25" s="215">
        <v>22000</v>
      </c>
      <c r="M25" s="215">
        <v>22000</v>
      </c>
      <c r="N25" s="215">
        <v>20000</v>
      </c>
      <c r="O25" s="215">
        <v>20000</v>
      </c>
      <c r="P25" s="215">
        <v>20000</v>
      </c>
      <c r="Q25" s="215">
        <v>20000</v>
      </c>
      <c r="R25" s="215">
        <v>10000</v>
      </c>
      <c r="S25" s="215">
        <v>20000</v>
      </c>
      <c r="T25" s="215">
        <v>5000</v>
      </c>
      <c r="U25" s="215"/>
      <c r="V25" s="204">
        <f t="shared" si="32"/>
        <v>100</v>
      </c>
      <c r="W25" s="215">
        <v>20000</v>
      </c>
      <c r="X25" s="215">
        <v>30000</v>
      </c>
      <c r="Y25" s="215">
        <v>30000</v>
      </c>
      <c r="Z25" s="215">
        <v>30000</v>
      </c>
      <c r="AA25" s="215">
        <v>30000</v>
      </c>
      <c r="AB25" s="215">
        <v>12500</v>
      </c>
      <c r="AC25" s="215">
        <v>30000</v>
      </c>
      <c r="AD25" s="215">
        <v>30000</v>
      </c>
      <c r="AE25" s="215"/>
      <c r="AF25" s="215"/>
      <c r="AG25" s="218">
        <f t="shared" si="33"/>
        <v>30000</v>
      </c>
      <c r="AH25" s="215">
        <v>15000</v>
      </c>
      <c r="AI25" s="215">
        <v>40000</v>
      </c>
      <c r="AJ25" s="82">
        <v>10000</v>
      </c>
      <c r="AK25" s="215">
        <v>40000</v>
      </c>
      <c r="AL25" s="215"/>
      <c r="AM25" s="215"/>
      <c r="AN25" s="82">
        <f t="shared" si="34"/>
        <v>40000</v>
      </c>
      <c r="AO25" s="204">
        <f t="shared" si="10"/>
        <v>5308.9123365850419</v>
      </c>
      <c r="AP25" s="82">
        <v>40000</v>
      </c>
      <c r="AQ25" s="82"/>
      <c r="AR25" s="204">
        <f t="shared" si="11"/>
        <v>5308.9123365850419</v>
      </c>
      <c r="AS25" s="204">
        <v>2654.5</v>
      </c>
      <c r="AT25" s="204">
        <v>2654.5</v>
      </c>
      <c r="AU25" s="204"/>
      <c r="AV25" s="204"/>
      <c r="AW25" s="204">
        <f t="shared" si="18"/>
        <v>5308.9123365850419</v>
      </c>
      <c r="AX25" s="82">
        <v>5308.91</v>
      </c>
      <c r="AY25" s="82"/>
      <c r="AZ25" s="82"/>
      <c r="BA25" s="82"/>
      <c r="BB25" s="82"/>
      <c r="BC25" s="82"/>
      <c r="BD25" s="82">
        <f t="shared" si="35"/>
        <v>5308.91</v>
      </c>
      <c r="BE25" s="82">
        <f t="shared" si="36"/>
        <v>2.3365850420304923E-3</v>
      </c>
      <c r="BF25" s="82">
        <f t="shared" si="37"/>
        <v>-5308.91</v>
      </c>
      <c r="BG25" s="82">
        <v>3981.75</v>
      </c>
      <c r="BH25" s="82">
        <v>5500</v>
      </c>
      <c r="BI25" s="82">
        <v>5500</v>
      </c>
      <c r="BJ25" s="82">
        <v>4125</v>
      </c>
      <c r="BK25" s="82"/>
      <c r="BL25" s="82"/>
      <c r="BM25" s="108">
        <f t="shared" si="8"/>
        <v>75</v>
      </c>
    </row>
    <row r="26" spans="1:65" hidden="1" x14ac:dyDescent="0.2">
      <c r="A26" s="206"/>
      <c r="B26" s="207"/>
      <c r="C26" s="207"/>
      <c r="D26" s="207"/>
      <c r="E26" s="207"/>
      <c r="F26" s="207"/>
      <c r="G26" s="207"/>
      <c r="H26" s="207"/>
      <c r="I26" s="208" t="s">
        <v>96</v>
      </c>
      <c r="J26" s="209" t="s">
        <v>97</v>
      </c>
      <c r="K26" s="210" t="e">
        <f t="shared" ref="K26:W26" si="51">SUM(K27+K153+K169+K213+K250+K279+K313+K368)</f>
        <v>#REF!</v>
      </c>
      <c r="L26" s="210" t="e">
        <f t="shared" si="51"/>
        <v>#REF!</v>
      </c>
      <c r="M26" s="210" t="e">
        <f t="shared" si="51"/>
        <v>#REF!</v>
      </c>
      <c r="N26" s="210" t="e">
        <f t="shared" si="51"/>
        <v>#REF!</v>
      </c>
      <c r="O26" s="210" t="e">
        <f t="shared" si="51"/>
        <v>#REF!</v>
      </c>
      <c r="P26" s="210" t="e">
        <f t="shared" si="51"/>
        <v>#REF!</v>
      </c>
      <c r="Q26" s="210" t="e">
        <f t="shared" si="51"/>
        <v>#REF!</v>
      </c>
      <c r="R26" s="210" t="e">
        <f t="shared" si="51"/>
        <v>#REF!</v>
      </c>
      <c r="S26" s="210" t="e">
        <f t="shared" si="51"/>
        <v>#REF!</v>
      </c>
      <c r="T26" s="210" t="e">
        <f t="shared" si="51"/>
        <v>#REF!</v>
      </c>
      <c r="U26" s="210" t="e">
        <f t="shared" si="51"/>
        <v>#REF!</v>
      </c>
      <c r="V26" s="210" t="e">
        <f t="shared" si="51"/>
        <v>#DIV/0!</v>
      </c>
      <c r="W26" s="210" t="e">
        <f t="shared" si="51"/>
        <v>#REF!</v>
      </c>
      <c r="X26" s="210" t="e">
        <f t="shared" ref="X26:AR26" si="52">SUM(X27+X153+X169+X213+X250+X279+X313+X368+X391)</f>
        <v>#REF!</v>
      </c>
      <c r="Y26" s="210" t="e">
        <f t="shared" si="52"/>
        <v>#REF!</v>
      </c>
      <c r="Z26" s="210" t="e">
        <f t="shared" si="52"/>
        <v>#REF!</v>
      </c>
      <c r="AA26" s="210" t="e">
        <f t="shared" si="52"/>
        <v>#REF!</v>
      </c>
      <c r="AB26" s="210" t="e">
        <f t="shared" si="52"/>
        <v>#REF!</v>
      </c>
      <c r="AC26" s="210" t="e">
        <f t="shared" si="52"/>
        <v>#REF!</v>
      </c>
      <c r="AD26" s="210" t="e">
        <f t="shared" si="52"/>
        <v>#REF!</v>
      </c>
      <c r="AE26" s="210" t="e">
        <f t="shared" si="52"/>
        <v>#REF!</v>
      </c>
      <c r="AF26" s="210" t="e">
        <f t="shared" si="52"/>
        <v>#REF!</v>
      </c>
      <c r="AG26" s="210" t="e">
        <f t="shared" si="52"/>
        <v>#REF!</v>
      </c>
      <c r="AH26" s="210" t="e">
        <f t="shared" si="52"/>
        <v>#REF!</v>
      </c>
      <c r="AI26" s="210" t="e">
        <f t="shared" si="52"/>
        <v>#REF!</v>
      </c>
      <c r="AJ26" s="210" t="e">
        <f t="shared" si="52"/>
        <v>#REF!</v>
      </c>
      <c r="AK26" s="210" t="e">
        <f t="shared" si="52"/>
        <v>#REF!</v>
      </c>
      <c r="AL26" s="210" t="e">
        <f t="shared" si="52"/>
        <v>#REF!</v>
      </c>
      <c r="AM26" s="210" t="e">
        <f t="shared" si="52"/>
        <v>#REF!</v>
      </c>
      <c r="AN26" s="210" t="e">
        <f t="shared" si="52"/>
        <v>#REF!</v>
      </c>
      <c r="AO26" s="204">
        <f t="shared" si="52"/>
        <v>1572521.2821023294</v>
      </c>
      <c r="AP26" s="210" t="e">
        <f t="shared" si="52"/>
        <v>#REF!</v>
      </c>
      <c r="AQ26" s="210" t="e">
        <f t="shared" si="52"/>
        <v>#REF!</v>
      </c>
      <c r="AR26" s="204">
        <f t="shared" si="52"/>
        <v>1733028.0708739795</v>
      </c>
      <c r="AS26" s="204"/>
      <c r="AT26" s="204">
        <f>SUM(AT27+AT153+AT169+AT213+AT250+AT279+AT313+AT368+AT391)</f>
        <v>450730.11</v>
      </c>
      <c r="AU26" s="204">
        <f>SUM(AU27+AU153+AU169+AU213+AU250+AU279+AU313+AU368+AU391)</f>
        <v>382259.67</v>
      </c>
      <c r="AV26" s="204">
        <f>SUM(AV27+AV153+AV169+AV213+AV250+AV279+AV313+AV368+AV391)</f>
        <v>72345.100000000006</v>
      </c>
      <c r="AW26" s="204">
        <f t="shared" si="18"/>
        <v>2042942.6408739793</v>
      </c>
      <c r="AX26" s="82"/>
      <c r="AY26" s="82"/>
      <c r="AZ26" s="82"/>
      <c r="BA26" s="82"/>
      <c r="BB26" s="82"/>
      <c r="BC26" s="82"/>
      <c r="BD26" s="82">
        <f t="shared" si="35"/>
        <v>0</v>
      </c>
      <c r="BE26" s="82">
        <f t="shared" si="36"/>
        <v>2042942.6408739793</v>
      </c>
      <c r="BF26" s="82">
        <f t="shared" si="37"/>
        <v>0</v>
      </c>
      <c r="BG26" s="82">
        <f t="shared" ref="BG26:BL26" si="53">SUM(BG27+BG153+BG169+BG213+BG250+BG279+BG313+BG368+BG378+BG391)</f>
        <v>724432.82</v>
      </c>
      <c r="BH26" s="82">
        <f t="shared" si="53"/>
        <v>2042487</v>
      </c>
      <c r="BI26" s="82">
        <f t="shared" si="53"/>
        <v>2042487</v>
      </c>
      <c r="BJ26" s="82">
        <f t="shared" si="53"/>
        <v>340970.32999999996</v>
      </c>
      <c r="BK26" s="82">
        <f t="shared" si="53"/>
        <v>2017930</v>
      </c>
      <c r="BL26" s="82">
        <f t="shared" si="53"/>
        <v>2030930</v>
      </c>
      <c r="BM26" s="108">
        <f t="shared" si="8"/>
        <v>16.693880058967324</v>
      </c>
    </row>
    <row r="27" spans="1:65" hidden="1" x14ac:dyDescent="0.2">
      <c r="A27" s="211" t="s">
        <v>89</v>
      </c>
      <c r="B27" s="219"/>
      <c r="C27" s="219"/>
      <c r="D27" s="219"/>
      <c r="E27" s="219"/>
      <c r="F27" s="219"/>
      <c r="G27" s="219"/>
      <c r="H27" s="219"/>
      <c r="I27" s="208" t="s">
        <v>91</v>
      </c>
      <c r="J27" s="209" t="s">
        <v>92</v>
      </c>
      <c r="K27" s="210" t="e">
        <f>SUM(K28+K116+#REF!+K126)</f>
        <v>#REF!</v>
      </c>
      <c r="L27" s="210" t="e">
        <f>SUM(L28+L116+#REF!+L126)</f>
        <v>#REF!</v>
      </c>
      <c r="M27" s="210" t="e">
        <f>SUM(M28+M116+#REF!+M126)</f>
        <v>#REF!</v>
      </c>
      <c r="N27" s="210" t="e">
        <f>SUM(N28+N116+#REF!+N126)</f>
        <v>#REF!</v>
      </c>
      <c r="O27" s="210" t="e">
        <f>SUM(O28+O116+#REF!+O126)</f>
        <v>#REF!</v>
      </c>
      <c r="P27" s="210" t="e">
        <f>SUM(P28+P116+#REF!+P126)</f>
        <v>#REF!</v>
      </c>
      <c r="Q27" s="210" t="e">
        <f>SUM(Q28+Q116+#REF!+Q126)</f>
        <v>#REF!</v>
      </c>
      <c r="R27" s="210" t="e">
        <f>SUM(R28+R116+#REF!+R126)</f>
        <v>#REF!</v>
      </c>
      <c r="S27" s="210" t="e">
        <f>SUM(S28+S116+#REF!+S126)</f>
        <v>#REF!</v>
      </c>
      <c r="T27" s="210" t="e">
        <f>SUM(T28+T116+#REF!+T126)</f>
        <v>#REF!</v>
      </c>
      <c r="U27" s="210" t="e">
        <f>SUM(U28+U116+#REF!+U126)</f>
        <v>#REF!</v>
      </c>
      <c r="V27" s="210" t="e">
        <f>SUM(V28+V116+#REF!+V126)</f>
        <v>#DIV/0!</v>
      </c>
      <c r="W27" s="210" t="e">
        <f>SUM(W28+W116+#REF!+W126)</f>
        <v>#REF!</v>
      </c>
      <c r="X27" s="210" t="e">
        <f>SUM(X28+X116+#REF!+X126)</f>
        <v>#REF!</v>
      </c>
      <c r="Y27" s="210" t="e">
        <f>SUM(Y28+Y116+#REF!+Y126)</f>
        <v>#REF!</v>
      </c>
      <c r="Z27" s="210">
        <f t="shared" ref="Z27:AN27" si="54">SUM(Z28+Z116+Z126)</f>
        <v>3245504</v>
      </c>
      <c r="AA27" s="210">
        <f t="shared" si="54"/>
        <v>2129500</v>
      </c>
      <c r="AB27" s="210">
        <f t="shared" si="54"/>
        <v>679684.32</v>
      </c>
      <c r="AC27" s="210">
        <f t="shared" si="54"/>
        <v>2465500</v>
      </c>
      <c r="AD27" s="210">
        <f t="shared" si="54"/>
        <v>2048000</v>
      </c>
      <c r="AE27" s="210">
        <f t="shared" si="54"/>
        <v>0</v>
      </c>
      <c r="AF27" s="210">
        <f t="shared" si="54"/>
        <v>0</v>
      </c>
      <c r="AG27" s="210">
        <f t="shared" si="54"/>
        <v>2053000</v>
      </c>
      <c r="AH27" s="210">
        <f t="shared" si="54"/>
        <v>1342334.02</v>
      </c>
      <c r="AI27" s="210">
        <f t="shared" si="54"/>
        <v>2212200</v>
      </c>
      <c r="AJ27" s="210">
        <f t="shared" si="54"/>
        <v>640038.73</v>
      </c>
      <c r="AK27" s="210">
        <f t="shared" si="54"/>
        <v>2431161.6</v>
      </c>
      <c r="AL27" s="210">
        <f t="shared" si="54"/>
        <v>253000</v>
      </c>
      <c r="AM27" s="210">
        <f t="shared" si="54"/>
        <v>325500</v>
      </c>
      <c r="AN27" s="210">
        <f t="shared" si="54"/>
        <v>2363661.6</v>
      </c>
      <c r="AO27" s="204">
        <f t="shared" si="10"/>
        <v>313711.80569380848</v>
      </c>
      <c r="AP27" s="210">
        <f>SUM(AP28+AP116+AP126)</f>
        <v>2314000</v>
      </c>
      <c r="AQ27" s="210">
        <f>SUM(AQ28+AQ116+AQ126)</f>
        <v>0</v>
      </c>
      <c r="AR27" s="204">
        <f t="shared" si="11"/>
        <v>307120.57867144467</v>
      </c>
      <c r="AS27" s="204"/>
      <c r="AT27" s="204">
        <f>SUM(AT28+AT116+AT126)</f>
        <v>156323.96</v>
      </c>
      <c r="AU27" s="204">
        <f>SUM(AU28+AU116+AU126)</f>
        <v>121646.21</v>
      </c>
      <c r="AV27" s="204">
        <f>SUM(AV28+AV116+AV126)</f>
        <v>15334.06</v>
      </c>
      <c r="AW27" s="204">
        <f t="shared" si="18"/>
        <v>413432.7286714447</v>
      </c>
      <c r="AX27" s="82"/>
      <c r="AY27" s="82"/>
      <c r="AZ27" s="82"/>
      <c r="BA27" s="82"/>
      <c r="BB27" s="82"/>
      <c r="BC27" s="82"/>
      <c r="BD27" s="82">
        <f t="shared" si="35"/>
        <v>0</v>
      </c>
      <c r="BE27" s="82">
        <f t="shared" si="36"/>
        <v>413432.7286714447</v>
      </c>
      <c r="BF27" s="82">
        <f t="shared" si="37"/>
        <v>0</v>
      </c>
      <c r="BG27" s="82">
        <f>SUM(BG28+BG116+BG126)</f>
        <v>362732.54000000004</v>
      </c>
      <c r="BH27" s="82">
        <f>SUM(BH28+BH116+BH126)</f>
        <v>339642</v>
      </c>
      <c r="BI27" s="82">
        <f>SUM(BI28+BI116+BI126)</f>
        <v>339642</v>
      </c>
      <c r="BJ27" s="82">
        <f>SUM(BJ28+BJ116+BJ126)</f>
        <v>133220.92000000001</v>
      </c>
      <c r="BK27" s="82">
        <f t="shared" ref="BK27:BL27" si="55">SUM(BK28+BK116+BK126)</f>
        <v>328800</v>
      </c>
      <c r="BL27" s="82">
        <f t="shared" si="55"/>
        <v>332800</v>
      </c>
      <c r="BM27" s="108">
        <f t="shared" si="8"/>
        <v>39.223924014108981</v>
      </c>
    </row>
    <row r="28" spans="1:65" hidden="1" x14ac:dyDescent="0.2">
      <c r="A28" s="206" t="s">
        <v>178</v>
      </c>
      <c r="B28" s="202"/>
      <c r="C28" s="202"/>
      <c r="D28" s="202"/>
      <c r="E28" s="202"/>
      <c r="F28" s="202"/>
      <c r="G28" s="202"/>
      <c r="H28" s="202"/>
      <c r="I28" s="214" t="s">
        <v>21</v>
      </c>
      <c r="J28" s="109" t="s">
        <v>24</v>
      </c>
      <c r="K28" s="215">
        <f t="shared" ref="K28:AQ28" si="56">SUM(K29)</f>
        <v>1815716.15</v>
      </c>
      <c r="L28" s="215">
        <f t="shared" si="56"/>
        <v>1540000</v>
      </c>
      <c r="M28" s="215">
        <f t="shared" si="56"/>
        <v>1540000</v>
      </c>
      <c r="N28" s="215">
        <f t="shared" si="56"/>
        <v>781000</v>
      </c>
      <c r="O28" s="215">
        <f t="shared" si="56"/>
        <v>781000</v>
      </c>
      <c r="P28" s="215">
        <f t="shared" si="56"/>
        <v>789362</v>
      </c>
      <c r="Q28" s="215">
        <f t="shared" si="56"/>
        <v>789362</v>
      </c>
      <c r="R28" s="215">
        <f t="shared" si="56"/>
        <v>284478.29000000004</v>
      </c>
      <c r="S28" s="215">
        <f t="shared" si="56"/>
        <v>1019550</v>
      </c>
      <c r="T28" s="215">
        <f t="shared" si="56"/>
        <v>394432.02</v>
      </c>
      <c r="U28" s="215">
        <f t="shared" si="56"/>
        <v>0</v>
      </c>
      <c r="V28" s="215" t="e">
        <f t="shared" si="56"/>
        <v>#DIV/0!</v>
      </c>
      <c r="W28" s="215">
        <f t="shared" si="56"/>
        <v>989000</v>
      </c>
      <c r="X28" s="215">
        <f t="shared" si="56"/>
        <v>1463700</v>
      </c>
      <c r="Y28" s="215">
        <f>SUM(Y29)</f>
        <v>1625700</v>
      </c>
      <c r="Z28" s="215">
        <f>SUM(Z29)</f>
        <v>2819504</v>
      </c>
      <c r="AA28" s="215">
        <f t="shared" si="56"/>
        <v>1837500</v>
      </c>
      <c r="AB28" s="215">
        <f t="shared" si="56"/>
        <v>590626.46</v>
      </c>
      <c r="AC28" s="215">
        <f t="shared" si="56"/>
        <v>1862500</v>
      </c>
      <c r="AD28" s="215">
        <f t="shared" si="56"/>
        <v>1638000</v>
      </c>
      <c r="AE28" s="215">
        <f t="shared" si="56"/>
        <v>0</v>
      </c>
      <c r="AF28" s="215">
        <f t="shared" si="56"/>
        <v>0</v>
      </c>
      <c r="AG28" s="215">
        <f t="shared" si="56"/>
        <v>1643000</v>
      </c>
      <c r="AH28" s="215">
        <f t="shared" si="56"/>
        <v>1172014.9100000001</v>
      </c>
      <c r="AI28" s="215">
        <f t="shared" si="56"/>
        <v>1985200</v>
      </c>
      <c r="AJ28" s="215">
        <f t="shared" si="56"/>
        <v>617159.9</v>
      </c>
      <c r="AK28" s="215">
        <f t="shared" si="56"/>
        <v>2096161.6</v>
      </c>
      <c r="AL28" s="215">
        <f t="shared" si="56"/>
        <v>178000</v>
      </c>
      <c r="AM28" s="215">
        <f t="shared" si="56"/>
        <v>125500</v>
      </c>
      <c r="AN28" s="215">
        <f t="shared" si="56"/>
        <v>2153661.6</v>
      </c>
      <c r="AO28" s="204">
        <f t="shared" si="10"/>
        <v>285840.01592673699</v>
      </c>
      <c r="AP28" s="215">
        <f t="shared" si="56"/>
        <v>1965000</v>
      </c>
      <c r="AQ28" s="215">
        <f t="shared" si="56"/>
        <v>0</v>
      </c>
      <c r="AR28" s="204">
        <f t="shared" si="11"/>
        <v>260800.31853474019</v>
      </c>
      <c r="AS28" s="204"/>
      <c r="AT28" s="204">
        <f t="shared" ref="AT28:AV28" si="57">SUM(AT29)</f>
        <v>129466.4</v>
      </c>
      <c r="AU28" s="204">
        <f t="shared" si="57"/>
        <v>103446.21</v>
      </c>
      <c r="AV28" s="204">
        <f t="shared" si="57"/>
        <v>15334.06</v>
      </c>
      <c r="AW28" s="204">
        <f t="shared" si="18"/>
        <v>348912.46853474021</v>
      </c>
      <c r="AX28" s="82"/>
      <c r="AY28" s="82"/>
      <c r="AZ28" s="82"/>
      <c r="BA28" s="82"/>
      <c r="BB28" s="82"/>
      <c r="BC28" s="82"/>
      <c r="BD28" s="82">
        <f t="shared" si="35"/>
        <v>0</v>
      </c>
      <c r="BE28" s="82">
        <f t="shared" si="36"/>
        <v>348912.46853474021</v>
      </c>
      <c r="BF28" s="82">
        <f t="shared" si="37"/>
        <v>0</v>
      </c>
      <c r="BG28" s="82">
        <f>SUM(BG36+BG49)</f>
        <v>283412.53000000003</v>
      </c>
      <c r="BH28" s="82">
        <f>SUM(BH36)</f>
        <v>296012</v>
      </c>
      <c r="BI28" s="82">
        <f>SUM(BI36)</f>
        <v>296012</v>
      </c>
      <c r="BJ28" s="82">
        <f>SUM(BJ36)</f>
        <v>129212.3</v>
      </c>
      <c r="BK28" s="82">
        <f t="shared" ref="BK28:BL28" si="58">SUM(BK36)</f>
        <v>283000</v>
      </c>
      <c r="BL28" s="82">
        <f t="shared" si="58"/>
        <v>287000</v>
      </c>
      <c r="BM28" s="108">
        <f t="shared" si="8"/>
        <v>43.651034417523618</v>
      </c>
    </row>
    <row r="29" spans="1:65" hidden="1" x14ac:dyDescent="0.2">
      <c r="A29" s="206"/>
      <c r="B29" s="202"/>
      <c r="C29" s="202"/>
      <c r="D29" s="202"/>
      <c r="E29" s="202"/>
      <c r="F29" s="202"/>
      <c r="G29" s="202"/>
      <c r="H29" s="202"/>
      <c r="I29" s="214" t="s">
        <v>83</v>
      </c>
      <c r="J29" s="109"/>
      <c r="K29" s="215">
        <f t="shared" ref="K29:AQ29" si="59">SUM(K36)</f>
        <v>1815716.15</v>
      </c>
      <c r="L29" s="215">
        <f t="shared" si="59"/>
        <v>1540000</v>
      </c>
      <c r="M29" s="215">
        <f t="shared" si="59"/>
        <v>1540000</v>
      </c>
      <c r="N29" s="215">
        <f t="shared" si="59"/>
        <v>781000</v>
      </c>
      <c r="O29" s="215">
        <f t="shared" si="59"/>
        <v>781000</v>
      </c>
      <c r="P29" s="215">
        <f t="shared" si="59"/>
        <v>789362</v>
      </c>
      <c r="Q29" s="215">
        <f t="shared" si="59"/>
        <v>789362</v>
      </c>
      <c r="R29" s="215">
        <f t="shared" si="59"/>
        <v>284478.29000000004</v>
      </c>
      <c r="S29" s="215">
        <f t="shared" si="59"/>
        <v>1019550</v>
      </c>
      <c r="T29" s="215">
        <f t="shared" si="59"/>
        <v>394432.02</v>
      </c>
      <c r="U29" s="215">
        <f t="shared" si="59"/>
        <v>0</v>
      </c>
      <c r="V29" s="215" t="e">
        <f t="shared" si="59"/>
        <v>#DIV/0!</v>
      </c>
      <c r="W29" s="215">
        <f t="shared" si="59"/>
        <v>989000</v>
      </c>
      <c r="X29" s="215">
        <f t="shared" si="59"/>
        <v>1463700</v>
      </c>
      <c r="Y29" s="215">
        <f t="shared" si="59"/>
        <v>1625700</v>
      </c>
      <c r="Z29" s="215">
        <f t="shared" si="59"/>
        <v>2819504</v>
      </c>
      <c r="AA29" s="215">
        <f t="shared" si="59"/>
        <v>1837500</v>
      </c>
      <c r="AB29" s="215">
        <f t="shared" si="59"/>
        <v>590626.46</v>
      </c>
      <c r="AC29" s="215">
        <f t="shared" si="59"/>
        <v>1862500</v>
      </c>
      <c r="AD29" s="215">
        <f t="shared" si="59"/>
        <v>1638000</v>
      </c>
      <c r="AE29" s="215">
        <f t="shared" si="59"/>
        <v>0</v>
      </c>
      <c r="AF29" s="215">
        <f t="shared" si="59"/>
        <v>0</v>
      </c>
      <c r="AG29" s="215">
        <f t="shared" si="59"/>
        <v>1643000</v>
      </c>
      <c r="AH29" s="215">
        <f t="shared" si="59"/>
        <v>1172014.9100000001</v>
      </c>
      <c r="AI29" s="215">
        <f t="shared" si="59"/>
        <v>1985200</v>
      </c>
      <c r="AJ29" s="215">
        <f t="shared" si="59"/>
        <v>617159.9</v>
      </c>
      <c r="AK29" s="215">
        <f t="shared" si="59"/>
        <v>2096161.6</v>
      </c>
      <c r="AL29" s="215">
        <f t="shared" si="59"/>
        <v>178000</v>
      </c>
      <c r="AM29" s="215">
        <f t="shared" si="59"/>
        <v>125500</v>
      </c>
      <c r="AN29" s="215">
        <f t="shared" si="59"/>
        <v>2153661.6</v>
      </c>
      <c r="AO29" s="204">
        <f t="shared" si="10"/>
        <v>285840.01592673699</v>
      </c>
      <c r="AP29" s="215">
        <f t="shared" si="59"/>
        <v>1965000</v>
      </c>
      <c r="AQ29" s="215">
        <f t="shared" si="59"/>
        <v>0</v>
      </c>
      <c r="AR29" s="204">
        <f t="shared" si="11"/>
        <v>260800.31853474019</v>
      </c>
      <c r="AS29" s="204"/>
      <c r="AT29" s="204">
        <f t="shared" ref="AT29:AV29" si="60">SUM(AT36)</f>
        <v>129466.4</v>
      </c>
      <c r="AU29" s="204">
        <f t="shared" si="60"/>
        <v>103446.21</v>
      </c>
      <c r="AV29" s="204">
        <f t="shared" si="60"/>
        <v>15334.06</v>
      </c>
      <c r="AW29" s="204">
        <f t="shared" si="18"/>
        <v>348912.46853474021</v>
      </c>
      <c r="AX29" s="82"/>
      <c r="AY29" s="82"/>
      <c r="AZ29" s="82"/>
      <c r="BA29" s="82"/>
      <c r="BB29" s="82"/>
      <c r="BC29" s="82"/>
      <c r="BD29" s="82">
        <f t="shared" si="35"/>
        <v>0</v>
      </c>
      <c r="BE29" s="82">
        <f t="shared" si="36"/>
        <v>348912.46853474021</v>
      </c>
      <c r="BF29" s="82">
        <f t="shared" si="37"/>
        <v>0</v>
      </c>
      <c r="BG29" s="82"/>
      <c r="BH29" s="82">
        <f>SUM(BH30:BH31)</f>
        <v>119500</v>
      </c>
      <c r="BI29" s="82">
        <f>SUM(BI30:BI31)</f>
        <v>119500</v>
      </c>
      <c r="BJ29" s="82">
        <f>SUM(BJ30:BJ31)</f>
        <v>129212.30000000002</v>
      </c>
      <c r="BK29" s="82">
        <f t="shared" ref="BK29:BL29" si="61">SUM(BK30:BK31)</f>
        <v>283000</v>
      </c>
      <c r="BL29" s="82">
        <f t="shared" si="61"/>
        <v>288500</v>
      </c>
      <c r="BM29" s="108">
        <f t="shared" si="8"/>
        <v>108.12744769874479</v>
      </c>
    </row>
    <row r="30" spans="1:65" hidden="1" x14ac:dyDescent="0.2">
      <c r="A30" s="206"/>
      <c r="B30" s="213" t="s">
        <v>367</v>
      </c>
      <c r="C30" s="202"/>
      <c r="D30" s="213"/>
      <c r="E30" s="202"/>
      <c r="F30" s="202"/>
      <c r="G30" s="202"/>
      <c r="H30" s="202"/>
      <c r="I30" s="214" t="s">
        <v>368</v>
      </c>
      <c r="J30" s="109" t="s">
        <v>31</v>
      </c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04">
        <f t="shared" si="10"/>
        <v>0</v>
      </c>
      <c r="AP30" s="215">
        <v>586500</v>
      </c>
      <c r="AQ30" s="215"/>
      <c r="AR30" s="204">
        <f t="shared" si="11"/>
        <v>77841.927135178179</v>
      </c>
      <c r="AS30" s="204"/>
      <c r="AT30" s="204">
        <v>586500</v>
      </c>
      <c r="AU30" s="204"/>
      <c r="AV30" s="204"/>
      <c r="AW30" s="204">
        <v>138895.32999999999</v>
      </c>
      <c r="AX30" s="82"/>
      <c r="AY30" s="82"/>
      <c r="AZ30" s="82"/>
      <c r="BA30" s="82"/>
      <c r="BB30" s="82"/>
      <c r="BC30" s="82"/>
      <c r="BD30" s="82">
        <f t="shared" si="35"/>
        <v>0</v>
      </c>
      <c r="BE30" s="82">
        <f t="shared" si="36"/>
        <v>138895.32999999999</v>
      </c>
      <c r="BF30" s="82">
        <f t="shared" si="37"/>
        <v>0</v>
      </c>
      <c r="BG30" s="82"/>
      <c r="BH30" s="82">
        <v>119500</v>
      </c>
      <c r="BI30" s="82">
        <v>119500</v>
      </c>
      <c r="BJ30" s="82">
        <v>58557.98</v>
      </c>
      <c r="BK30" s="82">
        <v>120200</v>
      </c>
      <c r="BL30" s="82">
        <v>160700</v>
      </c>
      <c r="BM30" s="108">
        <f t="shared" si="8"/>
        <v>49.002493723849376</v>
      </c>
    </row>
    <row r="31" spans="1:65" hidden="1" x14ac:dyDescent="0.2">
      <c r="A31" s="206"/>
      <c r="B31" s="213" t="s">
        <v>369</v>
      </c>
      <c r="C31" s="202"/>
      <c r="D31" s="213"/>
      <c r="E31" s="202"/>
      <c r="F31" s="202"/>
      <c r="G31" s="202"/>
      <c r="H31" s="202"/>
      <c r="I31" s="220" t="s">
        <v>370</v>
      </c>
      <c r="J31" s="109" t="s">
        <v>1</v>
      </c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04">
        <f t="shared" si="10"/>
        <v>0</v>
      </c>
      <c r="AP31" s="215">
        <f>SUM(AY40:AY115)</f>
        <v>132.72</v>
      </c>
      <c r="AQ31" s="215"/>
      <c r="AR31" s="204">
        <f t="shared" si="11"/>
        <v>17.614971132789169</v>
      </c>
      <c r="AS31" s="204"/>
      <c r="AT31" s="204">
        <f>SUM(BE40:BE115)</f>
        <v>548843.61747893027</v>
      </c>
      <c r="AU31" s="204"/>
      <c r="AV31" s="204"/>
      <c r="AW31" s="204">
        <v>113884.45</v>
      </c>
      <c r="AX31" s="82"/>
      <c r="AY31" s="82"/>
      <c r="AZ31" s="82"/>
      <c r="BA31" s="82"/>
      <c r="BB31" s="82"/>
      <c r="BC31" s="82"/>
      <c r="BD31" s="82">
        <f t="shared" si="35"/>
        <v>0</v>
      </c>
      <c r="BE31" s="82">
        <f t="shared" si="36"/>
        <v>113884.45</v>
      </c>
      <c r="BF31" s="82">
        <f t="shared" si="37"/>
        <v>0</v>
      </c>
      <c r="BG31" s="82"/>
      <c r="BH31" s="82">
        <f>SUM(BN49+BN76+BN77)</f>
        <v>0</v>
      </c>
      <c r="BI31" s="82">
        <f>SUM(BO49+BO76+BO77)</f>
        <v>0</v>
      </c>
      <c r="BJ31" s="82">
        <v>70654.320000000007</v>
      </c>
      <c r="BK31" s="82">
        <v>162800</v>
      </c>
      <c r="BL31" s="82">
        <v>127800</v>
      </c>
      <c r="BM31" s="108">
        <v>0</v>
      </c>
    </row>
    <row r="32" spans="1:65" hidden="1" x14ac:dyDescent="0.2">
      <c r="A32" s="206"/>
      <c r="B32" s="213" t="s">
        <v>369</v>
      </c>
      <c r="C32" s="202"/>
      <c r="D32" s="213"/>
      <c r="E32" s="202"/>
      <c r="F32" s="202"/>
      <c r="G32" s="202"/>
      <c r="H32" s="202"/>
      <c r="I32" s="220" t="s">
        <v>375</v>
      </c>
      <c r="J32" s="109" t="s">
        <v>376</v>
      </c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04"/>
      <c r="AP32" s="215"/>
      <c r="AQ32" s="215"/>
      <c r="AR32" s="204"/>
      <c r="AS32" s="204"/>
      <c r="AT32" s="204"/>
      <c r="AU32" s="204"/>
      <c r="AV32" s="204"/>
      <c r="AW32" s="204">
        <v>82727.649999999994</v>
      </c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108">
        <v>0</v>
      </c>
    </row>
    <row r="33" spans="1:65" hidden="1" x14ac:dyDescent="0.2">
      <c r="A33" s="206"/>
      <c r="B33" s="213" t="s">
        <v>369</v>
      </c>
      <c r="C33" s="202"/>
      <c r="D33" s="213"/>
      <c r="E33" s="202"/>
      <c r="F33" s="202"/>
      <c r="G33" s="202"/>
      <c r="H33" s="202"/>
      <c r="I33" s="220" t="s">
        <v>371</v>
      </c>
      <c r="J33" s="109" t="s">
        <v>372</v>
      </c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04">
        <f t="shared" si="10"/>
        <v>0</v>
      </c>
      <c r="AP33" s="215">
        <f>SUM(BA39:BA114)</f>
        <v>11081.439999999999</v>
      </c>
      <c r="AQ33" s="215"/>
      <c r="AR33" s="204">
        <f t="shared" si="11"/>
        <v>1470.7598380781735</v>
      </c>
      <c r="AS33" s="204"/>
      <c r="AT33" s="204">
        <f>SUM(BG39:BG114)</f>
        <v>402986.14999999997</v>
      </c>
      <c r="AU33" s="204"/>
      <c r="AV33" s="204"/>
      <c r="AW33" s="204">
        <v>132.72</v>
      </c>
      <c r="AX33" s="82"/>
      <c r="AY33" s="82"/>
      <c r="AZ33" s="82"/>
      <c r="BA33" s="82"/>
      <c r="BB33" s="82"/>
      <c r="BC33" s="82"/>
      <c r="BD33" s="82">
        <f t="shared" si="35"/>
        <v>0</v>
      </c>
      <c r="BE33" s="82">
        <f t="shared" si="36"/>
        <v>132.72</v>
      </c>
      <c r="BF33" s="82">
        <f t="shared" si="37"/>
        <v>0</v>
      </c>
      <c r="BG33" s="82"/>
      <c r="BH33" s="82"/>
      <c r="BI33" s="82"/>
      <c r="BJ33" s="82"/>
      <c r="BK33" s="82"/>
      <c r="BL33" s="82"/>
      <c r="BM33" s="108">
        <v>0</v>
      </c>
    </row>
    <row r="34" spans="1:65" hidden="1" x14ac:dyDescent="0.2">
      <c r="A34" s="206"/>
      <c r="B34" s="213" t="s">
        <v>369</v>
      </c>
      <c r="C34" s="202"/>
      <c r="D34" s="213"/>
      <c r="E34" s="202"/>
      <c r="F34" s="202"/>
      <c r="G34" s="202"/>
      <c r="H34" s="202"/>
      <c r="I34" s="214" t="s">
        <v>373</v>
      </c>
      <c r="J34" s="109" t="s">
        <v>374</v>
      </c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04">
        <f t="shared" si="10"/>
        <v>0</v>
      </c>
      <c r="AP34" s="215">
        <v>100000</v>
      </c>
      <c r="AQ34" s="215"/>
      <c r="AR34" s="204">
        <f t="shared" si="11"/>
        <v>13272.280841462605</v>
      </c>
      <c r="AS34" s="204"/>
      <c r="AT34" s="204">
        <v>100000</v>
      </c>
      <c r="AU34" s="204"/>
      <c r="AV34" s="204"/>
      <c r="AW34" s="204">
        <v>0</v>
      </c>
      <c r="AX34" s="82"/>
      <c r="AY34" s="82"/>
      <c r="AZ34" s="82"/>
      <c r="BA34" s="82"/>
      <c r="BB34" s="82"/>
      <c r="BC34" s="82"/>
      <c r="BD34" s="82">
        <f t="shared" si="35"/>
        <v>0</v>
      </c>
      <c r="BE34" s="82">
        <f t="shared" si="36"/>
        <v>0</v>
      </c>
      <c r="BF34" s="82">
        <f t="shared" si="37"/>
        <v>0</v>
      </c>
      <c r="BG34" s="82"/>
      <c r="BH34" s="82"/>
      <c r="BI34" s="82"/>
      <c r="BJ34" s="82"/>
      <c r="BK34" s="82"/>
      <c r="BL34" s="82"/>
      <c r="BM34" s="108">
        <v>0</v>
      </c>
    </row>
    <row r="35" spans="1:65" hidden="1" x14ac:dyDescent="0.2">
      <c r="A35" s="206"/>
      <c r="B35" s="213" t="s">
        <v>367</v>
      </c>
      <c r="C35" s="202"/>
      <c r="D35" s="213"/>
      <c r="E35" s="202"/>
      <c r="F35" s="202"/>
      <c r="G35" s="202"/>
      <c r="H35" s="202"/>
      <c r="I35" s="214" t="s">
        <v>368</v>
      </c>
      <c r="J35" s="109" t="s">
        <v>377</v>
      </c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04">
        <f t="shared" si="10"/>
        <v>0</v>
      </c>
      <c r="AP35" s="215">
        <v>450000</v>
      </c>
      <c r="AQ35" s="215"/>
      <c r="AR35" s="204">
        <f t="shared" si="11"/>
        <v>59725.263786581723</v>
      </c>
      <c r="AS35" s="204"/>
      <c r="AT35" s="204">
        <v>450000</v>
      </c>
      <c r="AU35" s="204"/>
      <c r="AV35" s="204"/>
      <c r="AW35" s="204">
        <v>13272.28</v>
      </c>
      <c r="AX35" s="82"/>
      <c r="AY35" s="82"/>
      <c r="AZ35" s="82"/>
      <c r="BA35" s="82"/>
      <c r="BB35" s="82"/>
      <c r="BC35" s="82"/>
      <c r="BD35" s="82">
        <f t="shared" si="35"/>
        <v>0</v>
      </c>
      <c r="BE35" s="82">
        <f t="shared" si="36"/>
        <v>13272.28</v>
      </c>
      <c r="BF35" s="82">
        <f t="shared" si="37"/>
        <v>0</v>
      </c>
      <c r="BG35" s="82"/>
      <c r="BH35" s="82"/>
      <c r="BI35" s="82"/>
      <c r="BJ35" s="82"/>
      <c r="BK35" s="82"/>
      <c r="BL35" s="82"/>
      <c r="BM35" s="108">
        <v>0</v>
      </c>
    </row>
    <row r="36" spans="1:65" hidden="1" x14ac:dyDescent="0.2">
      <c r="A36" s="211"/>
      <c r="B36" s="216"/>
      <c r="C36" s="216"/>
      <c r="D36" s="216"/>
      <c r="E36" s="216"/>
      <c r="F36" s="216"/>
      <c r="G36" s="216"/>
      <c r="H36" s="216"/>
      <c r="I36" s="203">
        <v>3</v>
      </c>
      <c r="J36" s="192" t="s">
        <v>4</v>
      </c>
      <c r="K36" s="204">
        <f t="shared" ref="K36:AQ36" si="62">SUM(K37+K49)</f>
        <v>1815716.15</v>
      </c>
      <c r="L36" s="204">
        <f t="shared" si="62"/>
        <v>1540000</v>
      </c>
      <c r="M36" s="204">
        <f t="shared" si="62"/>
        <v>1540000</v>
      </c>
      <c r="N36" s="204">
        <f t="shared" si="62"/>
        <v>781000</v>
      </c>
      <c r="O36" s="204">
        <f t="shared" si="62"/>
        <v>781000</v>
      </c>
      <c r="P36" s="204">
        <f t="shared" si="62"/>
        <v>789362</v>
      </c>
      <c r="Q36" s="204">
        <f t="shared" si="62"/>
        <v>789362</v>
      </c>
      <c r="R36" s="204">
        <f t="shared" si="62"/>
        <v>284478.29000000004</v>
      </c>
      <c r="S36" s="204">
        <f t="shared" si="62"/>
        <v>1019550</v>
      </c>
      <c r="T36" s="204">
        <f t="shared" si="62"/>
        <v>394432.02</v>
      </c>
      <c r="U36" s="204">
        <f t="shared" si="62"/>
        <v>0</v>
      </c>
      <c r="V36" s="204" t="e">
        <f t="shared" si="62"/>
        <v>#DIV/0!</v>
      </c>
      <c r="W36" s="204">
        <f t="shared" si="62"/>
        <v>989000</v>
      </c>
      <c r="X36" s="204">
        <f t="shared" si="62"/>
        <v>1463700</v>
      </c>
      <c r="Y36" s="204">
        <f t="shared" si="62"/>
        <v>1625700</v>
      </c>
      <c r="Z36" s="204">
        <f t="shared" si="62"/>
        <v>2819504</v>
      </c>
      <c r="AA36" s="204">
        <f t="shared" si="62"/>
        <v>1837500</v>
      </c>
      <c r="AB36" s="204">
        <f t="shared" si="62"/>
        <v>590626.46</v>
      </c>
      <c r="AC36" s="204">
        <f t="shared" si="62"/>
        <v>1862500</v>
      </c>
      <c r="AD36" s="204">
        <f t="shared" si="62"/>
        <v>1638000</v>
      </c>
      <c r="AE36" s="204">
        <f t="shared" si="62"/>
        <v>0</v>
      </c>
      <c r="AF36" s="204">
        <f t="shared" si="62"/>
        <v>0</v>
      </c>
      <c r="AG36" s="204">
        <f t="shared" si="62"/>
        <v>1643000</v>
      </c>
      <c r="AH36" s="204">
        <f t="shared" si="62"/>
        <v>1172014.9100000001</v>
      </c>
      <c r="AI36" s="204">
        <f t="shared" si="62"/>
        <v>1985200</v>
      </c>
      <c r="AJ36" s="204">
        <f t="shared" si="62"/>
        <v>617159.9</v>
      </c>
      <c r="AK36" s="204">
        <f t="shared" si="62"/>
        <v>2096161.6</v>
      </c>
      <c r="AL36" s="204">
        <f t="shared" si="62"/>
        <v>178000</v>
      </c>
      <c r="AM36" s="204">
        <f t="shared" si="62"/>
        <v>125500</v>
      </c>
      <c r="AN36" s="204">
        <f t="shared" si="62"/>
        <v>2153661.6</v>
      </c>
      <c r="AO36" s="204">
        <f t="shared" si="10"/>
        <v>285840.01592673699</v>
      </c>
      <c r="AP36" s="204">
        <f t="shared" si="62"/>
        <v>1965000</v>
      </c>
      <c r="AQ36" s="204">
        <f t="shared" si="62"/>
        <v>0</v>
      </c>
      <c r="AR36" s="204">
        <f t="shared" si="11"/>
        <v>260800.31853474019</v>
      </c>
      <c r="AS36" s="204"/>
      <c r="AT36" s="204">
        <f t="shared" ref="AT36:AV36" si="63">SUM(AT37+AT49)</f>
        <v>129466.4</v>
      </c>
      <c r="AU36" s="204">
        <f t="shared" si="63"/>
        <v>103446.21</v>
      </c>
      <c r="AV36" s="204">
        <f t="shared" si="63"/>
        <v>15334.06</v>
      </c>
      <c r="AW36" s="204">
        <f t="shared" ref="AW36:AW99" si="64">SUM(AR36+AU36-AV36)</f>
        <v>348912.46853474021</v>
      </c>
      <c r="AX36" s="82"/>
      <c r="AY36" s="82"/>
      <c r="AZ36" s="82"/>
      <c r="BA36" s="82"/>
      <c r="BB36" s="82"/>
      <c r="BC36" s="82"/>
      <c r="BD36" s="82">
        <f t="shared" si="35"/>
        <v>0</v>
      </c>
      <c r="BE36" s="82">
        <f t="shared" si="36"/>
        <v>348912.46853474021</v>
      </c>
      <c r="BF36" s="82">
        <f t="shared" si="37"/>
        <v>0</v>
      </c>
      <c r="BG36" s="82">
        <f>SUM(BG37+BG49)</f>
        <v>177996.74000000002</v>
      </c>
      <c r="BH36" s="82">
        <f>SUM(BH37+BH49)</f>
        <v>296012</v>
      </c>
      <c r="BI36" s="82">
        <f>SUM(BI37+BI49)</f>
        <v>296012</v>
      </c>
      <c r="BJ36" s="82">
        <f>SUM(BJ37+BJ49)</f>
        <v>129212.3</v>
      </c>
      <c r="BK36" s="82">
        <f t="shared" ref="BK36:BL36" si="65">SUM(BK37+BK49)</f>
        <v>283000</v>
      </c>
      <c r="BL36" s="82">
        <f t="shared" si="65"/>
        <v>287000</v>
      </c>
      <c r="BM36" s="108">
        <f t="shared" si="8"/>
        <v>43.651034417523618</v>
      </c>
    </row>
    <row r="37" spans="1:65" hidden="1" x14ac:dyDescent="0.2">
      <c r="A37" s="211"/>
      <c r="B37" s="217" t="s">
        <v>56</v>
      </c>
      <c r="C37" s="216"/>
      <c r="D37" s="216"/>
      <c r="E37" s="216"/>
      <c r="F37" s="216"/>
      <c r="G37" s="216"/>
      <c r="H37" s="216"/>
      <c r="I37" s="203">
        <v>31</v>
      </c>
      <c r="J37" s="192" t="s">
        <v>5</v>
      </c>
      <c r="K37" s="204">
        <f t="shared" ref="K37:AP37" si="66">SUM(K38+K41+K46)</f>
        <v>807306.83</v>
      </c>
      <c r="L37" s="204">
        <f t="shared" si="66"/>
        <v>1112500</v>
      </c>
      <c r="M37" s="204">
        <f t="shared" si="66"/>
        <v>1112500</v>
      </c>
      <c r="N37" s="204">
        <f t="shared" si="66"/>
        <v>351000</v>
      </c>
      <c r="O37" s="204">
        <f t="shared" si="66"/>
        <v>351000</v>
      </c>
      <c r="P37" s="204">
        <f t="shared" si="66"/>
        <v>392000</v>
      </c>
      <c r="Q37" s="204">
        <f t="shared" si="66"/>
        <v>392000</v>
      </c>
      <c r="R37" s="204">
        <f t="shared" si="66"/>
        <v>150369.04999999999</v>
      </c>
      <c r="S37" s="204">
        <f t="shared" si="66"/>
        <v>507550</v>
      </c>
      <c r="T37" s="204">
        <f t="shared" si="66"/>
        <v>240053.34999999998</v>
      </c>
      <c r="U37" s="204">
        <f t="shared" si="66"/>
        <v>0</v>
      </c>
      <c r="V37" s="204">
        <f t="shared" si="66"/>
        <v>807.07909604519773</v>
      </c>
      <c r="W37" s="204">
        <f t="shared" si="66"/>
        <v>507000</v>
      </c>
      <c r="X37" s="204">
        <f t="shared" si="66"/>
        <v>617500</v>
      </c>
      <c r="Y37" s="204">
        <f t="shared" si="66"/>
        <v>685404</v>
      </c>
      <c r="Z37" s="204">
        <f t="shared" si="66"/>
        <v>738500</v>
      </c>
      <c r="AA37" s="204">
        <f t="shared" si="66"/>
        <v>688000</v>
      </c>
      <c r="AB37" s="204">
        <f t="shared" si="66"/>
        <v>359004.03</v>
      </c>
      <c r="AC37" s="204">
        <f t="shared" si="66"/>
        <v>688000</v>
      </c>
      <c r="AD37" s="204">
        <f t="shared" si="66"/>
        <v>671000</v>
      </c>
      <c r="AE37" s="204">
        <f t="shared" si="66"/>
        <v>0</v>
      </c>
      <c r="AF37" s="204">
        <f t="shared" si="66"/>
        <v>0</v>
      </c>
      <c r="AG37" s="204">
        <f t="shared" si="66"/>
        <v>671000</v>
      </c>
      <c r="AH37" s="204">
        <f t="shared" si="66"/>
        <v>542477.54</v>
      </c>
      <c r="AI37" s="204">
        <f t="shared" si="66"/>
        <v>754000</v>
      </c>
      <c r="AJ37" s="204">
        <f t="shared" si="66"/>
        <v>323911.41000000003</v>
      </c>
      <c r="AK37" s="204">
        <f t="shared" si="66"/>
        <v>747500</v>
      </c>
      <c r="AL37" s="204">
        <f t="shared" si="66"/>
        <v>0</v>
      </c>
      <c r="AM37" s="204">
        <f t="shared" si="66"/>
        <v>0</v>
      </c>
      <c r="AN37" s="204">
        <f t="shared" si="66"/>
        <v>747500</v>
      </c>
      <c r="AO37" s="204">
        <f t="shared" si="10"/>
        <v>99210.299289932969</v>
      </c>
      <c r="AP37" s="204">
        <f t="shared" si="66"/>
        <v>747500</v>
      </c>
      <c r="AQ37" s="204"/>
      <c r="AR37" s="204">
        <f t="shared" si="11"/>
        <v>99210.299289932969</v>
      </c>
      <c r="AS37" s="204"/>
      <c r="AT37" s="204">
        <f t="shared" ref="AT37:AV37" si="67">SUM(AT38+AT41+AT46)</f>
        <v>56819.530000000006</v>
      </c>
      <c r="AU37" s="204">
        <f t="shared" si="67"/>
        <v>0</v>
      </c>
      <c r="AV37" s="204">
        <f t="shared" si="67"/>
        <v>13935.89</v>
      </c>
      <c r="AW37" s="204">
        <f t="shared" si="64"/>
        <v>85274.40928993297</v>
      </c>
      <c r="AX37" s="82"/>
      <c r="AY37" s="82"/>
      <c r="AZ37" s="82"/>
      <c r="BA37" s="82"/>
      <c r="BB37" s="82"/>
      <c r="BC37" s="82"/>
      <c r="BD37" s="82">
        <f t="shared" si="35"/>
        <v>0</v>
      </c>
      <c r="BE37" s="82">
        <f t="shared" si="36"/>
        <v>85274.40928993297</v>
      </c>
      <c r="BF37" s="82">
        <f t="shared" si="37"/>
        <v>0</v>
      </c>
      <c r="BG37" s="82">
        <f>SUM(BG38+BG41+BG46)</f>
        <v>72580.95</v>
      </c>
      <c r="BH37" s="82">
        <f>SUM(BH38+BH41+BH46)</f>
        <v>119500</v>
      </c>
      <c r="BI37" s="82">
        <f>SUM(BI38+BI41+BI46)</f>
        <v>119500</v>
      </c>
      <c r="BJ37" s="82">
        <f>SUM(BJ38+BJ41+BJ46)</f>
        <v>58557.979999999996</v>
      </c>
      <c r="BK37" s="82">
        <v>103000</v>
      </c>
      <c r="BL37" s="82">
        <v>105000</v>
      </c>
      <c r="BM37" s="108">
        <f t="shared" si="8"/>
        <v>49.002493723849369</v>
      </c>
    </row>
    <row r="38" spans="1:65" hidden="1" x14ac:dyDescent="0.2">
      <c r="A38" s="206"/>
      <c r="B38" s="213"/>
      <c r="C38" s="202"/>
      <c r="D38" s="202"/>
      <c r="E38" s="202"/>
      <c r="F38" s="202"/>
      <c r="G38" s="202"/>
      <c r="H38" s="202"/>
      <c r="I38" s="214">
        <v>311</v>
      </c>
      <c r="J38" s="109" t="s">
        <v>68</v>
      </c>
      <c r="K38" s="215">
        <f>SUM(K39)</f>
        <v>710476.99</v>
      </c>
      <c r="L38" s="215">
        <f>SUM(L39)</f>
        <v>972000</v>
      </c>
      <c r="M38" s="215">
        <f>SUM(M39)</f>
        <v>972000</v>
      </c>
      <c r="N38" s="215">
        <f t="shared" ref="N38:AB38" si="68">SUM(N39:N40)</f>
        <v>296000</v>
      </c>
      <c r="O38" s="215">
        <f t="shared" si="68"/>
        <v>296000</v>
      </c>
      <c r="P38" s="215">
        <f t="shared" si="68"/>
        <v>335000</v>
      </c>
      <c r="Q38" s="215">
        <f t="shared" si="68"/>
        <v>335000</v>
      </c>
      <c r="R38" s="215">
        <f t="shared" si="68"/>
        <v>121563.91</v>
      </c>
      <c r="S38" s="215">
        <f t="shared" si="68"/>
        <v>460000</v>
      </c>
      <c r="T38" s="215">
        <f t="shared" si="68"/>
        <v>212889.91999999998</v>
      </c>
      <c r="U38" s="215">
        <f t="shared" si="68"/>
        <v>0</v>
      </c>
      <c r="V38" s="215">
        <f t="shared" si="68"/>
        <v>609.74576271186436</v>
      </c>
      <c r="W38" s="215">
        <f t="shared" si="68"/>
        <v>460000</v>
      </c>
      <c r="X38" s="215">
        <f t="shared" si="68"/>
        <v>510000</v>
      </c>
      <c r="Y38" s="215">
        <f t="shared" si="68"/>
        <v>578000</v>
      </c>
      <c r="Z38" s="215">
        <f t="shared" ref="Z38" si="69">SUM(Z39:Z40)</f>
        <v>590000</v>
      </c>
      <c r="AA38" s="215">
        <f t="shared" si="68"/>
        <v>578000</v>
      </c>
      <c r="AB38" s="215">
        <f t="shared" si="68"/>
        <v>313059.54000000004</v>
      </c>
      <c r="AC38" s="215">
        <f t="shared" ref="AC38:AP38" si="70">SUM(AC39:AC40)</f>
        <v>578000</v>
      </c>
      <c r="AD38" s="215">
        <f t="shared" si="70"/>
        <v>561000</v>
      </c>
      <c r="AE38" s="215">
        <f t="shared" si="70"/>
        <v>0</v>
      </c>
      <c r="AF38" s="215">
        <f t="shared" si="70"/>
        <v>0</v>
      </c>
      <c r="AG38" s="215">
        <f t="shared" si="70"/>
        <v>561000</v>
      </c>
      <c r="AH38" s="215">
        <f t="shared" si="70"/>
        <v>462221.9</v>
      </c>
      <c r="AI38" s="215">
        <f t="shared" si="70"/>
        <v>620000</v>
      </c>
      <c r="AJ38" s="215">
        <f t="shared" si="70"/>
        <v>279321.5</v>
      </c>
      <c r="AK38" s="215">
        <f t="shared" si="70"/>
        <v>570000</v>
      </c>
      <c r="AL38" s="215">
        <f t="shared" si="70"/>
        <v>0</v>
      </c>
      <c r="AM38" s="215">
        <f t="shared" si="70"/>
        <v>0</v>
      </c>
      <c r="AN38" s="215">
        <f t="shared" si="70"/>
        <v>570000</v>
      </c>
      <c r="AO38" s="204">
        <f t="shared" si="10"/>
        <v>75652.000796336841</v>
      </c>
      <c r="AP38" s="215">
        <f t="shared" si="70"/>
        <v>570000</v>
      </c>
      <c r="AQ38" s="215"/>
      <c r="AR38" s="204">
        <f t="shared" si="11"/>
        <v>75652.000796336841</v>
      </c>
      <c r="AS38" s="204"/>
      <c r="AT38" s="204">
        <f t="shared" ref="AT38:AV38" si="71">SUM(AT39:AT40)</f>
        <v>45463.62</v>
      </c>
      <c r="AU38" s="204">
        <f t="shared" si="71"/>
        <v>0</v>
      </c>
      <c r="AV38" s="204">
        <f t="shared" si="71"/>
        <v>11945.05</v>
      </c>
      <c r="AW38" s="204">
        <f t="shared" si="64"/>
        <v>63706.950796336838</v>
      </c>
      <c r="AX38" s="82"/>
      <c r="AY38" s="82"/>
      <c r="AZ38" s="82"/>
      <c r="BA38" s="82"/>
      <c r="BB38" s="82"/>
      <c r="BC38" s="82"/>
      <c r="BD38" s="82">
        <f t="shared" si="35"/>
        <v>0</v>
      </c>
      <c r="BE38" s="82">
        <f t="shared" si="36"/>
        <v>63706.950796336838</v>
      </c>
      <c r="BF38" s="82">
        <f t="shared" si="37"/>
        <v>0</v>
      </c>
      <c r="BG38" s="82">
        <f>SUM(BG39+BG40)</f>
        <v>58423.12</v>
      </c>
      <c r="BH38" s="82">
        <f>SUM(BH39+BH40)</f>
        <v>91800</v>
      </c>
      <c r="BI38" s="82">
        <f>SUM(BI39+BI40)</f>
        <v>91800</v>
      </c>
      <c r="BJ38" s="82">
        <f>SUM(BJ39+BJ40)</f>
        <v>45389.34</v>
      </c>
      <c r="BK38" s="82"/>
      <c r="BL38" s="82"/>
      <c r="BM38" s="108">
        <f t="shared" si="8"/>
        <v>49.443725490196073</v>
      </c>
    </row>
    <row r="39" spans="1:65" hidden="1" x14ac:dyDescent="0.2">
      <c r="A39" s="206"/>
      <c r="B39" s="213"/>
      <c r="C39" s="202"/>
      <c r="D39" s="202"/>
      <c r="E39" s="202"/>
      <c r="F39" s="202"/>
      <c r="G39" s="202"/>
      <c r="H39" s="202"/>
      <c r="I39" s="214">
        <v>31111</v>
      </c>
      <c r="J39" s="109" t="s">
        <v>25</v>
      </c>
      <c r="K39" s="215">
        <v>710476.99</v>
      </c>
      <c r="L39" s="215">
        <v>972000</v>
      </c>
      <c r="M39" s="215">
        <v>972000</v>
      </c>
      <c r="N39" s="215">
        <v>293000</v>
      </c>
      <c r="O39" s="215">
        <v>293000</v>
      </c>
      <c r="P39" s="215">
        <v>295000</v>
      </c>
      <c r="Q39" s="215">
        <v>295000</v>
      </c>
      <c r="R39" s="215">
        <v>121563.91</v>
      </c>
      <c r="S39" s="215">
        <v>250000</v>
      </c>
      <c r="T39" s="215">
        <v>176514.08</v>
      </c>
      <c r="U39" s="215"/>
      <c r="V39" s="204">
        <f t="shared" si="32"/>
        <v>84.745762711864401</v>
      </c>
      <c r="W39" s="215">
        <v>250000</v>
      </c>
      <c r="X39" s="215">
        <v>340000</v>
      </c>
      <c r="Y39" s="215">
        <v>408000</v>
      </c>
      <c r="Z39" s="215">
        <v>400000</v>
      </c>
      <c r="AA39" s="215">
        <v>408000</v>
      </c>
      <c r="AB39" s="215">
        <v>259070.82</v>
      </c>
      <c r="AC39" s="215">
        <v>408000</v>
      </c>
      <c r="AD39" s="215">
        <v>408000</v>
      </c>
      <c r="AE39" s="215"/>
      <c r="AF39" s="215"/>
      <c r="AG39" s="218">
        <f t="shared" si="33"/>
        <v>408000</v>
      </c>
      <c r="AH39" s="215">
        <v>413471.78</v>
      </c>
      <c r="AI39" s="215">
        <v>467000</v>
      </c>
      <c r="AJ39" s="82">
        <v>217454.78</v>
      </c>
      <c r="AK39" s="215">
        <v>480000</v>
      </c>
      <c r="AL39" s="215"/>
      <c r="AM39" s="215"/>
      <c r="AN39" s="82">
        <f t="shared" si="34"/>
        <v>480000</v>
      </c>
      <c r="AO39" s="204">
        <f t="shared" si="10"/>
        <v>63706.948039020499</v>
      </c>
      <c r="AP39" s="82">
        <v>480000</v>
      </c>
      <c r="AQ39" s="82"/>
      <c r="AR39" s="204">
        <f t="shared" si="11"/>
        <v>63706.948039020499</v>
      </c>
      <c r="AS39" s="204">
        <v>45463.62</v>
      </c>
      <c r="AT39" s="204">
        <v>45463.62</v>
      </c>
      <c r="AU39" s="204"/>
      <c r="AV39" s="204"/>
      <c r="AW39" s="204">
        <f t="shared" si="64"/>
        <v>63706.948039020499</v>
      </c>
      <c r="AX39" s="82">
        <v>63706.95</v>
      </c>
      <c r="AY39" s="82"/>
      <c r="AZ39" s="82"/>
      <c r="BA39" s="82"/>
      <c r="BB39" s="82"/>
      <c r="BC39" s="82"/>
      <c r="BD39" s="82">
        <f t="shared" si="35"/>
        <v>63706.95</v>
      </c>
      <c r="BE39" s="82">
        <f t="shared" si="36"/>
        <v>-1.9609794981079176E-3</v>
      </c>
      <c r="BF39" s="82">
        <f t="shared" si="37"/>
        <v>-63706.95</v>
      </c>
      <c r="BG39" s="82">
        <v>58423.12</v>
      </c>
      <c r="BH39" s="82">
        <v>85800</v>
      </c>
      <c r="BI39" s="82">
        <v>85800</v>
      </c>
      <c r="BJ39" s="82">
        <v>42029.34</v>
      </c>
      <c r="BK39" s="82"/>
      <c r="BL39" s="82"/>
      <c r="BM39" s="108">
        <f t="shared" si="8"/>
        <v>48.98524475524475</v>
      </c>
    </row>
    <row r="40" spans="1:65" hidden="1" x14ac:dyDescent="0.2">
      <c r="A40" s="206"/>
      <c r="B40" s="213"/>
      <c r="C40" s="202"/>
      <c r="D40" s="202"/>
      <c r="E40" s="202"/>
      <c r="F40" s="202"/>
      <c r="G40" s="202"/>
      <c r="H40" s="202"/>
      <c r="I40" s="214">
        <v>31112</v>
      </c>
      <c r="J40" s="109" t="s">
        <v>175</v>
      </c>
      <c r="K40" s="215"/>
      <c r="L40" s="215"/>
      <c r="M40" s="215"/>
      <c r="N40" s="215">
        <v>3000</v>
      </c>
      <c r="O40" s="215">
        <v>3000</v>
      </c>
      <c r="P40" s="215">
        <v>40000</v>
      </c>
      <c r="Q40" s="215">
        <v>40000</v>
      </c>
      <c r="R40" s="215"/>
      <c r="S40" s="215">
        <v>210000</v>
      </c>
      <c r="T40" s="215">
        <v>36375.839999999997</v>
      </c>
      <c r="U40" s="215"/>
      <c r="V40" s="204">
        <f t="shared" si="32"/>
        <v>525</v>
      </c>
      <c r="W40" s="215">
        <v>210000</v>
      </c>
      <c r="X40" s="215">
        <v>170000</v>
      </c>
      <c r="Y40" s="215">
        <v>170000</v>
      </c>
      <c r="Z40" s="215">
        <v>190000</v>
      </c>
      <c r="AA40" s="215">
        <v>170000</v>
      </c>
      <c r="AB40" s="215">
        <v>53988.72</v>
      </c>
      <c r="AC40" s="215">
        <v>170000</v>
      </c>
      <c r="AD40" s="215">
        <v>153000</v>
      </c>
      <c r="AE40" s="215"/>
      <c r="AF40" s="215"/>
      <c r="AG40" s="218">
        <v>153000</v>
      </c>
      <c r="AH40" s="215">
        <v>48750.12</v>
      </c>
      <c r="AI40" s="215">
        <v>153000</v>
      </c>
      <c r="AJ40" s="82">
        <v>61866.720000000001</v>
      </c>
      <c r="AK40" s="215">
        <v>90000</v>
      </c>
      <c r="AL40" s="215"/>
      <c r="AM40" s="215"/>
      <c r="AN40" s="82">
        <f t="shared" si="34"/>
        <v>90000</v>
      </c>
      <c r="AO40" s="204">
        <f t="shared" si="10"/>
        <v>11945.052757316344</v>
      </c>
      <c r="AP40" s="82">
        <v>90000</v>
      </c>
      <c r="AQ40" s="82"/>
      <c r="AR40" s="204">
        <f t="shared" si="11"/>
        <v>11945.052757316344</v>
      </c>
      <c r="AS40" s="204"/>
      <c r="AT40" s="204"/>
      <c r="AU40" s="204"/>
      <c r="AV40" s="204">
        <v>11945.05</v>
      </c>
      <c r="AW40" s="204">
        <f t="shared" si="64"/>
        <v>2.7573163442866644E-3</v>
      </c>
      <c r="AX40" s="82"/>
      <c r="AY40" s="82"/>
      <c r="AZ40" s="82"/>
      <c r="BA40" s="82"/>
      <c r="BB40" s="82"/>
      <c r="BC40" s="82"/>
      <c r="BD40" s="82">
        <f t="shared" si="35"/>
        <v>0</v>
      </c>
      <c r="BE40" s="82">
        <f t="shared" si="36"/>
        <v>2.7573163442866644E-3</v>
      </c>
      <c r="BF40" s="82">
        <f t="shared" si="37"/>
        <v>0</v>
      </c>
      <c r="BG40" s="82"/>
      <c r="BH40" s="82">
        <v>6000</v>
      </c>
      <c r="BI40" s="82">
        <v>6000</v>
      </c>
      <c r="BJ40" s="82">
        <v>3360</v>
      </c>
      <c r="BK40" s="82"/>
      <c r="BL40" s="82"/>
      <c r="BM40" s="108">
        <f t="shared" si="8"/>
        <v>56.000000000000007</v>
      </c>
    </row>
    <row r="41" spans="1:65" hidden="1" x14ac:dyDescent="0.2">
      <c r="A41" s="206"/>
      <c r="B41" s="213"/>
      <c r="C41" s="202"/>
      <c r="D41" s="202"/>
      <c r="E41" s="202"/>
      <c r="F41" s="202"/>
      <c r="G41" s="202"/>
      <c r="H41" s="202"/>
      <c r="I41" s="214">
        <v>312</v>
      </c>
      <c r="J41" s="109" t="s">
        <v>6</v>
      </c>
      <c r="K41" s="215">
        <f t="shared" ref="K41:W41" si="72">SUM(K43)</f>
        <v>0</v>
      </c>
      <c r="L41" s="215">
        <f t="shared" si="72"/>
        <v>8000</v>
      </c>
      <c r="M41" s="215">
        <f t="shared" si="72"/>
        <v>8000</v>
      </c>
      <c r="N41" s="215">
        <f t="shared" si="72"/>
        <v>14000</v>
      </c>
      <c r="O41" s="215">
        <f t="shared" si="72"/>
        <v>14000</v>
      </c>
      <c r="P41" s="215">
        <f t="shared" si="72"/>
        <v>12000</v>
      </c>
      <c r="Q41" s="215">
        <f t="shared" si="72"/>
        <v>12000</v>
      </c>
      <c r="R41" s="215">
        <f t="shared" si="72"/>
        <v>9962.77</v>
      </c>
      <c r="S41" s="215">
        <f t="shared" si="72"/>
        <v>15000</v>
      </c>
      <c r="T41" s="215">
        <f t="shared" si="72"/>
        <v>4500</v>
      </c>
      <c r="U41" s="215">
        <f t="shared" si="72"/>
        <v>0</v>
      </c>
      <c r="V41" s="215">
        <f t="shared" si="72"/>
        <v>125</v>
      </c>
      <c r="W41" s="215">
        <f t="shared" si="72"/>
        <v>15000</v>
      </c>
      <c r="X41" s="215">
        <f>SUM(X43:X44)</f>
        <v>34000</v>
      </c>
      <c r="Y41" s="215">
        <f>SUM(Y43:Y44)</f>
        <v>27500</v>
      </c>
      <c r="Z41" s="215">
        <v>52500</v>
      </c>
      <c r="AA41" s="215">
        <f t="shared" ref="AA41:AJ41" si="73">SUM(AA43:AA44)</f>
        <v>30000</v>
      </c>
      <c r="AB41" s="215">
        <f t="shared" si="73"/>
        <v>0</v>
      </c>
      <c r="AC41" s="215">
        <f t="shared" si="73"/>
        <v>30000</v>
      </c>
      <c r="AD41" s="215">
        <f t="shared" si="73"/>
        <v>30000</v>
      </c>
      <c r="AE41" s="215">
        <f t="shared" si="73"/>
        <v>0</v>
      </c>
      <c r="AF41" s="215">
        <f t="shared" si="73"/>
        <v>0</v>
      </c>
      <c r="AG41" s="215">
        <f t="shared" si="73"/>
        <v>30000</v>
      </c>
      <c r="AH41" s="215">
        <f t="shared" si="73"/>
        <v>6000</v>
      </c>
      <c r="AI41" s="215">
        <f t="shared" si="73"/>
        <v>30000</v>
      </c>
      <c r="AJ41" s="215">
        <f t="shared" si="73"/>
        <v>0</v>
      </c>
      <c r="AK41" s="215">
        <f>SUM(AK43:AK45)</f>
        <v>80000</v>
      </c>
      <c r="AL41" s="215">
        <f t="shared" ref="AL41:AP41" si="74">SUM(AL43:AL45)</f>
        <v>0</v>
      </c>
      <c r="AM41" s="215">
        <f t="shared" si="74"/>
        <v>0</v>
      </c>
      <c r="AN41" s="215">
        <f t="shared" si="74"/>
        <v>80000</v>
      </c>
      <c r="AO41" s="204">
        <f t="shared" si="10"/>
        <v>10617.824673170084</v>
      </c>
      <c r="AP41" s="215">
        <f t="shared" si="74"/>
        <v>80000</v>
      </c>
      <c r="AQ41" s="215"/>
      <c r="AR41" s="204">
        <f t="shared" si="11"/>
        <v>10617.824673170084</v>
      </c>
      <c r="AS41" s="204"/>
      <c r="AT41" s="204">
        <f t="shared" ref="AT41:AV41" si="75">SUM(AT43:AT45)</f>
        <v>3854.4</v>
      </c>
      <c r="AU41" s="204">
        <f t="shared" si="75"/>
        <v>0</v>
      </c>
      <c r="AV41" s="204">
        <f t="shared" si="75"/>
        <v>1990.84</v>
      </c>
      <c r="AW41" s="204">
        <f t="shared" si="64"/>
        <v>8626.9846731700836</v>
      </c>
      <c r="AX41" s="82"/>
      <c r="AY41" s="82"/>
      <c r="AZ41" s="82"/>
      <c r="BA41" s="82"/>
      <c r="BB41" s="82"/>
      <c r="BC41" s="82"/>
      <c r="BD41" s="82">
        <f t="shared" si="35"/>
        <v>0</v>
      </c>
      <c r="BE41" s="82">
        <f t="shared" si="36"/>
        <v>8626.9846731700836</v>
      </c>
      <c r="BF41" s="82">
        <f t="shared" si="37"/>
        <v>0</v>
      </c>
      <c r="BG41" s="82">
        <f>SUM(BG43:BG45)</f>
        <v>4518</v>
      </c>
      <c r="BH41" s="82">
        <f>SUM(BH43:BH45)</f>
        <v>11500</v>
      </c>
      <c r="BI41" s="82">
        <f>SUM(BI43:BI45)</f>
        <v>11500</v>
      </c>
      <c r="BJ41" s="82">
        <f>SUM(BJ42:BJ45)</f>
        <v>5679.37</v>
      </c>
      <c r="BK41" s="82"/>
      <c r="BL41" s="82"/>
      <c r="BM41" s="108">
        <f t="shared" si="8"/>
        <v>49.38582608695652</v>
      </c>
    </row>
    <row r="42" spans="1:65" hidden="1" x14ac:dyDescent="0.2">
      <c r="A42" s="206"/>
      <c r="B42" s="213"/>
      <c r="C42" s="202"/>
      <c r="D42" s="202"/>
      <c r="E42" s="202"/>
      <c r="F42" s="202"/>
      <c r="G42" s="202"/>
      <c r="H42" s="202"/>
      <c r="I42" s="214">
        <v>31216</v>
      </c>
      <c r="J42" s="109" t="s">
        <v>306</v>
      </c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04"/>
      <c r="AP42" s="215"/>
      <c r="AQ42" s="215"/>
      <c r="AR42" s="204"/>
      <c r="AS42" s="204"/>
      <c r="AT42" s="204"/>
      <c r="AU42" s="204"/>
      <c r="AV42" s="204"/>
      <c r="AW42" s="204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>
        <v>1200</v>
      </c>
      <c r="BK42" s="82"/>
      <c r="BL42" s="82"/>
      <c r="BM42" s="108">
        <v>0</v>
      </c>
    </row>
    <row r="43" spans="1:65" hidden="1" x14ac:dyDescent="0.2">
      <c r="A43" s="206"/>
      <c r="B43" s="213"/>
      <c r="C43" s="202"/>
      <c r="D43" s="202"/>
      <c r="E43" s="202"/>
      <c r="F43" s="202"/>
      <c r="G43" s="202"/>
      <c r="H43" s="202"/>
      <c r="I43" s="214">
        <v>31219</v>
      </c>
      <c r="J43" s="109" t="s">
        <v>6</v>
      </c>
      <c r="K43" s="215">
        <v>0</v>
      </c>
      <c r="L43" s="215">
        <v>8000</v>
      </c>
      <c r="M43" s="215">
        <v>8000</v>
      </c>
      <c r="N43" s="215">
        <v>14000</v>
      </c>
      <c r="O43" s="215">
        <v>14000</v>
      </c>
      <c r="P43" s="215">
        <v>12000</v>
      </c>
      <c r="Q43" s="215">
        <v>12000</v>
      </c>
      <c r="R43" s="215">
        <v>9962.77</v>
      </c>
      <c r="S43" s="215">
        <v>15000</v>
      </c>
      <c r="T43" s="215">
        <v>4500</v>
      </c>
      <c r="U43" s="215"/>
      <c r="V43" s="204">
        <f t="shared" si="32"/>
        <v>125</v>
      </c>
      <c r="W43" s="215">
        <v>15000</v>
      </c>
      <c r="X43" s="215">
        <v>27000</v>
      </c>
      <c r="Y43" s="215">
        <v>20000</v>
      </c>
      <c r="Z43" s="215">
        <v>20000</v>
      </c>
      <c r="AA43" s="215">
        <v>20000</v>
      </c>
      <c r="AB43" s="215"/>
      <c r="AC43" s="215">
        <v>20000</v>
      </c>
      <c r="AD43" s="215">
        <v>20000</v>
      </c>
      <c r="AE43" s="215"/>
      <c r="AF43" s="215"/>
      <c r="AG43" s="218">
        <f>SUM(AD43+AE43-AF43)</f>
        <v>20000</v>
      </c>
      <c r="AH43" s="215">
        <v>6000</v>
      </c>
      <c r="AI43" s="215">
        <v>20000</v>
      </c>
      <c r="AJ43" s="82">
        <v>0</v>
      </c>
      <c r="AK43" s="215">
        <v>35000</v>
      </c>
      <c r="AL43" s="215"/>
      <c r="AM43" s="215"/>
      <c r="AN43" s="82">
        <f t="shared" si="34"/>
        <v>35000</v>
      </c>
      <c r="AO43" s="204">
        <f t="shared" si="10"/>
        <v>4645.298294511912</v>
      </c>
      <c r="AP43" s="82">
        <v>35000</v>
      </c>
      <c r="AQ43" s="82"/>
      <c r="AR43" s="204">
        <f t="shared" si="11"/>
        <v>4645.298294511912</v>
      </c>
      <c r="AS43" s="204">
        <v>1200</v>
      </c>
      <c r="AT43" s="204">
        <v>1200</v>
      </c>
      <c r="AU43" s="204"/>
      <c r="AV43" s="204"/>
      <c r="AW43" s="204">
        <f t="shared" si="64"/>
        <v>4645.298294511912</v>
      </c>
      <c r="AX43" s="82">
        <v>4645.3</v>
      </c>
      <c r="AY43" s="82"/>
      <c r="AZ43" s="82"/>
      <c r="BA43" s="82"/>
      <c r="BB43" s="82"/>
      <c r="BC43" s="82"/>
      <c r="BD43" s="82">
        <f t="shared" si="35"/>
        <v>4645.3</v>
      </c>
      <c r="BE43" s="82">
        <f t="shared" si="36"/>
        <v>-1.7054880881914869E-3</v>
      </c>
      <c r="BF43" s="82">
        <f t="shared" si="37"/>
        <v>-4645.3</v>
      </c>
      <c r="BG43" s="82">
        <v>1200</v>
      </c>
      <c r="BH43" s="82">
        <v>5500</v>
      </c>
      <c r="BI43" s="82">
        <v>5500</v>
      </c>
      <c r="BJ43" s="82">
        <v>1479.37</v>
      </c>
      <c r="BK43" s="82"/>
      <c r="BL43" s="82"/>
      <c r="BM43" s="108">
        <f t="shared" si="8"/>
        <v>26.897636363636362</v>
      </c>
    </row>
    <row r="44" spans="1:65" hidden="1" x14ac:dyDescent="0.2">
      <c r="A44" s="206"/>
      <c r="B44" s="213"/>
      <c r="C44" s="202"/>
      <c r="D44" s="202"/>
      <c r="E44" s="202"/>
      <c r="F44" s="202"/>
      <c r="G44" s="202"/>
      <c r="H44" s="202"/>
      <c r="I44" s="214">
        <v>31219</v>
      </c>
      <c r="J44" s="109" t="s">
        <v>228</v>
      </c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04"/>
      <c r="W44" s="215"/>
      <c r="X44" s="215">
        <v>7000</v>
      </c>
      <c r="Y44" s="215">
        <v>7500</v>
      </c>
      <c r="Z44" s="215">
        <v>7500</v>
      </c>
      <c r="AA44" s="215">
        <v>10000</v>
      </c>
      <c r="AB44" s="215"/>
      <c r="AC44" s="215">
        <v>10000</v>
      </c>
      <c r="AD44" s="215">
        <v>10000</v>
      </c>
      <c r="AE44" s="215"/>
      <c r="AF44" s="215"/>
      <c r="AG44" s="218">
        <f t="shared" ref="AG44:AG48" si="76">SUM(AD44+AE44-AF44)</f>
        <v>10000</v>
      </c>
      <c r="AH44" s="215"/>
      <c r="AI44" s="215">
        <v>10000</v>
      </c>
      <c r="AJ44" s="82">
        <v>0</v>
      </c>
      <c r="AK44" s="215">
        <v>15000</v>
      </c>
      <c r="AL44" s="215"/>
      <c r="AM44" s="215"/>
      <c r="AN44" s="82">
        <f t="shared" si="34"/>
        <v>15000</v>
      </c>
      <c r="AO44" s="204">
        <f t="shared" si="10"/>
        <v>1990.8421262193906</v>
      </c>
      <c r="AP44" s="82">
        <v>15000</v>
      </c>
      <c r="AQ44" s="82"/>
      <c r="AR44" s="204">
        <f t="shared" si="11"/>
        <v>1990.8421262193906</v>
      </c>
      <c r="AS44" s="204"/>
      <c r="AT44" s="204"/>
      <c r="AU44" s="204"/>
      <c r="AV44" s="204">
        <v>1990.84</v>
      </c>
      <c r="AW44" s="204">
        <f t="shared" si="64"/>
        <v>2.1262193906750326E-3</v>
      </c>
      <c r="AX44" s="82"/>
      <c r="AY44" s="82">
        <v>0</v>
      </c>
      <c r="AZ44" s="82"/>
      <c r="BA44" s="82"/>
      <c r="BB44" s="82"/>
      <c r="BC44" s="82"/>
      <c r="BD44" s="82">
        <f t="shared" si="35"/>
        <v>0</v>
      </c>
      <c r="BE44" s="82">
        <f t="shared" si="36"/>
        <v>2.1262193906750326E-3</v>
      </c>
      <c r="BF44" s="82">
        <f t="shared" si="37"/>
        <v>0</v>
      </c>
      <c r="BG44" s="82"/>
      <c r="BH44" s="82"/>
      <c r="BI44" s="82"/>
      <c r="BJ44" s="82"/>
      <c r="BK44" s="82"/>
      <c r="BL44" s="82"/>
      <c r="BM44" s="108">
        <v>0</v>
      </c>
    </row>
    <row r="45" spans="1:65" hidden="1" x14ac:dyDescent="0.2">
      <c r="A45" s="206"/>
      <c r="B45" s="213"/>
      <c r="C45" s="202"/>
      <c r="D45" s="202"/>
      <c r="E45" s="202"/>
      <c r="F45" s="202"/>
      <c r="G45" s="202"/>
      <c r="H45" s="202"/>
      <c r="I45" s="214">
        <v>31219</v>
      </c>
      <c r="J45" s="109" t="s">
        <v>252</v>
      </c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04"/>
      <c r="W45" s="215"/>
      <c r="X45" s="215"/>
      <c r="Y45" s="215">
        <v>0</v>
      </c>
      <c r="Z45" s="215">
        <v>25000</v>
      </c>
      <c r="AA45" s="215">
        <v>25000</v>
      </c>
      <c r="AB45" s="215"/>
      <c r="AC45" s="215">
        <v>25000</v>
      </c>
      <c r="AD45" s="215">
        <v>25000</v>
      </c>
      <c r="AE45" s="215"/>
      <c r="AF45" s="215"/>
      <c r="AG45" s="218">
        <f t="shared" si="76"/>
        <v>25000</v>
      </c>
      <c r="AH45" s="215">
        <v>22916.85</v>
      </c>
      <c r="AI45" s="215">
        <v>35000</v>
      </c>
      <c r="AJ45" s="82">
        <v>12500.1</v>
      </c>
      <c r="AK45" s="215">
        <v>30000</v>
      </c>
      <c r="AL45" s="215"/>
      <c r="AM45" s="215"/>
      <c r="AN45" s="82">
        <f t="shared" si="34"/>
        <v>30000</v>
      </c>
      <c r="AO45" s="204">
        <f t="shared" si="10"/>
        <v>3981.6842524387812</v>
      </c>
      <c r="AP45" s="82">
        <v>30000</v>
      </c>
      <c r="AQ45" s="82"/>
      <c r="AR45" s="204">
        <f t="shared" si="11"/>
        <v>3981.6842524387812</v>
      </c>
      <c r="AS45" s="204">
        <v>2654.4</v>
      </c>
      <c r="AT45" s="204">
        <v>2654.4</v>
      </c>
      <c r="AU45" s="204"/>
      <c r="AV45" s="204"/>
      <c r="AW45" s="204">
        <f t="shared" si="64"/>
        <v>3981.6842524387812</v>
      </c>
      <c r="AX45" s="82">
        <v>3981.68</v>
      </c>
      <c r="AY45" s="82"/>
      <c r="AZ45" s="82"/>
      <c r="BA45" s="82"/>
      <c r="BB45" s="82"/>
      <c r="BC45" s="82"/>
      <c r="BD45" s="82">
        <f t="shared" si="35"/>
        <v>3981.68</v>
      </c>
      <c r="BE45" s="82">
        <f t="shared" si="36"/>
        <v>4.2524387813500653E-3</v>
      </c>
      <c r="BF45" s="82">
        <f t="shared" si="37"/>
        <v>-3981.68</v>
      </c>
      <c r="BG45" s="82">
        <v>3318</v>
      </c>
      <c r="BH45" s="82">
        <v>6000</v>
      </c>
      <c r="BI45" s="82">
        <v>6000</v>
      </c>
      <c r="BJ45" s="82">
        <v>3000</v>
      </c>
      <c r="BK45" s="82"/>
      <c r="BL45" s="82"/>
      <c r="BM45" s="108">
        <f t="shared" si="8"/>
        <v>50</v>
      </c>
    </row>
    <row r="46" spans="1:65" hidden="1" x14ac:dyDescent="0.2">
      <c r="A46" s="206"/>
      <c r="B46" s="213"/>
      <c r="C46" s="202"/>
      <c r="D46" s="202"/>
      <c r="E46" s="202"/>
      <c r="F46" s="202"/>
      <c r="G46" s="202"/>
      <c r="H46" s="202"/>
      <c r="I46" s="214">
        <v>313</v>
      </c>
      <c r="J46" s="109" t="s">
        <v>69</v>
      </c>
      <c r="K46" s="215">
        <f t="shared" ref="K46:AP46" si="77">SUM(K47:K48)</f>
        <v>96829.84</v>
      </c>
      <c r="L46" s="215">
        <f t="shared" si="77"/>
        <v>132500</v>
      </c>
      <c r="M46" s="215">
        <f t="shared" si="77"/>
        <v>132500</v>
      </c>
      <c r="N46" s="215">
        <f t="shared" si="77"/>
        <v>41000</v>
      </c>
      <c r="O46" s="215">
        <f t="shared" si="77"/>
        <v>41000</v>
      </c>
      <c r="P46" s="215">
        <f t="shared" si="77"/>
        <v>45000</v>
      </c>
      <c r="Q46" s="215">
        <f t="shared" si="77"/>
        <v>45000</v>
      </c>
      <c r="R46" s="215">
        <f t="shared" si="77"/>
        <v>18842.37</v>
      </c>
      <c r="S46" s="215">
        <f t="shared" si="77"/>
        <v>32550</v>
      </c>
      <c r="T46" s="215">
        <f t="shared" si="77"/>
        <v>22663.43</v>
      </c>
      <c r="U46" s="215">
        <f t="shared" si="77"/>
        <v>0</v>
      </c>
      <c r="V46" s="215">
        <f t="shared" si="77"/>
        <v>72.333333333333343</v>
      </c>
      <c r="W46" s="215">
        <f t="shared" si="77"/>
        <v>32000</v>
      </c>
      <c r="X46" s="215">
        <f t="shared" si="77"/>
        <v>73500</v>
      </c>
      <c r="Y46" s="215">
        <f t="shared" si="77"/>
        <v>79904</v>
      </c>
      <c r="Z46" s="215">
        <f t="shared" si="77"/>
        <v>96000</v>
      </c>
      <c r="AA46" s="215">
        <f t="shared" si="77"/>
        <v>80000</v>
      </c>
      <c r="AB46" s="215">
        <f t="shared" si="77"/>
        <v>45944.49</v>
      </c>
      <c r="AC46" s="215">
        <f t="shared" si="77"/>
        <v>80000</v>
      </c>
      <c r="AD46" s="215">
        <f t="shared" si="77"/>
        <v>80000</v>
      </c>
      <c r="AE46" s="215">
        <f t="shared" si="77"/>
        <v>0</v>
      </c>
      <c r="AF46" s="215">
        <f t="shared" si="77"/>
        <v>0</v>
      </c>
      <c r="AG46" s="215">
        <f t="shared" si="77"/>
        <v>80000</v>
      </c>
      <c r="AH46" s="215">
        <f t="shared" si="77"/>
        <v>74255.64</v>
      </c>
      <c r="AI46" s="215">
        <f t="shared" si="77"/>
        <v>104000</v>
      </c>
      <c r="AJ46" s="215">
        <f t="shared" si="77"/>
        <v>44589.91</v>
      </c>
      <c r="AK46" s="215">
        <f t="shared" si="77"/>
        <v>97500</v>
      </c>
      <c r="AL46" s="215">
        <f t="shared" si="77"/>
        <v>0</v>
      </c>
      <c r="AM46" s="215">
        <f t="shared" si="77"/>
        <v>0</v>
      </c>
      <c r="AN46" s="215">
        <f t="shared" si="77"/>
        <v>97500</v>
      </c>
      <c r="AO46" s="204">
        <f t="shared" si="10"/>
        <v>12940.473820426039</v>
      </c>
      <c r="AP46" s="215">
        <f t="shared" si="77"/>
        <v>97500</v>
      </c>
      <c r="AQ46" s="215"/>
      <c r="AR46" s="204">
        <f t="shared" si="11"/>
        <v>12940.473820426039</v>
      </c>
      <c r="AS46" s="204"/>
      <c r="AT46" s="204">
        <f t="shared" ref="AT46:AV46" si="78">SUM(AT47:AT48)</f>
        <v>7501.51</v>
      </c>
      <c r="AU46" s="204">
        <f t="shared" si="78"/>
        <v>0</v>
      </c>
      <c r="AV46" s="204">
        <f t="shared" si="78"/>
        <v>0</v>
      </c>
      <c r="AW46" s="204">
        <f t="shared" si="64"/>
        <v>12940.473820426039</v>
      </c>
      <c r="AX46" s="82"/>
      <c r="AY46" s="82"/>
      <c r="AZ46" s="82"/>
      <c r="BA46" s="82"/>
      <c r="BB46" s="82"/>
      <c r="BC46" s="82"/>
      <c r="BD46" s="82">
        <f t="shared" si="35"/>
        <v>0</v>
      </c>
      <c r="BE46" s="82">
        <f t="shared" si="36"/>
        <v>12940.473820426039</v>
      </c>
      <c r="BF46" s="82">
        <f t="shared" si="37"/>
        <v>0</v>
      </c>
      <c r="BG46" s="82">
        <f>SUM(BG48+BG47)</f>
        <v>9639.83</v>
      </c>
      <c r="BH46" s="82">
        <f>SUM(BH48+BH47)</f>
        <v>16200</v>
      </c>
      <c r="BI46" s="82">
        <f>SUM(BI48+BI47)</f>
        <v>16200</v>
      </c>
      <c r="BJ46" s="82">
        <f>SUM(BJ48+BJ47)</f>
        <v>7489.2699999999995</v>
      </c>
      <c r="BK46" s="82"/>
      <c r="BL46" s="82"/>
      <c r="BM46" s="108">
        <f t="shared" si="8"/>
        <v>46.230061728395064</v>
      </c>
    </row>
    <row r="47" spans="1:65" hidden="1" x14ac:dyDescent="0.2">
      <c r="A47" s="206"/>
      <c r="B47" s="213"/>
      <c r="C47" s="202"/>
      <c r="D47" s="202"/>
      <c r="E47" s="202"/>
      <c r="F47" s="202"/>
      <c r="G47" s="202"/>
      <c r="H47" s="202"/>
      <c r="I47" s="214">
        <v>31321</v>
      </c>
      <c r="J47" s="109" t="s">
        <v>7</v>
      </c>
      <c r="K47" s="215">
        <v>96829.84</v>
      </c>
      <c r="L47" s="215">
        <v>132500</v>
      </c>
      <c r="M47" s="215">
        <v>132500</v>
      </c>
      <c r="N47" s="215">
        <v>41000</v>
      </c>
      <c r="O47" s="215">
        <v>41000</v>
      </c>
      <c r="P47" s="215">
        <v>45000</v>
      </c>
      <c r="Q47" s="215">
        <v>45000</v>
      </c>
      <c r="R47" s="215">
        <v>18842.37</v>
      </c>
      <c r="S47" s="215">
        <v>32550</v>
      </c>
      <c r="T47" s="215">
        <v>22663.43</v>
      </c>
      <c r="U47" s="215"/>
      <c r="V47" s="204">
        <f t="shared" si="32"/>
        <v>72.333333333333343</v>
      </c>
      <c r="W47" s="215">
        <v>32000</v>
      </c>
      <c r="X47" s="215">
        <v>51500</v>
      </c>
      <c r="Y47" s="215">
        <v>58904</v>
      </c>
      <c r="Z47" s="215">
        <v>65000</v>
      </c>
      <c r="AA47" s="215">
        <v>59000</v>
      </c>
      <c r="AB47" s="215">
        <v>37242.75</v>
      </c>
      <c r="AC47" s="215">
        <v>59000</v>
      </c>
      <c r="AD47" s="215">
        <v>59000</v>
      </c>
      <c r="AE47" s="215"/>
      <c r="AF47" s="215"/>
      <c r="AG47" s="218">
        <f t="shared" si="76"/>
        <v>59000</v>
      </c>
      <c r="AH47" s="215">
        <v>68222.850000000006</v>
      </c>
      <c r="AI47" s="215">
        <v>78000</v>
      </c>
      <c r="AJ47" s="82">
        <v>35823.620000000003</v>
      </c>
      <c r="AK47" s="215">
        <v>81000</v>
      </c>
      <c r="AL47" s="215"/>
      <c r="AM47" s="215"/>
      <c r="AN47" s="82">
        <f t="shared" si="34"/>
        <v>81000</v>
      </c>
      <c r="AO47" s="204">
        <f t="shared" si="10"/>
        <v>10750.54748158471</v>
      </c>
      <c r="AP47" s="82">
        <v>81000</v>
      </c>
      <c r="AQ47" s="82"/>
      <c r="AR47" s="204">
        <f t="shared" si="11"/>
        <v>10750.54748158471</v>
      </c>
      <c r="AS47" s="204">
        <v>7501.51</v>
      </c>
      <c r="AT47" s="204">
        <v>7501.51</v>
      </c>
      <c r="AU47" s="204"/>
      <c r="AV47" s="204"/>
      <c r="AW47" s="204">
        <f t="shared" si="64"/>
        <v>10750.54748158471</v>
      </c>
      <c r="AX47" s="82">
        <v>10750.55</v>
      </c>
      <c r="AY47" s="82"/>
      <c r="AZ47" s="82"/>
      <c r="BA47" s="82"/>
      <c r="BB47" s="82"/>
      <c r="BC47" s="82"/>
      <c r="BD47" s="82">
        <f t="shared" si="35"/>
        <v>10750.55</v>
      </c>
      <c r="BE47" s="82">
        <f t="shared" si="36"/>
        <v>-2.5184152891597478E-3</v>
      </c>
      <c r="BF47" s="82">
        <f t="shared" si="37"/>
        <v>-10750.55</v>
      </c>
      <c r="BG47" s="82">
        <v>9639.83</v>
      </c>
      <c r="BH47" s="82">
        <v>14200</v>
      </c>
      <c r="BI47" s="82">
        <v>14200</v>
      </c>
      <c r="BJ47" s="82">
        <v>6934.87</v>
      </c>
      <c r="BK47" s="82"/>
      <c r="BL47" s="82"/>
      <c r="BM47" s="108">
        <f t="shared" si="8"/>
        <v>48.837112676056336</v>
      </c>
    </row>
    <row r="48" spans="1:65" hidden="1" x14ac:dyDescent="0.2">
      <c r="A48" s="206"/>
      <c r="B48" s="213"/>
      <c r="C48" s="202"/>
      <c r="D48" s="202"/>
      <c r="E48" s="202"/>
      <c r="F48" s="202"/>
      <c r="G48" s="202"/>
      <c r="H48" s="202"/>
      <c r="I48" s="214">
        <v>31321</v>
      </c>
      <c r="J48" s="109" t="s">
        <v>201</v>
      </c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04"/>
      <c r="W48" s="215"/>
      <c r="X48" s="215">
        <v>22000</v>
      </c>
      <c r="Y48" s="215">
        <v>21000</v>
      </c>
      <c r="Z48" s="215">
        <v>31000</v>
      </c>
      <c r="AA48" s="215">
        <v>21000</v>
      </c>
      <c r="AB48" s="215">
        <v>8701.74</v>
      </c>
      <c r="AC48" s="215">
        <v>21000</v>
      </c>
      <c r="AD48" s="215">
        <v>21000</v>
      </c>
      <c r="AE48" s="215"/>
      <c r="AF48" s="215"/>
      <c r="AG48" s="218">
        <f t="shared" si="76"/>
        <v>21000</v>
      </c>
      <c r="AH48" s="215">
        <v>6032.79</v>
      </c>
      <c r="AI48" s="215">
        <v>26000</v>
      </c>
      <c r="AJ48" s="82">
        <v>8766.2900000000009</v>
      </c>
      <c r="AK48" s="215">
        <v>16500</v>
      </c>
      <c r="AL48" s="215"/>
      <c r="AM48" s="215"/>
      <c r="AN48" s="82">
        <f t="shared" si="34"/>
        <v>16500</v>
      </c>
      <c r="AO48" s="204">
        <f t="shared" si="10"/>
        <v>2189.9263388413297</v>
      </c>
      <c r="AP48" s="82">
        <v>16500</v>
      </c>
      <c r="AQ48" s="82"/>
      <c r="AR48" s="204">
        <f t="shared" si="11"/>
        <v>2189.9263388413297</v>
      </c>
      <c r="AS48" s="204"/>
      <c r="AT48" s="204"/>
      <c r="AU48" s="204"/>
      <c r="AV48" s="204"/>
      <c r="AW48" s="204">
        <f t="shared" si="64"/>
        <v>2189.9263388413297</v>
      </c>
      <c r="AX48" s="82">
        <v>2189.9299999999998</v>
      </c>
      <c r="AY48" s="82"/>
      <c r="AZ48" s="82"/>
      <c r="BA48" s="82"/>
      <c r="BB48" s="82"/>
      <c r="BC48" s="82"/>
      <c r="BD48" s="82">
        <f t="shared" si="35"/>
        <v>2189.9299999999998</v>
      </c>
      <c r="BE48" s="82">
        <f t="shared" si="36"/>
        <v>-3.661158670183795E-3</v>
      </c>
      <c r="BF48" s="82">
        <f t="shared" si="37"/>
        <v>-2189.9299999999998</v>
      </c>
      <c r="BG48" s="82"/>
      <c r="BH48" s="82">
        <v>2000</v>
      </c>
      <c r="BI48" s="82">
        <v>2000</v>
      </c>
      <c r="BJ48" s="82">
        <v>554.4</v>
      </c>
      <c r="BK48" s="82"/>
      <c r="BL48" s="82"/>
      <c r="BM48" s="108">
        <f t="shared" si="8"/>
        <v>27.72</v>
      </c>
    </row>
    <row r="49" spans="1:65" hidden="1" x14ac:dyDescent="0.2">
      <c r="A49" s="211"/>
      <c r="B49" s="217" t="s">
        <v>398</v>
      </c>
      <c r="C49" s="216"/>
      <c r="D49" s="216"/>
      <c r="E49" s="216"/>
      <c r="F49" s="216"/>
      <c r="G49" s="216"/>
      <c r="H49" s="216"/>
      <c r="I49" s="203">
        <v>32</v>
      </c>
      <c r="J49" s="192" t="s">
        <v>8</v>
      </c>
      <c r="K49" s="204">
        <f t="shared" ref="K49:AN49" si="79">SUM(K50+K56+K68+K109)</f>
        <v>1008409.3200000001</v>
      </c>
      <c r="L49" s="204">
        <f t="shared" si="79"/>
        <v>427500</v>
      </c>
      <c r="M49" s="204">
        <f t="shared" si="79"/>
        <v>427500</v>
      </c>
      <c r="N49" s="204">
        <f t="shared" si="79"/>
        <v>430000</v>
      </c>
      <c r="O49" s="204">
        <f t="shared" si="79"/>
        <v>430000</v>
      </c>
      <c r="P49" s="204">
        <f t="shared" si="79"/>
        <v>397362</v>
      </c>
      <c r="Q49" s="204">
        <f t="shared" si="79"/>
        <v>397362</v>
      </c>
      <c r="R49" s="204">
        <f t="shared" si="79"/>
        <v>134109.24000000002</v>
      </c>
      <c r="S49" s="204">
        <f t="shared" si="79"/>
        <v>512000</v>
      </c>
      <c r="T49" s="204">
        <f t="shared" si="79"/>
        <v>154378.67000000001</v>
      </c>
      <c r="U49" s="204">
        <f t="shared" si="79"/>
        <v>0</v>
      </c>
      <c r="V49" s="204" t="e">
        <f t="shared" si="79"/>
        <v>#DIV/0!</v>
      </c>
      <c r="W49" s="204">
        <f t="shared" si="79"/>
        <v>482000</v>
      </c>
      <c r="X49" s="204">
        <f t="shared" si="79"/>
        <v>846200</v>
      </c>
      <c r="Y49" s="204">
        <f t="shared" si="79"/>
        <v>940296</v>
      </c>
      <c r="Z49" s="204">
        <f t="shared" si="79"/>
        <v>2081004</v>
      </c>
      <c r="AA49" s="204">
        <f t="shared" si="79"/>
        <v>1149500</v>
      </c>
      <c r="AB49" s="204">
        <f t="shared" si="79"/>
        <v>231622.43</v>
      </c>
      <c r="AC49" s="204">
        <f t="shared" si="79"/>
        <v>1174500</v>
      </c>
      <c r="AD49" s="204">
        <f t="shared" si="79"/>
        <v>967000</v>
      </c>
      <c r="AE49" s="204">
        <f t="shared" si="79"/>
        <v>0</v>
      </c>
      <c r="AF49" s="204">
        <f t="shared" si="79"/>
        <v>0</v>
      </c>
      <c r="AG49" s="204">
        <f t="shared" si="79"/>
        <v>972000</v>
      </c>
      <c r="AH49" s="204">
        <f t="shared" si="79"/>
        <v>629537.37</v>
      </c>
      <c r="AI49" s="204">
        <f t="shared" si="79"/>
        <v>1231200</v>
      </c>
      <c r="AJ49" s="204">
        <f t="shared" si="79"/>
        <v>293248.49</v>
      </c>
      <c r="AK49" s="204">
        <f t="shared" si="79"/>
        <v>1348661.6</v>
      </c>
      <c r="AL49" s="204">
        <f t="shared" si="79"/>
        <v>178000</v>
      </c>
      <c r="AM49" s="204">
        <f t="shared" si="79"/>
        <v>125500</v>
      </c>
      <c r="AN49" s="204">
        <f t="shared" si="79"/>
        <v>1406161.6</v>
      </c>
      <c r="AO49" s="204">
        <f t="shared" si="10"/>
        <v>186629.71663680405</v>
      </c>
      <c r="AP49" s="204">
        <f>SUM(AP50+AP56+AP68+AP109)</f>
        <v>1217500</v>
      </c>
      <c r="AQ49" s="204"/>
      <c r="AR49" s="204">
        <f t="shared" si="11"/>
        <v>161590.01924480722</v>
      </c>
      <c r="AS49" s="204"/>
      <c r="AT49" s="204">
        <f>SUM(AT50+AT56+AT68+AT109)</f>
        <v>72646.87</v>
      </c>
      <c r="AU49" s="204">
        <f>SUM(AU50+AU56+AU68+AU109)</f>
        <v>103446.21</v>
      </c>
      <c r="AV49" s="204">
        <f>SUM(AV50+AV56+AV68+AV109)</f>
        <v>1398.17</v>
      </c>
      <c r="AW49" s="204">
        <f t="shared" si="64"/>
        <v>263638.05924480723</v>
      </c>
      <c r="AX49" s="82"/>
      <c r="AY49" s="82"/>
      <c r="AZ49" s="82"/>
      <c r="BA49" s="82"/>
      <c r="BB49" s="82"/>
      <c r="BC49" s="82"/>
      <c r="BD49" s="82">
        <f t="shared" si="35"/>
        <v>0</v>
      </c>
      <c r="BE49" s="82">
        <f t="shared" si="36"/>
        <v>263638.05924480723</v>
      </c>
      <c r="BF49" s="82">
        <f t="shared" si="37"/>
        <v>0</v>
      </c>
      <c r="BG49" s="82">
        <f>SUM(BG50+BG56+BG68+BG109)</f>
        <v>105415.79000000002</v>
      </c>
      <c r="BH49" s="82">
        <f>SUM(BH50+BH56+BH68+BH109)</f>
        <v>176512</v>
      </c>
      <c r="BI49" s="82">
        <f>SUM(BI50+BI56+BI68+BI109)</f>
        <v>176512</v>
      </c>
      <c r="BJ49" s="82">
        <f>SUM(BJ50+BJ56+BJ68+BJ109)</f>
        <v>70654.320000000007</v>
      </c>
      <c r="BK49" s="82">
        <v>180000</v>
      </c>
      <c r="BL49" s="82">
        <v>182000</v>
      </c>
      <c r="BM49" s="108">
        <f t="shared" si="8"/>
        <v>40.028054749818715</v>
      </c>
    </row>
    <row r="50" spans="1:65" hidden="1" x14ac:dyDescent="0.2">
      <c r="A50" s="206"/>
      <c r="B50" s="213"/>
      <c r="C50" s="202"/>
      <c r="D50" s="202"/>
      <c r="E50" s="202"/>
      <c r="F50" s="202"/>
      <c r="G50" s="202"/>
      <c r="H50" s="202"/>
      <c r="I50" s="214">
        <v>321</v>
      </c>
      <c r="J50" s="109" t="s">
        <v>93</v>
      </c>
      <c r="K50" s="215">
        <f t="shared" ref="K50:AB50" si="80">SUM(K51:K55)</f>
        <v>31101</v>
      </c>
      <c r="L50" s="215">
        <f t="shared" si="80"/>
        <v>26000</v>
      </c>
      <c r="M50" s="215">
        <f t="shared" si="80"/>
        <v>26000</v>
      </c>
      <c r="N50" s="215">
        <f t="shared" si="80"/>
        <v>12000</v>
      </c>
      <c r="O50" s="215">
        <f>SUM(O51:O55)</f>
        <v>12000</v>
      </c>
      <c r="P50" s="215">
        <f t="shared" si="80"/>
        <v>12000</v>
      </c>
      <c r="Q50" s="215">
        <f>SUM(Q51:Q55)</f>
        <v>12000</v>
      </c>
      <c r="R50" s="215">
        <f t="shared" si="80"/>
        <v>4435.2</v>
      </c>
      <c r="S50" s="215">
        <f t="shared" si="80"/>
        <v>12000</v>
      </c>
      <c r="T50" s="215">
        <f t="shared" si="80"/>
        <v>4435.2</v>
      </c>
      <c r="U50" s="215">
        <f t="shared" si="80"/>
        <v>0</v>
      </c>
      <c r="V50" s="215">
        <f t="shared" si="80"/>
        <v>400</v>
      </c>
      <c r="W50" s="215">
        <f t="shared" si="80"/>
        <v>12000</v>
      </c>
      <c r="X50" s="215">
        <f t="shared" si="80"/>
        <v>28000</v>
      </c>
      <c r="Y50" s="215">
        <f t="shared" si="80"/>
        <v>34500</v>
      </c>
      <c r="Z50" s="215">
        <f t="shared" ref="Z50" si="81">SUM(Z51:Z55)</f>
        <v>34500</v>
      </c>
      <c r="AA50" s="215">
        <f t="shared" si="80"/>
        <v>36000</v>
      </c>
      <c r="AB50" s="215">
        <f t="shared" si="80"/>
        <v>8243.02</v>
      </c>
      <c r="AC50" s="215">
        <f t="shared" ref="AC50:AP50" si="82">SUM(AC51:AC55)</f>
        <v>36000</v>
      </c>
      <c r="AD50" s="215">
        <f t="shared" si="82"/>
        <v>13500</v>
      </c>
      <c r="AE50" s="215">
        <f t="shared" si="82"/>
        <v>0</v>
      </c>
      <c r="AF50" s="215">
        <f t="shared" si="82"/>
        <v>0</v>
      </c>
      <c r="AG50" s="215">
        <f t="shared" si="82"/>
        <v>13500</v>
      </c>
      <c r="AH50" s="215">
        <f t="shared" si="82"/>
        <v>8876.32</v>
      </c>
      <c r="AI50" s="215">
        <f t="shared" si="82"/>
        <v>16000</v>
      </c>
      <c r="AJ50" s="215">
        <f t="shared" si="82"/>
        <v>3368.12</v>
      </c>
      <c r="AK50" s="215">
        <f t="shared" si="82"/>
        <v>28000</v>
      </c>
      <c r="AL50" s="215">
        <f t="shared" si="82"/>
        <v>0</v>
      </c>
      <c r="AM50" s="215">
        <f t="shared" si="82"/>
        <v>0</v>
      </c>
      <c r="AN50" s="215">
        <f t="shared" si="82"/>
        <v>28000</v>
      </c>
      <c r="AO50" s="204">
        <f t="shared" si="10"/>
        <v>3716.2386356095294</v>
      </c>
      <c r="AP50" s="215">
        <f t="shared" si="82"/>
        <v>31000</v>
      </c>
      <c r="AQ50" s="215"/>
      <c r="AR50" s="204">
        <f t="shared" si="11"/>
        <v>4114.4070608534075</v>
      </c>
      <c r="AS50" s="204"/>
      <c r="AT50" s="204">
        <f t="shared" ref="AT50:AV50" si="83">SUM(AT51:AT55)</f>
        <v>1525.35</v>
      </c>
      <c r="AU50" s="204">
        <f t="shared" si="83"/>
        <v>0</v>
      </c>
      <c r="AV50" s="204">
        <f t="shared" si="83"/>
        <v>398.17</v>
      </c>
      <c r="AW50" s="204">
        <f t="shared" si="64"/>
        <v>3716.2370608534075</v>
      </c>
      <c r="AX50" s="82"/>
      <c r="AY50" s="82"/>
      <c r="AZ50" s="82"/>
      <c r="BA50" s="82"/>
      <c r="BB50" s="82"/>
      <c r="BC50" s="82"/>
      <c r="BD50" s="82">
        <f t="shared" si="35"/>
        <v>0</v>
      </c>
      <c r="BE50" s="82">
        <f t="shared" si="36"/>
        <v>3716.2370608534075</v>
      </c>
      <c r="BF50" s="82">
        <f t="shared" si="37"/>
        <v>0</v>
      </c>
      <c r="BG50" s="82">
        <f>SUM(BG51:BG55)</f>
        <v>1800.92</v>
      </c>
      <c r="BH50" s="82">
        <f>SUM(BH51:BH55)</f>
        <v>3600</v>
      </c>
      <c r="BI50" s="82">
        <f>SUM(BI51:BI55)</f>
        <v>3600</v>
      </c>
      <c r="BJ50" s="82">
        <f>SUM(BJ51:BJ55)</f>
        <v>1567.45</v>
      </c>
      <c r="BK50" s="82"/>
      <c r="BL50" s="82"/>
      <c r="BM50" s="108">
        <f t="shared" si="8"/>
        <v>43.540277777777781</v>
      </c>
    </row>
    <row r="51" spans="1:65" hidden="1" x14ac:dyDescent="0.2">
      <c r="A51" s="206"/>
      <c r="B51" s="213"/>
      <c r="C51" s="202"/>
      <c r="D51" s="202"/>
      <c r="E51" s="202"/>
      <c r="F51" s="202"/>
      <c r="G51" s="202"/>
      <c r="H51" s="202"/>
      <c r="I51" s="214">
        <v>32111</v>
      </c>
      <c r="J51" s="109" t="s">
        <v>48</v>
      </c>
      <c r="K51" s="215">
        <v>510</v>
      </c>
      <c r="L51" s="215">
        <v>1000</v>
      </c>
      <c r="M51" s="215">
        <v>1000</v>
      </c>
      <c r="N51" s="215">
        <v>1000</v>
      </c>
      <c r="O51" s="215">
        <v>1000</v>
      </c>
      <c r="P51" s="215">
        <v>1000</v>
      </c>
      <c r="Q51" s="215">
        <v>1000</v>
      </c>
      <c r="R51" s="215"/>
      <c r="S51" s="215">
        <v>1000</v>
      </c>
      <c r="T51" s="215"/>
      <c r="U51" s="215"/>
      <c r="V51" s="204">
        <f t="shared" si="32"/>
        <v>100</v>
      </c>
      <c r="W51" s="215">
        <v>1000</v>
      </c>
      <c r="X51" s="215">
        <v>1000</v>
      </c>
      <c r="Y51" s="215">
        <v>1000</v>
      </c>
      <c r="Z51" s="215">
        <v>1000</v>
      </c>
      <c r="AA51" s="215">
        <v>2000</v>
      </c>
      <c r="AB51" s="215">
        <v>510</v>
      </c>
      <c r="AC51" s="215">
        <v>2000</v>
      </c>
      <c r="AD51" s="215">
        <v>2000</v>
      </c>
      <c r="AE51" s="215"/>
      <c r="AF51" s="215"/>
      <c r="AG51" s="218">
        <f>SUM(AD51+AE51-AF51)</f>
        <v>2000</v>
      </c>
      <c r="AH51" s="215">
        <v>400</v>
      </c>
      <c r="AI51" s="215">
        <v>2000</v>
      </c>
      <c r="AJ51" s="82">
        <v>0</v>
      </c>
      <c r="AK51" s="215">
        <v>2000</v>
      </c>
      <c r="AL51" s="215"/>
      <c r="AM51" s="215"/>
      <c r="AN51" s="82">
        <f t="shared" si="34"/>
        <v>2000</v>
      </c>
      <c r="AO51" s="204">
        <f t="shared" si="10"/>
        <v>265.44561682925212</v>
      </c>
      <c r="AP51" s="82">
        <v>2000</v>
      </c>
      <c r="AQ51" s="82"/>
      <c r="AR51" s="204">
        <f t="shared" si="11"/>
        <v>265.44561682925212</v>
      </c>
      <c r="AS51" s="204">
        <v>79.62</v>
      </c>
      <c r="AT51" s="204">
        <v>79.62</v>
      </c>
      <c r="AU51" s="204"/>
      <c r="AV51" s="204"/>
      <c r="AW51" s="204">
        <f t="shared" si="64"/>
        <v>265.44561682925212</v>
      </c>
      <c r="AX51" s="82">
        <v>265.45</v>
      </c>
      <c r="AY51" s="82"/>
      <c r="AZ51" s="82"/>
      <c r="BA51" s="82"/>
      <c r="BB51" s="82"/>
      <c r="BC51" s="82"/>
      <c r="BD51" s="82">
        <f t="shared" si="35"/>
        <v>265.45</v>
      </c>
      <c r="BE51" s="82">
        <f t="shared" si="36"/>
        <v>-4.3831707478716453E-3</v>
      </c>
      <c r="BF51" s="82">
        <f t="shared" si="37"/>
        <v>-265.45</v>
      </c>
      <c r="BG51" s="82">
        <v>79.62</v>
      </c>
      <c r="BH51" s="82">
        <v>200</v>
      </c>
      <c r="BI51" s="82">
        <v>200</v>
      </c>
      <c r="BJ51" s="82">
        <v>90</v>
      </c>
      <c r="BK51" s="82"/>
      <c r="BL51" s="82"/>
      <c r="BM51" s="108">
        <f t="shared" si="8"/>
        <v>45</v>
      </c>
    </row>
    <row r="52" spans="1:65" hidden="1" x14ac:dyDescent="0.2">
      <c r="A52" s="206"/>
      <c r="B52" s="213"/>
      <c r="C52" s="202"/>
      <c r="D52" s="202"/>
      <c r="E52" s="202"/>
      <c r="F52" s="202"/>
      <c r="G52" s="202"/>
      <c r="H52" s="202"/>
      <c r="I52" s="214">
        <v>32115</v>
      </c>
      <c r="J52" s="109" t="s">
        <v>49</v>
      </c>
      <c r="K52" s="215">
        <v>2541.1999999999998</v>
      </c>
      <c r="L52" s="215">
        <v>2000</v>
      </c>
      <c r="M52" s="215">
        <v>2000</v>
      </c>
      <c r="N52" s="215">
        <v>1000</v>
      </c>
      <c r="O52" s="215">
        <v>1000</v>
      </c>
      <c r="P52" s="215">
        <v>1000</v>
      </c>
      <c r="Q52" s="215">
        <v>1000</v>
      </c>
      <c r="R52" s="215"/>
      <c r="S52" s="215">
        <v>1000</v>
      </c>
      <c r="T52" s="215"/>
      <c r="U52" s="215"/>
      <c r="V52" s="204">
        <f t="shared" si="32"/>
        <v>100</v>
      </c>
      <c r="W52" s="215">
        <v>1000</v>
      </c>
      <c r="X52" s="215">
        <v>1000</v>
      </c>
      <c r="Y52" s="215">
        <v>1000</v>
      </c>
      <c r="Z52" s="215">
        <v>1000</v>
      </c>
      <c r="AA52" s="215">
        <v>1000</v>
      </c>
      <c r="AB52" s="215">
        <v>453.7</v>
      </c>
      <c r="AC52" s="215">
        <v>1000</v>
      </c>
      <c r="AD52" s="215">
        <v>1000</v>
      </c>
      <c r="AE52" s="215"/>
      <c r="AF52" s="215"/>
      <c r="AG52" s="218">
        <f t="shared" ref="AG52:AG55" si="84">SUM(AD52+AE52-AF52)</f>
        <v>1000</v>
      </c>
      <c r="AH52" s="215">
        <v>564</v>
      </c>
      <c r="AI52" s="215">
        <v>1000</v>
      </c>
      <c r="AJ52" s="82">
        <v>0</v>
      </c>
      <c r="AK52" s="215">
        <v>1000</v>
      </c>
      <c r="AL52" s="215"/>
      <c r="AM52" s="215"/>
      <c r="AN52" s="82">
        <f t="shared" si="34"/>
        <v>1000</v>
      </c>
      <c r="AO52" s="204">
        <f t="shared" si="10"/>
        <v>132.72280841462606</v>
      </c>
      <c r="AP52" s="82">
        <v>1000</v>
      </c>
      <c r="AQ52" s="82"/>
      <c r="AR52" s="204">
        <f t="shared" si="11"/>
        <v>132.72280841462606</v>
      </c>
      <c r="AS52" s="204">
        <v>27.58</v>
      </c>
      <c r="AT52" s="204">
        <v>27.58</v>
      </c>
      <c r="AU52" s="204"/>
      <c r="AV52" s="204"/>
      <c r="AW52" s="204">
        <f t="shared" si="64"/>
        <v>132.72280841462606</v>
      </c>
      <c r="AX52" s="82"/>
      <c r="AY52" s="82">
        <v>132.72</v>
      </c>
      <c r="AZ52" s="82"/>
      <c r="BA52" s="82"/>
      <c r="BB52" s="82"/>
      <c r="BC52" s="82"/>
      <c r="BD52" s="82">
        <f t="shared" si="35"/>
        <v>132.72</v>
      </c>
      <c r="BE52" s="82">
        <f t="shared" si="36"/>
        <v>2.8084146260596299E-3</v>
      </c>
      <c r="BF52" s="82">
        <f t="shared" si="37"/>
        <v>-132.72</v>
      </c>
      <c r="BG52" s="82">
        <v>27.58</v>
      </c>
      <c r="BH52" s="82">
        <v>150</v>
      </c>
      <c r="BI52" s="82">
        <v>150</v>
      </c>
      <c r="BJ52" s="82">
        <v>40.200000000000003</v>
      </c>
      <c r="BK52" s="82"/>
      <c r="BL52" s="82"/>
      <c r="BM52" s="108">
        <f t="shared" si="8"/>
        <v>26.8</v>
      </c>
    </row>
    <row r="53" spans="1:65" hidden="1" x14ac:dyDescent="0.2">
      <c r="A53" s="206"/>
      <c r="B53" s="213"/>
      <c r="C53" s="202"/>
      <c r="D53" s="202"/>
      <c r="E53" s="202"/>
      <c r="F53" s="202"/>
      <c r="G53" s="202"/>
      <c r="H53" s="202"/>
      <c r="I53" s="214">
        <v>32121</v>
      </c>
      <c r="J53" s="109" t="s">
        <v>150</v>
      </c>
      <c r="K53" s="215">
        <v>26379.8</v>
      </c>
      <c r="L53" s="215">
        <v>20000</v>
      </c>
      <c r="M53" s="215">
        <v>20000</v>
      </c>
      <c r="N53" s="215">
        <v>9000</v>
      </c>
      <c r="O53" s="215">
        <v>9000</v>
      </c>
      <c r="P53" s="215">
        <v>9000</v>
      </c>
      <c r="Q53" s="215">
        <v>9000</v>
      </c>
      <c r="R53" s="215">
        <v>4435.2</v>
      </c>
      <c r="S53" s="215">
        <v>9000</v>
      </c>
      <c r="T53" s="215">
        <v>4435.2</v>
      </c>
      <c r="U53" s="215"/>
      <c r="V53" s="204">
        <f t="shared" si="32"/>
        <v>100</v>
      </c>
      <c r="W53" s="215">
        <v>9000</v>
      </c>
      <c r="X53" s="215">
        <v>16700</v>
      </c>
      <c r="Y53" s="215">
        <v>22500</v>
      </c>
      <c r="Z53" s="215">
        <v>22500</v>
      </c>
      <c r="AA53" s="215">
        <v>23000</v>
      </c>
      <c r="AB53" s="215">
        <v>5554.32</v>
      </c>
      <c r="AC53" s="215">
        <v>23000</v>
      </c>
      <c r="AD53" s="215">
        <v>8000</v>
      </c>
      <c r="AE53" s="215"/>
      <c r="AF53" s="215"/>
      <c r="AG53" s="218">
        <f t="shared" si="84"/>
        <v>8000</v>
      </c>
      <c r="AH53" s="215">
        <v>4262.32</v>
      </c>
      <c r="AI53" s="215">
        <v>8000</v>
      </c>
      <c r="AJ53" s="82">
        <v>1418.12</v>
      </c>
      <c r="AK53" s="215">
        <v>20000</v>
      </c>
      <c r="AL53" s="215"/>
      <c r="AM53" s="215"/>
      <c r="AN53" s="82">
        <f t="shared" si="34"/>
        <v>20000</v>
      </c>
      <c r="AO53" s="204">
        <f t="shared" si="10"/>
        <v>2654.4561682925209</v>
      </c>
      <c r="AP53" s="82">
        <v>20000</v>
      </c>
      <c r="AQ53" s="82"/>
      <c r="AR53" s="204">
        <f t="shared" si="11"/>
        <v>2654.4561682925209</v>
      </c>
      <c r="AS53" s="204">
        <v>1391.61</v>
      </c>
      <c r="AT53" s="204">
        <v>1391.61</v>
      </c>
      <c r="AU53" s="204"/>
      <c r="AV53" s="204"/>
      <c r="AW53" s="204">
        <f t="shared" si="64"/>
        <v>2654.4561682925209</v>
      </c>
      <c r="AX53" s="82">
        <v>2654.46</v>
      </c>
      <c r="AY53" s="82"/>
      <c r="AZ53" s="82"/>
      <c r="BA53" s="82"/>
      <c r="BB53" s="82"/>
      <c r="BC53" s="82"/>
      <c r="BD53" s="82">
        <f t="shared" si="35"/>
        <v>2654.46</v>
      </c>
      <c r="BE53" s="82">
        <f t="shared" si="36"/>
        <v>-3.8317074790938932E-3</v>
      </c>
      <c r="BF53" s="82">
        <f t="shared" si="37"/>
        <v>-2654.46</v>
      </c>
      <c r="BG53" s="82">
        <v>1667.18</v>
      </c>
      <c r="BH53" s="82">
        <v>2500</v>
      </c>
      <c r="BI53" s="82">
        <v>2500</v>
      </c>
      <c r="BJ53" s="82">
        <v>1068.21</v>
      </c>
      <c r="BK53" s="82"/>
      <c r="BL53" s="82"/>
      <c r="BM53" s="108">
        <f t="shared" si="8"/>
        <v>42.728400000000001</v>
      </c>
    </row>
    <row r="54" spans="1:65" hidden="1" x14ac:dyDescent="0.2">
      <c r="A54" s="206"/>
      <c r="B54" s="213"/>
      <c r="C54" s="202"/>
      <c r="D54" s="202"/>
      <c r="E54" s="202"/>
      <c r="F54" s="202"/>
      <c r="G54" s="202"/>
      <c r="H54" s="202"/>
      <c r="I54" s="214">
        <v>32121</v>
      </c>
      <c r="J54" s="109" t="s">
        <v>352</v>
      </c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04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8"/>
      <c r="AH54" s="215"/>
      <c r="AI54" s="215"/>
      <c r="AJ54" s="82"/>
      <c r="AK54" s="215"/>
      <c r="AL54" s="215"/>
      <c r="AM54" s="215"/>
      <c r="AN54" s="82"/>
      <c r="AO54" s="204">
        <f t="shared" si="10"/>
        <v>0</v>
      </c>
      <c r="AP54" s="82">
        <v>3000</v>
      </c>
      <c r="AQ54" s="82"/>
      <c r="AR54" s="204">
        <f t="shared" si="11"/>
        <v>398.16842524387812</v>
      </c>
      <c r="AS54" s="204">
        <v>0</v>
      </c>
      <c r="AT54" s="204"/>
      <c r="AU54" s="204"/>
      <c r="AV54" s="204">
        <v>398.17</v>
      </c>
      <c r="AW54" s="204">
        <f t="shared" si="64"/>
        <v>-1.5747561218972805E-3</v>
      </c>
      <c r="AX54" s="82"/>
      <c r="AY54" s="82"/>
      <c r="AZ54" s="82"/>
      <c r="BA54" s="82"/>
      <c r="BB54" s="82"/>
      <c r="BC54" s="82"/>
      <c r="BD54" s="82">
        <f t="shared" si="35"/>
        <v>0</v>
      </c>
      <c r="BE54" s="82">
        <f t="shared" si="36"/>
        <v>-1.5747561218972805E-3</v>
      </c>
      <c r="BF54" s="82">
        <f t="shared" si="37"/>
        <v>0</v>
      </c>
      <c r="BG54" s="82"/>
      <c r="BH54" s="82">
        <v>250</v>
      </c>
      <c r="BI54" s="82">
        <v>250</v>
      </c>
      <c r="BJ54" s="82">
        <v>80</v>
      </c>
      <c r="BK54" s="82"/>
      <c r="BL54" s="82"/>
      <c r="BM54" s="108">
        <f t="shared" si="8"/>
        <v>32</v>
      </c>
    </row>
    <row r="55" spans="1:65" hidden="1" x14ac:dyDescent="0.2">
      <c r="A55" s="206"/>
      <c r="B55" s="213"/>
      <c r="C55" s="202"/>
      <c r="D55" s="202"/>
      <c r="E55" s="202"/>
      <c r="F55" s="202"/>
      <c r="G55" s="202"/>
      <c r="H55" s="202"/>
      <c r="I55" s="214">
        <v>32131</v>
      </c>
      <c r="J55" s="109" t="s">
        <v>9</v>
      </c>
      <c r="K55" s="215">
        <v>1670</v>
      </c>
      <c r="L55" s="215">
        <v>3000</v>
      </c>
      <c r="M55" s="215">
        <v>3000</v>
      </c>
      <c r="N55" s="215">
        <v>1000</v>
      </c>
      <c r="O55" s="215">
        <v>1000</v>
      </c>
      <c r="P55" s="215">
        <v>1000</v>
      </c>
      <c r="Q55" s="215">
        <v>1000</v>
      </c>
      <c r="R55" s="215"/>
      <c r="S55" s="215">
        <v>1000</v>
      </c>
      <c r="T55" s="215"/>
      <c r="U55" s="215"/>
      <c r="V55" s="204">
        <f t="shared" si="32"/>
        <v>100</v>
      </c>
      <c r="W55" s="215">
        <v>1000</v>
      </c>
      <c r="X55" s="215">
        <v>9300</v>
      </c>
      <c r="Y55" s="215">
        <v>10000</v>
      </c>
      <c r="Z55" s="215">
        <v>10000</v>
      </c>
      <c r="AA55" s="215">
        <v>10000</v>
      </c>
      <c r="AB55" s="215">
        <v>1725</v>
      </c>
      <c r="AC55" s="215">
        <v>10000</v>
      </c>
      <c r="AD55" s="215">
        <v>2500</v>
      </c>
      <c r="AE55" s="215"/>
      <c r="AF55" s="215"/>
      <c r="AG55" s="218">
        <f t="shared" si="84"/>
        <v>2500</v>
      </c>
      <c r="AH55" s="215">
        <v>3650</v>
      </c>
      <c r="AI55" s="215">
        <v>5000</v>
      </c>
      <c r="AJ55" s="82">
        <v>1950</v>
      </c>
      <c r="AK55" s="215">
        <v>5000</v>
      </c>
      <c r="AL55" s="215"/>
      <c r="AM55" s="215"/>
      <c r="AN55" s="82">
        <f t="shared" si="34"/>
        <v>5000</v>
      </c>
      <c r="AO55" s="204">
        <f t="shared" si="10"/>
        <v>663.61404207313024</v>
      </c>
      <c r="AP55" s="82">
        <v>5000</v>
      </c>
      <c r="AQ55" s="82"/>
      <c r="AR55" s="204">
        <f t="shared" si="11"/>
        <v>663.61404207313024</v>
      </c>
      <c r="AS55" s="204">
        <v>26.54</v>
      </c>
      <c r="AT55" s="204">
        <v>26.54</v>
      </c>
      <c r="AU55" s="204"/>
      <c r="AV55" s="204"/>
      <c r="AW55" s="204">
        <f t="shared" si="64"/>
        <v>663.61404207313024</v>
      </c>
      <c r="AX55" s="82">
        <v>663.61</v>
      </c>
      <c r="AY55" s="82"/>
      <c r="AZ55" s="82"/>
      <c r="BA55" s="82"/>
      <c r="BB55" s="82"/>
      <c r="BC55" s="82"/>
      <c r="BD55" s="82">
        <f t="shared" si="35"/>
        <v>663.61</v>
      </c>
      <c r="BE55" s="82">
        <f t="shared" si="36"/>
        <v>4.0420731302219792E-3</v>
      </c>
      <c r="BF55" s="82">
        <f t="shared" si="37"/>
        <v>-663.61</v>
      </c>
      <c r="BG55" s="82">
        <v>26.54</v>
      </c>
      <c r="BH55" s="82">
        <v>500</v>
      </c>
      <c r="BI55" s="82">
        <v>500</v>
      </c>
      <c r="BJ55" s="82">
        <v>289.04000000000002</v>
      </c>
      <c r="BK55" s="82"/>
      <c r="BL55" s="82"/>
      <c r="BM55" s="108">
        <f t="shared" si="8"/>
        <v>57.808000000000007</v>
      </c>
    </row>
    <row r="56" spans="1:65" hidden="1" x14ac:dyDescent="0.2">
      <c r="A56" s="206"/>
      <c r="B56" s="213"/>
      <c r="C56" s="202"/>
      <c r="D56" s="202"/>
      <c r="E56" s="202"/>
      <c r="F56" s="202"/>
      <c r="G56" s="202"/>
      <c r="H56" s="202"/>
      <c r="I56" s="214">
        <v>322</v>
      </c>
      <c r="J56" s="109" t="s">
        <v>70</v>
      </c>
      <c r="K56" s="215">
        <f t="shared" ref="K56:AB56" si="85">SUM(K57:K65)</f>
        <v>218445.44</v>
      </c>
      <c r="L56" s="215">
        <f t="shared" si="85"/>
        <v>184000</v>
      </c>
      <c r="M56" s="215">
        <f t="shared" si="85"/>
        <v>184000</v>
      </c>
      <c r="N56" s="215">
        <f t="shared" si="85"/>
        <v>146000</v>
      </c>
      <c r="O56" s="215">
        <f t="shared" si="85"/>
        <v>146000</v>
      </c>
      <c r="P56" s="215">
        <f t="shared" si="85"/>
        <v>127000</v>
      </c>
      <c r="Q56" s="215">
        <f t="shared" si="85"/>
        <v>127000</v>
      </c>
      <c r="R56" s="215">
        <f t="shared" si="85"/>
        <v>62539.500000000007</v>
      </c>
      <c r="S56" s="215">
        <f t="shared" si="85"/>
        <v>129000</v>
      </c>
      <c r="T56" s="215">
        <f t="shared" si="85"/>
        <v>58913.150000000009</v>
      </c>
      <c r="U56" s="215">
        <f t="shared" si="85"/>
        <v>0</v>
      </c>
      <c r="V56" s="215">
        <f t="shared" si="85"/>
        <v>888.88888888888891</v>
      </c>
      <c r="W56" s="215">
        <f t="shared" si="85"/>
        <v>132000</v>
      </c>
      <c r="X56" s="215">
        <f t="shared" si="85"/>
        <v>148000</v>
      </c>
      <c r="Y56" s="215">
        <f t="shared" si="85"/>
        <v>167000</v>
      </c>
      <c r="Z56" s="215">
        <f t="shared" si="85"/>
        <v>156000</v>
      </c>
      <c r="AA56" s="215">
        <f t="shared" si="85"/>
        <v>177000</v>
      </c>
      <c r="AB56" s="215">
        <f t="shared" si="85"/>
        <v>44702.85</v>
      </c>
      <c r="AC56" s="215">
        <f>SUM(AC57:AC66)</f>
        <v>177000</v>
      </c>
      <c r="AD56" s="215">
        <f t="shared" ref="AD56:AM56" si="86">SUM(AD57:AD66)</f>
        <v>220000</v>
      </c>
      <c r="AE56" s="215">
        <f t="shared" si="86"/>
        <v>0</v>
      </c>
      <c r="AF56" s="215">
        <f t="shared" si="86"/>
        <v>0</v>
      </c>
      <c r="AG56" s="215">
        <f t="shared" si="86"/>
        <v>220000</v>
      </c>
      <c r="AH56" s="215">
        <f t="shared" si="86"/>
        <v>106467.7</v>
      </c>
      <c r="AI56" s="215">
        <f t="shared" si="86"/>
        <v>207000</v>
      </c>
      <c r="AJ56" s="215">
        <f t="shared" si="86"/>
        <v>69059.75</v>
      </c>
      <c r="AK56" s="215">
        <f t="shared" si="86"/>
        <v>203000</v>
      </c>
      <c r="AL56" s="215">
        <f t="shared" si="86"/>
        <v>40000</v>
      </c>
      <c r="AM56" s="215">
        <f t="shared" si="86"/>
        <v>0</v>
      </c>
      <c r="AN56" s="215">
        <f>SUM(AN57:AN67)</f>
        <v>243000</v>
      </c>
      <c r="AO56" s="204">
        <f t="shared" si="10"/>
        <v>32251.642444754129</v>
      </c>
      <c r="AP56" s="215">
        <f>SUM(AP57:AP67)</f>
        <v>238000</v>
      </c>
      <c r="AQ56" s="215"/>
      <c r="AR56" s="204">
        <f t="shared" si="11"/>
        <v>31588.028402681</v>
      </c>
      <c r="AS56" s="204"/>
      <c r="AT56" s="204">
        <f t="shared" ref="AT56:AV56" si="87">SUM(AT57:AT67)</f>
        <v>13490.969999999998</v>
      </c>
      <c r="AU56" s="204">
        <f t="shared" si="87"/>
        <v>2000</v>
      </c>
      <c r="AV56" s="204">
        <f t="shared" si="87"/>
        <v>0</v>
      </c>
      <c r="AW56" s="204">
        <f t="shared" si="64"/>
        <v>33588.028402680997</v>
      </c>
      <c r="AX56" s="82"/>
      <c r="AY56" s="82"/>
      <c r="AZ56" s="82"/>
      <c r="BA56" s="82"/>
      <c r="BB56" s="82"/>
      <c r="BC56" s="82"/>
      <c r="BD56" s="82">
        <f t="shared" si="35"/>
        <v>0</v>
      </c>
      <c r="BE56" s="82">
        <f t="shared" si="36"/>
        <v>33588.028402680997</v>
      </c>
      <c r="BF56" s="82">
        <f t="shared" si="37"/>
        <v>0</v>
      </c>
      <c r="BG56" s="82">
        <f>SUM(BG57:BG67)</f>
        <v>18859.920000000002</v>
      </c>
      <c r="BH56" s="82">
        <f>SUM(BH57:BH67)</f>
        <v>32450</v>
      </c>
      <c r="BI56" s="82">
        <f>SUM(BI57:BI67)</f>
        <v>32450</v>
      </c>
      <c r="BJ56" s="82">
        <f>SUM(BJ57:BJ67)</f>
        <v>13106</v>
      </c>
      <c r="BK56" s="82"/>
      <c r="BL56" s="82"/>
      <c r="BM56" s="108">
        <f t="shared" si="8"/>
        <v>40.388289676425273</v>
      </c>
    </row>
    <row r="57" spans="1:65" hidden="1" x14ac:dyDescent="0.2">
      <c r="A57" s="206"/>
      <c r="B57" s="213"/>
      <c r="C57" s="202"/>
      <c r="D57" s="202"/>
      <c r="E57" s="202"/>
      <c r="F57" s="202"/>
      <c r="G57" s="202"/>
      <c r="H57" s="202"/>
      <c r="I57" s="214">
        <v>32211</v>
      </c>
      <c r="J57" s="109" t="s">
        <v>10</v>
      </c>
      <c r="K57" s="215">
        <v>24260.17</v>
      </c>
      <c r="L57" s="215">
        <v>10000</v>
      </c>
      <c r="M57" s="215">
        <v>10000</v>
      </c>
      <c r="N57" s="215">
        <v>8000</v>
      </c>
      <c r="O57" s="215">
        <v>8000</v>
      </c>
      <c r="P57" s="215">
        <v>10000</v>
      </c>
      <c r="Q57" s="215">
        <v>10000</v>
      </c>
      <c r="R57" s="215">
        <v>1159.3800000000001</v>
      </c>
      <c r="S57" s="215">
        <v>10000</v>
      </c>
      <c r="T57" s="215">
        <v>4564.53</v>
      </c>
      <c r="U57" s="215"/>
      <c r="V57" s="204">
        <f t="shared" si="32"/>
        <v>100</v>
      </c>
      <c r="W57" s="215">
        <v>10000</v>
      </c>
      <c r="X57" s="215">
        <v>10000</v>
      </c>
      <c r="Y57" s="215">
        <v>10000</v>
      </c>
      <c r="Z57" s="215">
        <v>6000</v>
      </c>
      <c r="AA57" s="215">
        <v>10000</v>
      </c>
      <c r="AB57" s="215">
        <v>1858.13</v>
      </c>
      <c r="AC57" s="215">
        <v>10000</v>
      </c>
      <c r="AD57" s="215">
        <v>15000</v>
      </c>
      <c r="AE57" s="215"/>
      <c r="AF57" s="215"/>
      <c r="AG57" s="218">
        <f>SUM(AD57+AE57-AF57)</f>
        <v>15000</v>
      </c>
      <c r="AH57" s="215">
        <v>10410.75</v>
      </c>
      <c r="AI57" s="215">
        <v>15000</v>
      </c>
      <c r="AJ57" s="82">
        <v>2804.81</v>
      </c>
      <c r="AK57" s="215">
        <v>10000</v>
      </c>
      <c r="AL57" s="215"/>
      <c r="AM57" s="215"/>
      <c r="AN57" s="82">
        <f t="shared" si="34"/>
        <v>10000</v>
      </c>
      <c r="AO57" s="204">
        <f t="shared" si="10"/>
        <v>1327.2280841462605</v>
      </c>
      <c r="AP57" s="82">
        <v>10000</v>
      </c>
      <c r="AQ57" s="82"/>
      <c r="AR57" s="204">
        <f t="shared" si="11"/>
        <v>1327.2280841462605</v>
      </c>
      <c r="AS57" s="204">
        <v>950.92</v>
      </c>
      <c r="AT57" s="204">
        <v>950.92</v>
      </c>
      <c r="AU57" s="204"/>
      <c r="AV57" s="204"/>
      <c r="AW57" s="204">
        <f t="shared" si="64"/>
        <v>1327.2280841462605</v>
      </c>
      <c r="AX57" s="82">
        <v>1327.23</v>
      </c>
      <c r="AY57" s="82"/>
      <c r="AZ57" s="82"/>
      <c r="BA57" s="82"/>
      <c r="BB57" s="82"/>
      <c r="BC57" s="82"/>
      <c r="BD57" s="82">
        <f t="shared" si="35"/>
        <v>1327.23</v>
      </c>
      <c r="BE57" s="82">
        <f t="shared" si="36"/>
        <v>-1.9158537395469466E-3</v>
      </c>
      <c r="BF57" s="82">
        <f t="shared" si="37"/>
        <v>-1327.23</v>
      </c>
      <c r="BG57" s="82">
        <v>1107.97</v>
      </c>
      <c r="BH57" s="82">
        <v>1400</v>
      </c>
      <c r="BI57" s="82">
        <v>1400</v>
      </c>
      <c r="BJ57" s="82">
        <v>759.93</v>
      </c>
      <c r="BK57" s="82"/>
      <c r="BL57" s="82"/>
      <c r="BM57" s="108">
        <f t="shared" si="8"/>
        <v>54.280714285714282</v>
      </c>
    </row>
    <row r="58" spans="1:65" hidden="1" x14ac:dyDescent="0.2">
      <c r="A58" s="206"/>
      <c r="B58" s="213"/>
      <c r="C58" s="202"/>
      <c r="D58" s="202"/>
      <c r="E58" s="202"/>
      <c r="F58" s="202"/>
      <c r="G58" s="202"/>
      <c r="H58" s="202"/>
      <c r="I58" s="214">
        <v>32211</v>
      </c>
      <c r="J58" s="109" t="s">
        <v>38</v>
      </c>
      <c r="K58" s="215">
        <v>5842.59</v>
      </c>
      <c r="L58" s="215">
        <v>3000</v>
      </c>
      <c r="M58" s="215">
        <v>3000</v>
      </c>
      <c r="N58" s="215">
        <v>4000</v>
      </c>
      <c r="O58" s="215">
        <v>4000</v>
      </c>
      <c r="P58" s="215">
        <v>3000</v>
      </c>
      <c r="Q58" s="215">
        <v>3000</v>
      </c>
      <c r="R58" s="215">
        <v>3187.5</v>
      </c>
      <c r="S58" s="215">
        <v>5000</v>
      </c>
      <c r="T58" s="215">
        <v>2296.29</v>
      </c>
      <c r="U58" s="215"/>
      <c r="V58" s="204">
        <f t="shared" si="32"/>
        <v>166.66666666666669</v>
      </c>
      <c r="W58" s="215">
        <v>5000</v>
      </c>
      <c r="X58" s="215">
        <v>5000</v>
      </c>
      <c r="Y58" s="215">
        <v>5000</v>
      </c>
      <c r="Z58" s="215">
        <v>5000</v>
      </c>
      <c r="AA58" s="215">
        <v>5000</v>
      </c>
      <c r="AB58" s="215">
        <v>998.3</v>
      </c>
      <c r="AC58" s="215">
        <v>5000</v>
      </c>
      <c r="AD58" s="215">
        <v>15000</v>
      </c>
      <c r="AE58" s="215"/>
      <c r="AF58" s="215"/>
      <c r="AG58" s="218">
        <f t="shared" ref="AG58:AG66" si="88">SUM(AD58+AE58-AF58)</f>
        <v>15000</v>
      </c>
      <c r="AH58" s="215">
        <v>2116.92</v>
      </c>
      <c r="AI58" s="215">
        <v>10000</v>
      </c>
      <c r="AJ58" s="82">
        <v>215.4</v>
      </c>
      <c r="AK58" s="215">
        <v>5000</v>
      </c>
      <c r="AL58" s="215"/>
      <c r="AM58" s="215"/>
      <c r="AN58" s="82">
        <f t="shared" si="34"/>
        <v>5000</v>
      </c>
      <c r="AO58" s="204">
        <f t="shared" si="10"/>
        <v>663.61404207313024</v>
      </c>
      <c r="AP58" s="82">
        <v>15000</v>
      </c>
      <c r="AQ58" s="82"/>
      <c r="AR58" s="204">
        <f t="shared" si="11"/>
        <v>1990.8421262193906</v>
      </c>
      <c r="AS58" s="204">
        <v>965.88</v>
      </c>
      <c r="AT58" s="204">
        <v>965.88</v>
      </c>
      <c r="AU58" s="204"/>
      <c r="AV58" s="204"/>
      <c r="AW58" s="204">
        <f t="shared" si="64"/>
        <v>1990.8421262193906</v>
      </c>
      <c r="AX58" s="82"/>
      <c r="AY58" s="82"/>
      <c r="AZ58" s="82">
        <v>1990.84</v>
      </c>
      <c r="BA58" s="82"/>
      <c r="BB58" s="82"/>
      <c r="BC58" s="82"/>
      <c r="BD58" s="82">
        <f t="shared" si="35"/>
        <v>1990.84</v>
      </c>
      <c r="BE58" s="82">
        <f t="shared" si="36"/>
        <v>2.1262193906750326E-3</v>
      </c>
      <c r="BF58" s="82">
        <f t="shared" si="37"/>
        <v>-1990.84</v>
      </c>
      <c r="BG58" s="82">
        <v>2034.19</v>
      </c>
      <c r="BH58" s="82">
        <v>2200</v>
      </c>
      <c r="BI58" s="82">
        <v>2200</v>
      </c>
      <c r="BJ58" s="82">
        <v>249.45</v>
      </c>
      <c r="BK58" s="82"/>
      <c r="BL58" s="82"/>
      <c r="BM58" s="108">
        <f t="shared" si="8"/>
        <v>11.338636363636363</v>
      </c>
    </row>
    <row r="59" spans="1:65" hidden="1" x14ac:dyDescent="0.2">
      <c r="A59" s="206"/>
      <c r="B59" s="213"/>
      <c r="C59" s="202"/>
      <c r="D59" s="202"/>
      <c r="E59" s="202"/>
      <c r="F59" s="202"/>
      <c r="G59" s="202"/>
      <c r="H59" s="202"/>
      <c r="I59" s="214">
        <v>32212</v>
      </c>
      <c r="J59" s="109" t="s">
        <v>53</v>
      </c>
      <c r="K59" s="215">
        <v>4710.17</v>
      </c>
      <c r="L59" s="215">
        <v>1000</v>
      </c>
      <c r="M59" s="215">
        <v>1000</v>
      </c>
      <c r="N59" s="215">
        <v>8000</v>
      </c>
      <c r="O59" s="215">
        <v>8000</v>
      </c>
      <c r="P59" s="215">
        <v>8000</v>
      </c>
      <c r="Q59" s="215">
        <v>8000</v>
      </c>
      <c r="R59" s="215">
        <v>7900</v>
      </c>
      <c r="S59" s="215">
        <v>8000</v>
      </c>
      <c r="T59" s="215">
        <v>6972.5</v>
      </c>
      <c r="U59" s="215"/>
      <c r="V59" s="204">
        <f t="shared" si="32"/>
        <v>100</v>
      </c>
      <c r="W59" s="215">
        <v>8000</v>
      </c>
      <c r="X59" s="215">
        <v>13000</v>
      </c>
      <c r="Y59" s="215">
        <v>13000</v>
      </c>
      <c r="Z59" s="215">
        <v>13000</v>
      </c>
      <c r="AA59" s="215">
        <v>15000</v>
      </c>
      <c r="AB59" s="215">
        <v>7278</v>
      </c>
      <c r="AC59" s="215">
        <v>15000</v>
      </c>
      <c r="AD59" s="215">
        <v>8000</v>
      </c>
      <c r="AE59" s="215"/>
      <c r="AF59" s="215"/>
      <c r="AG59" s="218">
        <f t="shared" si="88"/>
        <v>8000</v>
      </c>
      <c r="AH59" s="215">
        <v>5200</v>
      </c>
      <c r="AI59" s="215">
        <v>8000</v>
      </c>
      <c r="AJ59" s="82">
        <v>0</v>
      </c>
      <c r="AK59" s="215">
        <v>5000</v>
      </c>
      <c r="AL59" s="215"/>
      <c r="AM59" s="215"/>
      <c r="AN59" s="82">
        <f t="shared" si="34"/>
        <v>5000</v>
      </c>
      <c r="AO59" s="204">
        <f t="shared" si="10"/>
        <v>663.61404207313024</v>
      </c>
      <c r="AP59" s="82">
        <v>3000</v>
      </c>
      <c r="AQ59" s="82"/>
      <c r="AR59" s="204">
        <f t="shared" si="11"/>
        <v>398.16842524387812</v>
      </c>
      <c r="AS59" s="204"/>
      <c r="AT59" s="204"/>
      <c r="AU59" s="204"/>
      <c r="AV59" s="204"/>
      <c r="AW59" s="204">
        <f t="shared" si="64"/>
        <v>398.16842524387812</v>
      </c>
      <c r="AX59" s="82">
        <v>398.17</v>
      </c>
      <c r="AY59" s="82"/>
      <c r="AZ59" s="82"/>
      <c r="BA59" s="82"/>
      <c r="BB59" s="82"/>
      <c r="BC59" s="82"/>
      <c r="BD59" s="82">
        <f t="shared" si="35"/>
        <v>398.17</v>
      </c>
      <c r="BE59" s="82">
        <f t="shared" si="36"/>
        <v>-1.5747561218972805E-3</v>
      </c>
      <c r="BF59" s="82">
        <f t="shared" si="37"/>
        <v>-398.17</v>
      </c>
      <c r="BG59" s="82"/>
      <c r="BH59" s="82">
        <v>200</v>
      </c>
      <c r="BI59" s="82">
        <v>200</v>
      </c>
      <c r="BJ59" s="82"/>
      <c r="BK59" s="82"/>
      <c r="BL59" s="82"/>
      <c r="BM59" s="108">
        <f t="shared" si="8"/>
        <v>0</v>
      </c>
    </row>
    <row r="60" spans="1:65" hidden="1" x14ac:dyDescent="0.2">
      <c r="A60" s="206"/>
      <c r="B60" s="213"/>
      <c r="C60" s="202"/>
      <c r="D60" s="202"/>
      <c r="E60" s="202"/>
      <c r="F60" s="202"/>
      <c r="G60" s="202"/>
      <c r="H60" s="202"/>
      <c r="I60" s="214">
        <v>32231</v>
      </c>
      <c r="J60" s="109" t="s">
        <v>54</v>
      </c>
      <c r="K60" s="215">
        <v>61703.83</v>
      </c>
      <c r="L60" s="215">
        <v>100000</v>
      </c>
      <c r="M60" s="215">
        <v>100000</v>
      </c>
      <c r="N60" s="215">
        <v>80000</v>
      </c>
      <c r="O60" s="215">
        <v>80000</v>
      </c>
      <c r="P60" s="215">
        <v>50000</v>
      </c>
      <c r="Q60" s="215">
        <v>50000</v>
      </c>
      <c r="R60" s="215">
        <v>22715.360000000001</v>
      </c>
      <c r="S60" s="215">
        <v>50000</v>
      </c>
      <c r="T60" s="215">
        <v>26170.2</v>
      </c>
      <c r="U60" s="215"/>
      <c r="V60" s="204">
        <f t="shared" si="32"/>
        <v>100</v>
      </c>
      <c r="W60" s="215">
        <v>55000</v>
      </c>
      <c r="X60" s="215">
        <v>54000</v>
      </c>
      <c r="Y60" s="215">
        <v>76000</v>
      </c>
      <c r="Z60" s="215">
        <v>54000</v>
      </c>
      <c r="AA60" s="215">
        <v>80000</v>
      </c>
      <c r="AB60" s="215">
        <v>8087.73</v>
      </c>
      <c r="AC60" s="215">
        <v>80000</v>
      </c>
      <c r="AD60" s="215">
        <v>60000</v>
      </c>
      <c r="AE60" s="215"/>
      <c r="AF60" s="215"/>
      <c r="AG60" s="218">
        <f t="shared" si="88"/>
        <v>60000</v>
      </c>
      <c r="AH60" s="215">
        <v>29636.080000000002</v>
      </c>
      <c r="AI60" s="215">
        <v>60000</v>
      </c>
      <c r="AJ60" s="82">
        <v>18715.830000000002</v>
      </c>
      <c r="AK60" s="215">
        <v>60000</v>
      </c>
      <c r="AL60" s="215">
        <v>40000</v>
      </c>
      <c r="AM60" s="215"/>
      <c r="AN60" s="82">
        <f t="shared" si="34"/>
        <v>100000</v>
      </c>
      <c r="AO60" s="204">
        <f t="shared" si="10"/>
        <v>13272.280841462605</v>
      </c>
      <c r="AP60" s="82">
        <v>100000</v>
      </c>
      <c r="AQ60" s="82"/>
      <c r="AR60" s="204">
        <f t="shared" si="11"/>
        <v>13272.280841462605</v>
      </c>
      <c r="AS60" s="204">
        <v>9147.18</v>
      </c>
      <c r="AT60" s="204">
        <v>9147.18</v>
      </c>
      <c r="AU60" s="204">
        <v>2000</v>
      </c>
      <c r="AV60" s="204"/>
      <c r="AW60" s="204">
        <f t="shared" si="64"/>
        <v>15272.280841462605</v>
      </c>
      <c r="AX60" s="82"/>
      <c r="AY60" s="82"/>
      <c r="AZ60" s="82">
        <v>15272.28</v>
      </c>
      <c r="BA60" s="82"/>
      <c r="BB60" s="82"/>
      <c r="BC60" s="82"/>
      <c r="BD60" s="82">
        <f t="shared" si="35"/>
        <v>15272.28</v>
      </c>
      <c r="BE60" s="82">
        <f t="shared" si="36"/>
        <v>8.4146260451234411E-4</v>
      </c>
      <c r="BF60" s="82">
        <f t="shared" si="37"/>
        <v>-15272.28</v>
      </c>
      <c r="BG60" s="82">
        <v>11366.24</v>
      </c>
      <c r="BH60" s="82">
        <v>16000</v>
      </c>
      <c r="BI60" s="82">
        <v>16000</v>
      </c>
      <c r="BJ60" s="82">
        <v>4790.42</v>
      </c>
      <c r="BK60" s="82"/>
      <c r="BL60" s="82"/>
      <c r="BM60" s="108">
        <f t="shared" si="8"/>
        <v>29.940125000000002</v>
      </c>
    </row>
    <row r="61" spans="1:65" hidden="1" x14ac:dyDescent="0.2">
      <c r="A61" s="206"/>
      <c r="B61" s="213"/>
      <c r="C61" s="202"/>
      <c r="D61" s="202"/>
      <c r="E61" s="202"/>
      <c r="F61" s="202"/>
      <c r="G61" s="202"/>
      <c r="H61" s="202"/>
      <c r="I61" s="214">
        <v>32231</v>
      </c>
      <c r="J61" s="109" t="s">
        <v>78</v>
      </c>
      <c r="K61" s="215">
        <v>48994.69</v>
      </c>
      <c r="L61" s="215">
        <v>50000</v>
      </c>
      <c r="M61" s="215">
        <v>50000</v>
      </c>
      <c r="N61" s="215">
        <v>20000</v>
      </c>
      <c r="O61" s="215">
        <v>20000</v>
      </c>
      <c r="P61" s="215">
        <v>28000</v>
      </c>
      <c r="Q61" s="215">
        <v>28000</v>
      </c>
      <c r="R61" s="215">
        <v>17223.27</v>
      </c>
      <c r="S61" s="215">
        <v>28000</v>
      </c>
      <c r="T61" s="215">
        <v>9032.83</v>
      </c>
      <c r="U61" s="215"/>
      <c r="V61" s="204">
        <f t="shared" si="32"/>
        <v>100</v>
      </c>
      <c r="W61" s="215">
        <v>28000</v>
      </c>
      <c r="X61" s="215">
        <v>20000</v>
      </c>
      <c r="Y61" s="215">
        <v>20000</v>
      </c>
      <c r="Z61" s="215">
        <v>20000</v>
      </c>
      <c r="AA61" s="215">
        <v>20000</v>
      </c>
      <c r="AB61" s="215">
        <v>13090.92</v>
      </c>
      <c r="AC61" s="215">
        <v>20000</v>
      </c>
      <c r="AD61" s="215">
        <v>40000</v>
      </c>
      <c r="AE61" s="215"/>
      <c r="AF61" s="215"/>
      <c r="AG61" s="218">
        <f t="shared" si="88"/>
        <v>40000</v>
      </c>
      <c r="AH61" s="215">
        <v>18059.09</v>
      </c>
      <c r="AI61" s="215">
        <v>40000</v>
      </c>
      <c r="AJ61" s="82">
        <v>26889.33</v>
      </c>
      <c r="AK61" s="215">
        <v>50000</v>
      </c>
      <c r="AL61" s="215"/>
      <c r="AM61" s="215"/>
      <c r="AN61" s="82">
        <f t="shared" si="34"/>
        <v>50000</v>
      </c>
      <c r="AO61" s="204">
        <f t="shared" si="10"/>
        <v>6636.1404207313026</v>
      </c>
      <c r="AP61" s="82">
        <v>50000</v>
      </c>
      <c r="AQ61" s="82"/>
      <c r="AR61" s="204">
        <f t="shared" si="11"/>
        <v>6636.1404207313026</v>
      </c>
      <c r="AS61" s="204">
        <v>169.66</v>
      </c>
      <c r="AT61" s="204">
        <v>169.66</v>
      </c>
      <c r="AU61" s="204"/>
      <c r="AV61" s="204"/>
      <c r="AW61" s="204">
        <f t="shared" si="64"/>
        <v>6636.1404207313026</v>
      </c>
      <c r="AX61" s="82"/>
      <c r="AY61" s="82"/>
      <c r="AZ61" s="82"/>
      <c r="BA61" s="82">
        <v>6636.14</v>
      </c>
      <c r="BB61" s="82"/>
      <c r="BC61" s="82"/>
      <c r="BD61" s="82">
        <f t="shared" si="35"/>
        <v>6636.14</v>
      </c>
      <c r="BE61" s="82">
        <f t="shared" si="36"/>
        <v>4.2073130225617206E-4</v>
      </c>
      <c r="BF61" s="82">
        <f t="shared" si="37"/>
        <v>-6636.14</v>
      </c>
      <c r="BG61" s="82">
        <v>204.59</v>
      </c>
      <c r="BH61" s="82">
        <v>6300</v>
      </c>
      <c r="BI61" s="82">
        <v>6300</v>
      </c>
      <c r="BJ61" s="82">
        <v>3078.45</v>
      </c>
      <c r="BK61" s="82"/>
      <c r="BL61" s="82"/>
      <c r="BM61" s="108">
        <f t="shared" si="8"/>
        <v>48.864285714285707</v>
      </c>
    </row>
    <row r="62" spans="1:65" hidden="1" x14ac:dyDescent="0.2">
      <c r="A62" s="206"/>
      <c r="B62" s="213"/>
      <c r="C62" s="202"/>
      <c r="D62" s="202"/>
      <c r="E62" s="202"/>
      <c r="F62" s="202"/>
      <c r="G62" s="202"/>
      <c r="H62" s="202"/>
      <c r="I62" s="214">
        <v>32231</v>
      </c>
      <c r="J62" s="109" t="s">
        <v>153</v>
      </c>
      <c r="K62" s="215"/>
      <c r="L62" s="215"/>
      <c r="M62" s="215"/>
      <c r="N62" s="215">
        <v>14000</v>
      </c>
      <c r="O62" s="215">
        <v>14000</v>
      </c>
      <c r="P62" s="215">
        <v>16000</v>
      </c>
      <c r="Q62" s="215">
        <v>16000</v>
      </c>
      <c r="R62" s="215">
        <v>6145.96</v>
      </c>
      <c r="S62" s="215">
        <v>16000</v>
      </c>
      <c r="T62" s="215">
        <v>5319.12</v>
      </c>
      <c r="U62" s="215"/>
      <c r="V62" s="204">
        <f t="shared" si="32"/>
        <v>100</v>
      </c>
      <c r="W62" s="215">
        <v>15000</v>
      </c>
      <c r="X62" s="215">
        <v>18000</v>
      </c>
      <c r="Y62" s="215">
        <v>18000</v>
      </c>
      <c r="Z62" s="215">
        <v>18000</v>
      </c>
      <c r="AA62" s="215">
        <v>20000</v>
      </c>
      <c r="AB62" s="215">
        <v>6721.38</v>
      </c>
      <c r="AC62" s="215">
        <v>20000</v>
      </c>
      <c r="AD62" s="215">
        <v>20000</v>
      </c>
      <c r="AE62" s="215"/>
      <c r="AF62" s="215"/>
      <c r="AG62" s="218">
        <f t="shared" si="88"/>
        <v>20000</v>
      </c>
      <c r="AH62" s="215">
        <v>7601.83</v>
      </c>
      <c r="AI62" s="215">
        <v>15000</v>
      </c>
      <c r="AJ62" s="82">
        <v>7096.47</v>
      </c>
      <c r="AK62" s="215">
        <v>15000</v>
      </c>
      <c r="AL62" s="215"/>
      <c r="AM62" s="215"/>
      <c r="AN62" s="82">
        <f t="shared" si="34"/>
        <v>15000</v>
      </c>
      <c r="AO62" s="204">
        <f t="shared" si="10"/>
        <v>1990.8421262193906</v>
      </c>
      <c r="AP62" s="82">
        <v>15000</v>
      </c>
      <c r="AQ62" s="82"/>
      <c r="AR62" s="204">
        <f t="shared" si="11"/>
        <v>1990.8421262193906</v>
      </c>
      <c r="AS62" s="204">
        <v>664.3</v>
      </c>
      <c r="AT62" s="204">
        <v>664.3</v>
      </c>
      <c r="AU62" s="204"/>
      <c r="AV62" s="204"/>
      <c r="AW62" s="204">
        <f t="shared" si="64"/>
        <v>1990.8421262193906</v>
      </c>
      <c r="AX62" s="82">
        <v>200</v>
      </c>
      <c r="AY62" s="82"/>
      <c r="AZ62" s="82"/>
      <c r="BA62" s="82">
        <v>1790.84</v>
      </c>
      <c r="BB62" s="82"/>
      <c r="BC62" s="82"/>
      <c r="BD62" s="82">
        <f t="shared" si="35"/>
        <v>1990.84</v>
      </c>
      <c r="BE62" s="82">
        <f t="shared" si="36"/>
        <v>2.1262193906750326E-3</v>
      </c>
      <c r="BF62" s="82">
        <f t="shared" si="37"/>
        <v>-1990.84</v>
      </c>
      <c r="BG62" s="82">
        <v>1347.52</v>
      </c>
      <c r="BH62" s="82">
        <v>2000</v>
      </c>
      <c r="BI62" s="82">
        <v>2000</v>
      </c>
      <c r="BJ62" s="82">
        <v>940.3</v>
      </c>
      <c r="BK62" s="82"/>
      <c r="BL62" s="82"/>
      <c r="BM62" s="108">
        <f t="shared" si="8"/>
        <v>47.014999999999993</v>
      </c>
    </row>
    <row r="63" spans="1:65" hidden="1" x14ac:dyDescent="0.2">
      <c r="A63" s="206"/>
      <c r="B63" s="213"/>
      <c r="C63" s="202"/>
      <c r="D63" s="202"/>
      <c r="E63" s="202"/>
      <c r="F63" s="202"/>
      <c r="G63" s="202"/>
      <c r="H63" s="202"/>
      <c r="I63" s="214">
        <v>32231</v>
      </c>
      <c r="J63" s="109" t="s">
        <v>154</v>
      </c>
      <c r="K63" s="215">
        <v>60498.47</v>
      </c>
      <c r="L63" s="215"/>
      <c r="M63" s="215">
        <v>0</v>
      </c>
      <c r="N63" s="215">
        <v>10000</v>
      </c>
      <c r="O63" s="215">
        <v>10000</v>
      </c>
      <c r="P63" s="215">
        <v>9000</v>
      </c>
      <c r="Q63" s="215">
        <v>9000</v>
      </c>
      <c r="R63" s="215">
        <v>2180.4299999999998</v>
      </c>
      <c r="S63" s="215">
        <v>8000</v>
      </c>
      <c r="T63" s="215">
        <v>3901.43</v>
      </c>
      <c r="U63" s="215"/>
      <c r="V63" s="204">
        <f t="shared" si="32"/>
        <v>88.888888888888886</v>
      </c>
      <c r="W63" s="215">
        <v>8000</v>
      </c>
      <c r="X63" s="215">
        <v>10000</v>
      </c>
      <c r="Y63" s="215">
        <v>10000</v>
      </c>
      <c r="Z63" s="215">
        <v>10000</v>
      </c>
      <c r="AA63" s="215">
        <v>12000</v>
      </c>
      <c r="AB63" s="215">
        <v>3380.65</v>
      </c>
      <c r="AC63" s="215">
        <v>6000</v>
      </c>
      <c r="AD63" s="215">
        <v>6000</v>
      </c>
      <c r="AE63" s="215"/>
      <c r="AF63" s="215"/>
      <c r="AG63" s="218">
        <f t="shared" si="88"/>
        <v>6000</v>
      </c>
      <c r="AH63" s="215">
        <v>5860.37</v>
      </c>
      <c r="AI63" s="215">
        <v>8000</v>
      </c>
      <c r="AJ63" s="82">
        <v>4295.7700000000004</v>
      </c>
      <c r="AK63" s="215">
        <v>8000</v>
      </c>
      <c r="AL63" s="215"/>
      <c r="AM63" s="215"/>
      <c r="AN63" s="82">
        <f t="shared" si="34"/>
        <v>8000</v>
      </c>
      <c r="AO63" s="204">
        <f t="shared" si="10"/>
        <v>1061.7824673170085</v>
      </c>
      <c r="AP63" s="82">
        <v>8000</v>
      </c>
      <c r="AQ63" s="82"/>
      <c r="AR63" s="204">
        <f t="shared" si="11"/>
        <v>1061.7824673170085</v>
      </c>
      <c r="AS63" s="204">
        <v>229.14</v>
      </c>
      <c r="AT63" s="204">
        <v>229.14</v>
      </c>
      <c r="AU63" s="204"/>
      <c r="AV63" s="204"/>
      <c r="AW63" s="204">
        <f t="shared" si="64"/>
        <v>1061.7824673170085</v>
      </c>
      <c r="AX63" s="82">
        <v>1061.78</v>
      </c>
      <c r="AY63" s="82"/>
      <c r="AZ63" s="82"/>
      <c r="BA63" s="82"/>
      <c r="BB63" s="82"/>
      <c r="BC63" s="82"/>
      <c r="BD63" s="82">
        <f t="shared" si="35"/>
        <v>1061.78</v>
      </c>
      <c r="BE63" s="82">
        <f t="shared" si="36"/>
        <v>2.4673170084952289E-3</v>
      </c>
      <c r="BF63" s="82">
        <f t="shared" si="37"/>
        <v>-1061.78</v>
      </c>
      <c r="BG63" s="82">
        <v>691.8</v>
      </c>
      <c r="BH63" s="82">
        <v>1100</v>
      </c>
      <c r="BI63" s="82">
        <v>1100</v>
      </c>
      <c r="BJ63" s="82">
        <v>792.83</v>
      </c>
      <c r="BK63" s="82"/>
      <c r="BL63" s="82"/>
      <c r="BM63" s="108">
        <f t="shared" si="8"/>
        <v>72.075454545454548</v>
      </c>
    </row>
    <row r="64" spans="1:65" hidden="1" x14ac:dyDescent="0.2">
      <c r="A64" s="206"/>
      <c r="B64" s="213"/>
      <c r="C64" s="202"/>
      <c r="D64" s="202"/>
      <c r="E64" s="202"/>
      <c r="F64" s="202"/>
      <c r="G64" s="202"/>
      <c r="H64" s="202"/>
      <c r="I64" s="214">
        <v>32231</v>
      </c>
      <c r="J64" s="109" t="s">
        <v>267</v>
      </c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04"/>
      <c r="W64" s="215"/>
      <c r="X64" s="215"/>
      <c r="Y64" s="215"/>
      <c r="Z64" s="215"/>
      <c r="AA64" s="215"/>
      <c r="AB64" s="215"/>
      <c r="AC64" s="215">
        <v>6000</v>
      </c>
      <c r="AD64" s="215">
        <v>6000</v>
      </c>
      <c r="AE64" s="215"/>
      <c r="AF64" s="215"/>
      <c r="AG64" s="218">
        <f t="shared" si="88"/>
        <v>6000</v>
      </c>
      <c r="AH64" s="215">
        <v>4530.8</v>
      </c>
      <c r="AI64" s="215">
        <v>6000</v>
      </c>
      <c r="AJ64" s="82">
        <v>5050.7700000000004</v>
      </c>
      <c r="AK64" s="215">
        <v>10000</v>
      </c>
      <c r="AL64" s="215"/>
      <c r="AM64" s="215"/>
      <c r="AN64" s="82">
        <f t="shared" si="34"/>
        <v>10000</v>
      </c>
      <c r="AO64" s="204">
        <f t="shared" si="10"/>
        <v>1327.2280841462605</v>
      </c>
      <c r="AP64" s="82">
        <v>20000</v>
      </c>
      <c r="AQ64" s="82"/>
      <c r="AR64" s="204">
        <f t="shared" si="11"/>
        <v>2654.4561682925209</v>
      </c>
      <c r="AS64" s="204">
        <v>1074.08</v>
      </c>
      <c r="AT64" s="204">
        <v>1074.08</v>
      </c>
      <c r="AU64" s="204"/>
      <c r="AV64" s="204"/>
      <c r="AW64" s="204">
        <f t="shared" si="64"/>
        <v>2654.4561682925209</v>
      </c>
      <c r="AX64" s="82">
        <v>2654.46</v>
      </c>
      <c r="AY64" s="82"/>
      <c r="AZ64" s="82"/>
      <c r="BA64" s="82"/>
      <c r="BB64" s="82"/>
      <c r="BC64" s="82"/>
      <c r="BD64" s="82">
        <f t="shared" si="35"/>
        <v>2654.46</v>
      </c>
      <c r="BE64" s="82">
        <f t="shared" si="36"/>
        <v>-3.8317074790938932E-3</v>
      </c>
      <c r="BF64" s="82">
        <f t="shared" si="37"/>
        <v>-2654.46</v>
      </c>
      <c r="BG64" s="82">
        <v>1723.46</v>
      </c>
      <c r="BH64" s="82">
        <v>2500</v>
      </c>
      <c r="BI64" s="82">
        <v>2500</v>
      </c>
      <c r="BJ64" s="82">
        <v>801.36</v>
      </c>
      <c r="BK64" s="82"/>
      <c r="BL64" s="82"/>
      <c r="BM64" s="108">
        <f t="shared" si="8"/>
        <v>32.054400000000001</v>
      </c>
    </row>
    <row r="65" spans="1:65" hidden="1" x14ac:dyDescent="0.2">
      <c r="A65" s="206"/>
      <c r="B65" s="213"/>
      <c r="C65" s="202"/>
      <c r="D65" s="202"/>
      <c r="E65" s="202"/>
      <c r="F65" s="202"/>
      <c r="G65" s="202"/>
      <c r="H65" s="202"/>
      <c r="I65" s="214">
        <v>32251</v>
      </c>
      <c r="J65" s="109" t="s">
        <v>26</v>
      </c>
      <c r="K65" s="215">
        <v>12435.52</v>
      </c>
      <c r="L65" s="215">
        <v>20000</v>
      </c>
      <c r="M65" s="215">
        <v>20000</v>
      </c>
      <c r="N65" s="215">
        <v>2000</v>
      </c>
      <c r="O65" s="215">
        <v>2000</v>
      </c>
      <c r="P65" s="215">
        <v>3000</v>
      </c>
      <c r="Q65" s="215">
        <v>3000</v>
      </c>
      <c r="R65" s="215">
        <v>2027.6</v>
      </c>
      <c r="S65" s="215">
        <v>4000</v>
      </c>
      <c r="T65" s="215">
        <v>656.25</v>
      </c>
      <c r="U65" s="215"/>
      <c r="V65" s="204">
        <f t="shared" si="32"/>
        <v>133.33333333333331</v>
      </c>
      <c r="W65" s="215">
        <v>3000</v>
      </c>
      <c r="X65" s="215">
        <v>18000</v>
      </c>
      <c r="Y65" s="215">
        <v>15000</v>
      </c>
      <c r="Z65" s="215">
        <v>30000</v>
      </c>
      <c r="AA65" s="215">
        <v>15000</v>
      </c>
      <c r="AB65" s="215">
        <v>3287.74</v>
      </c>
      <c r="AC65" s="215">
        <v>15000</v>
      </c>
      <c r="AD65" s="215">
        <v>15000</v>
      </c>
      <c r="AE65" s="215"/>
      <c r="AF65" s="215"/>
      <c r="AG65" s="218">
        <f t="shared" si="88"/>
        <v>15000</v>
      </c>
      <c r="AH65" s="215">
        <v>526.11</v>
      </c>
      <c r="AI65" s="215">
        <v>10000</v>
      </c>
      <c r="AJ65" s="82">
        <v>3009.37</v>
      </c>
      <c r="AK65" s="215">
        <v>10000</v>
      </c>
      <c r="AL65" s="215"/>
      <c r="AM65" s="215"/>
      <c r="AN65" s="82">
        <f t="shared" si="34"/>
        <v>10000</v>
      </c>
      <c r="AO65" s="204">
        <f t="shared" si="10"/>
        <v>1327.2280841462605</v>
      </c>
      <c r="AP65" s="82">
        <v>5000</v>
      </c>
      <c r="AQ65" s="82"/>
      <c r="AR65" s="204">
        <f t="shared" si="11"/>
        <v>663.61404207313024</v>
      </c>
      <c r="AS65" s="204">
        <v>289.81</v>
      </c>
      <c r="AT65" s="204">
        <v>289.81</v>
      </c>
      <c r="AU65" s="204"/>
      <c r="AV65" s="204"/>
      <c r="AW65" s="204">
        <f t="shared" si="64"/>
        <v>663.61404207313024</v>
      </c>
      <c r="AX65" s="82">
        <v>663.61</v>
      </c>
      <c r="AY65" s="82"/>
      <c r="AZ65" s="82"/>
      <c r="BA65" s="82"/>
      <c r="BB65" s="82"/>
      <c r="BC65" s="82"/>
      <c r="BD65" s="82">
        <f t="shared" si="35"/>
        <v>663.61</v>
      </c>
      <c r="BE65" s="82">
        <f t="shared" si="36"/>
        <v>4.0420731302219792E-3</v>
      </c>
      <c r="BF65" s="82">
        <f t="shared" si="37"/>
        <v>-663.61</v>
      </c>
      <c r="BG65" s="82">
        <v>384.15</v>
      </c>
      <c r="BH65" s="82">
        <v>500</v>
      </c>
      <c r="BI65" s="82">
        <v>500</v>
      </c>
      <c r="BJ65" s="82">
        <v>1427.66</v>
      </c>
      <c r="BK65" s="82"/>
      <c r="BL65" s="82"/>
      <c r="BM65" s="108">
        <f t="shared" si="8"/>
        <v>285.53200000000004</v>
      </c>
    </row>
    <row r="66" spans="1:65" hidden="1" x14ac:dyDescent="0.2">
      <c r="A66" s="206"/>
      <c r="B66" s="213"/>
      <c r="C66" s="202"/>
      <c r="D66" s="202"/>
      <c r="E66" s="202"/>
      <c r="F66" s="202"/>
      <c r="G66" s="202"/>
      <c r="H66" s="202"/>
      <c r="I66" s="214">
        <v>32271</v>
      </c>
      <c r="J66" s="109" t="s">
        <v>310</v>
      </c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04"/>
      <c r="W66" s="215"/>
      <c r="X66" s="215"/>
      <c r="Y66" s="215"/>
      <c r="Z66" s="215"/>
      <c r="AA66" s="215"/>
      <c r="AB66" s="215"/>
      <c r="AC66" s="215"/>
      <c r="AD66" s="215">
        <v>35000</v>
      </c>
      <c r="AE66" s="215"/>
      <c r="AF66" s="215"/>
      <c r="AG66" s="218">
        <f t="shared" si="88"/>
        <v>35000</v>
      </c>
      <c r="AH66" s="215">
        <v>22525.75</v>
      </c>
      <c r="AI66" s="215">
        <v>35000</v>
      </c>
      <c r="AJ66" s="82">
        <v>982</v>
      </c>
      <c r="AK66" s="215">
        <v>30000</v>
      </c>
      <c r="AL66" s="215"/>
      <c r="AM66" s="215"/>
      <c r="AN66" s="82">
        <f t="shared" si="34"/>
        <v>30000</v>
      </c>
      <c r="AO66" s="204">
        <f t="shared" si="10"/>
        <v>3981.6842524387812</v>
      </c>
      <c r="AP66" s="82">
        <v>10000</v>
      </c>
      <c r="AQ66" s="82"/>
      <c r="AR66" s="204">
        <f t="shared" si="11"/>
        <v>1327.2280841462605</v>
      </c>
      <c r="AS66" s="204"/>
      <c r="AT66" s="204"/>
      <c r="AU66" s="204"/>
      <c r="AV66" s="204"/>
      <c r="AW66" s="204">
        <f t="shared" si="64"/>
        <v>1327.2280841462605</v>
      </c>
      <c r="AX66" s="82">
        <v>1327.23</v>
      </c>
      <c r="AY66" s="82"/>
      <c r="AZ66" s="82"/>
      <c r="BA66" s="82"/>
      <c r="BB66" s="82"/>
      <c r="BC66" s="82"/>
      <c r="BD66" s="82">
        <f t="shared" si="35"/>
        <v>1327.23</v>
      </c>
      <c r="BE66" s="82">
        <f t="shared" si="36"/>
        <v>-1.9158537395469466E-3</v>
      </c>
      <c r="BF66" s="82">
        <f t="shared" si="37"/>
        <v>-1327.23</v>
      </c>
      <c r="BG66" s="82"/>
      <c r="BH66" s="82"/>
      <c r="BI66" s="82"/>
      <c r="BJ66" s="82"/>
      <c r="BK66" s="82"/>
      <c r="BL66" s="82"/>
      <c r="BM66" s="108">
        <v>0</v>
      </c>
    </row>
    <row r="67" spans="1:65" hidden="1" x14ac:dyDescent="0.2">
      <c r="A67" s="206"/>
      <c r="B67" s="213"/>
      <c r="C67" s="202"/>
      <c r="D67" s="202"/>
      <c r="E67" s="202"/>
      <c r="F67" s="202"/>
      <c r="G67" s="202"/>
      <c r="H67" s="202"/>
      <c r="I67" s="214">
        <v>32271</v>
      </c>
      <c r="J67" s="109" t="s">
        <v>268</v>
      </c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04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8"/>
      <c r="AH67" s="215"/>
      <c r="AI67" s="215"/>
      <c r="AJ67" s="82"/>
      <c r="AK67" s="215"/>
      <c r="AL67" s="215"/>
      <c r="AM67" s="215"/>
      <c r="AN67" s="82"/>
      <c r="AO67" s="204">
        <f t="shared" si="10"/>
        <v>0</v>
      </c>
      <c r="AP67" s="82">
        <v>2000</v>
      </c>
      <c r="AQ67" s="82"/>
      <c r="AR67" s="204">
        <f t="shared" si="11"/>
        <v>265.44561682925212</v>
      </c>
      <c r="AS67" s="204"/>
      <c r="AT67" s="204"/>
      <c r="AU67" s="204"/>
      <c r="AV67" s="204"/>
      <c r="AW67" s="204">
        <f t="shared" si="64"/>
        <v>265.44561682925212</v>
      </c>
      <c r="AX67" s="82">
        <v>265.45</v>
      </c>
      <c r="AY67" s="82"/>
      <c r="AZ67" s="82"/>
      <c r="BA67" s="82"/>
      <c r="BB67" s="82"/>
      <c r="BC67" s="82"/>
      <c r="BD67" s="82">
        <f t="shared" si="35"/>
        <v>265.45</v>
      </c>
      <c r="BE67" s="82">
        <f t="shared" si="36"/>
        <v>-4.3831707478716453E-3</v>
      </c>
      <c r="BF67" s="82">
        <f t="shared" si="37"/>
        <v>-265.45</v>
      </c>
      <c r="BG67" s="82"/>
      <c r="BH67" s="82">
        <v>250</v>
      </c>
      <c r="BI67" s="82">
        <v>250</v>
      </c>
      <c r="BJ67" s="82">
        <v>265.60000000000002</v>
      </c>
      <c r="BK67" s="82"/>
      <c r="BL67" s="82"/>
      <c r="BM67" s="108">
        <f t="shared" si="8"/>
        <v>106.24</v>
      </c>
    </row>
    <row r="68" spans="1:65" hidden="1" x14ac:dyDescent="0.2">
      <c r="A68" s="206"/>
      <c r="B68" s="213"/>
      <c r="C68" s="202"/>
      <c r="D68" s="202"/>
      <c r="E68" s="202"/>
      <c r="F68" s="202"/>
      <c r="G68" s="202"/>
      <c r="H68" s="202"/>
      <c r="I68" s="214">
        <v>323</v>
      </c>
      <c r="J68" s="109" t="s">
        <v>71</v>
      </c>
      <c r="K68" s="215">
        <f>SUM(K69:K106)</f>
        <v>511849.45000000007</v>
      </c>
      <c r="L68" s="215">
        <f>SUM(L69:L106)</f>
        <v>173000</v>
      </c>
      <c r="M68" s="215">
        <f>SUM(M69:M106)</f>
        <v>173000</v>
      </c>
      <c r="N68" s="215">
        <f t="shared" ref="N68:AN68" si="89">SUM(N69:N108)</f>
        <v>251000</v>
      </c>
      <c r="O68" s="215">
        <f t="shared" si="89"/>
        <v>251000</v>
      </c>
      <c r="P68" s="215">
        <f t="shared" si="89"/>
        <v>237000</v>
      </c>
      <c r="Q68" s="215">
        <f t="shared" si="89"/>
        <v>237000</v>
      </c>
      <c r="R68" s="215">
        <f t="shared" si="89"/>
        <v>51233.7</v>
      </c>
      <c r="S68" s="215">
        <f t="shared" si="89"/>
        <v>346000</v>
      </c>
      <c r="T68" s="215">
        <f t="shared" si="89"/>
        <v>83002.679999999993</v>
      </c>
      <c r="U68" s="215">
        <f t="shared" si="89"/>
        <v>0</v>
      </c>
      <c r="V68" s="215" t="e">
        <f t="shared" si="89"/>
        <v>#DIV/0!</v>
      </c>
      <c r="W68" s="215">
        <f t="shared" si="89"/>
        <v>294000</v>
      </c>
      <c r="X68" s="215">
        <f t="shared" si="89"/>
        <v>574500</v>
      </c>
      <c r="Y68" s="215">
        <f t="shared" si="89"/>
        <v>596500</v>
      </c>
      <c r="Z68" s="215">
        <f t="shared" si="89"/>
        <v>716500</v>
      </c>
      <c r="AA68" s="215">
        <f t="shared" si="89"/>
        <v>773500</v>
      </c>
      <c r="AB68" s="215">
        <f t="shared" si="89"/>
        <v>149184.54</v>
      </c>
      <c r="AC68" s="215">
        <f t="shared" si="89"/>
        <v>728500</v>
      </c>
      <c r="AD68" s="215">
        <f t="shared" si="89"/>
        <v>648000</v>
      </c>
      <c r="AE68" s="215">
        <f t="shared" si="89"/>
        <v>0</v>
      </c>
      <c r="AF68" s="215">
        <f t="shared" si="89"/>
        <v>0</v>
      </c>
      <c r="AG68" s="215">
        <f t="shared" si="89"/>
        <v>653000</v>
      </c>
      <c r="AH68" s="215">
        <f t="shared" si="89"/>
        <v>472412.03000000009</v>
      </c>
      <c r="AI68" s="215">
        <f t="shared" si="89"/>
        <v>779000</v>
      </c>
      <c r="AJ68" s="215">
        <f t="shared" si="89"/>
        <v>201674.47</v>
      </c>
      <c r="AK68" s="215">
        <f t="shared" si="89"/>
        <v>847970</v>
      </c>
      <c r="AL68" s="215">
        <f t="shared" si="89"/>
        <v>123000</v>
      </c>
      <c r="AM68" s="215">
        <f t="shared" si="89"/>
        <v>0</v>
      </c>
      <c r="AN68" s="215">
        <f t="shared" si="89"/>
        <v>970970</v>
      </c>
      <c r="AO68" s="204">
        <f t="shared" si="10"/>
        <v>128869.86528634945</v>
      </c>
      <c r="AP68" s="215">
        <f>SUM(AP69:AP108)</f>
        <v>823500</v>
      </c>
      <c r="AQ68" s="215"/>
      <c r="AR68" s="204">
        <f t="shared" si="11"/>
        <v>109297.23272944454</v>
      </c>
      <c r="AS68" s="204"/>
      <c r="AT68" s="204">
        <f>SUM(AT69:AT108)</f>
        <v>54287.74</v>
      </c>
      <c r="AU68" s="204">
        <f>SUM(AU69:AU108)</f>
        <v>29800</v>
      </c>
      <c r="AV68" s="204">
        <f>SUM(AV69:AV108)</f>
        <v>1000</v>
      </c>
      <c r="AW68" s="204">
        <f t="shared" si="64"/>
        <v>138097.23272944454</v>
      </c>
      <c r="AX68" s="82"/>
      <c r="AY68" s="82"/>
      <c r="AZ68" s="82"/>
      <c r="BA68" s="82"/>
      <c r="BB68" s="82"/>
      <c r="BC68" s="82"/>
      <c r="BD68" s="82">
        <f t="shared" si="35"/>
        <v>0</v>
      </c>
      <c r="BE68" s="82">
        <f t="shared" si="36"/>
        <v>138097.23272944454</v>
      </c>
      <c r="BF68" s="82">
        <f t="shared" si="37"/>
        <v>0</v>
      </c>
      <c r="BG68" s="82">
        <f>SUM(BG69:BG108)</f>
        <v>77050.180000000008</v>
      </c>
      <c r="BH68" s="82">
        <f>SUM(BH69:BH108)</f>
        <v>122000</v>
      </c>
      <c r="BI68" s="82">
        <f>SUM(BI69:BI108)</f>
        <v>122000</v>
      </c>
      <c r="BJ68" s="82">
        <f>SUM(BJ69:BJ108)</f>
        <v>50766.250000000007</v>
      </c>
      <c r="BK68" s="82"/>
      <c r="BL68" s="82"/>
      <c r="BM68" s="108">
        <f t="shared" si="8"/>
        <v>41.611680327868861</v>
      </c>
    </row>
    <row r="69" spans="1:65" hidden="1" x14ac:dyDescent="0.2">
      <c r="A69" s="206"/>
      <c r="B69" s="213"/>
      <c r="C69" s="202"/>
      <c r="D69" s="202"/>
      <c r="E69" s="202"/>
      <c r="F69" s="202"/>
      <c r="G69" s="202"/>
      <c r="H69" s="202"/>
      <c r="I69" s="214">
        <v>32311</v>
      </c>
      <c r="J69" s="109" t="s">
        <v>46</v>
      </c>
      <c r="K69" s="215">
        <v>58381.98</v>
      </c>
      <c r="L69" s="215">
        <v>35000</v>
      </c>
      <c r="M69" s="215">
        <v>35000</v>
      </c>
      <c r="N69" s="215">
        <v>20000</v>
      </c>
      <c r="O69" s="215">
        <v>20000</v>
      </c>
      <c r="P69" s="215">
        <v>20000</v>
      </c>
      <c r="Q69" s="215">
        <v>20000</v>
      </c>
      <c r="R69" s="215">
        <v>7226.15</v>
      </c>
      <c r="S69" s="215">
        <v>20000</v>
      </c>
      <c r="T69" s="215">
        <v>6906.77</v>
      </c>
      <c r="U69" s="215"/>
      <c r="V69" s="204">
        <f t="shared" si="32"/>
        <v>100</v>
      </c>
      <c r="W69" s="215">
        <v>20000</v>
      </c>
      <c r="X69" s="215">
        <v>20000</v>
      </c>
      <c r="Y69" s="215">
        <v>20000</v>
      </c>
      <c r="Z69" s="215">
        <v>14000</v>
      </c>
      <c r="AA69" s="215">
        <v>20000</v>
      </c>
      <c r="AB69" s="215">
        <v>5307.29</v>
      </c>
      <c r="AC69" s="215">
        <v>20000</v>
      </c>
      <c r="AD69" s="215">
        <v>20000</v>
      </c>
      <c r="AE69" s="215"/>
      <c r="AF69" s="215"/>
      <c r="AG69" s="218">
        <f>SUM(AD69+AE69-AF69)</f>
        <v>20000</v>
      </c>
      <c r="AH69" s="215">
        <v>14892.56</v>
      </c>
      <c r="AI69" s="215">
        <v>20000</v>
      </c>
      <c r="AJ69" s="82">
        <v>7834.29</v>
      </c>
      <c r="AK69" s="215">
        <v>25000</v>
      </c>
      <c r="AL69" s="215"/>
      <c r="AM69" s="215"/>
      <c r="AN69" s="82">
        <f t="shared" si="34"/>
        <v>25000</v>
      </c>
      <c r="AO69" s="204">
        <f t="shared" si="10"/>
        <v>3318.0702103656513</v>
      </c>
      <c r="AP69" s="82">
        <v>25000</v>
      </c>
      <c r="AQ69" s="82"/>
      <c r="AR69" s="204">
        <f t="shared" si="11"/>
        <v>3318.0702103656513</v>
      </c>
      <c r="AS69" s="204">
        <v>2212.2399999999998</v>
      </c>
      <c r="AT69" s="204">
        <v>2212.2399999999998</v>
      </c>
      <c r="AU69" s="204">
        <v>600</v>
      </c>
      <c r="AV69" s="204"/>
      <c r="AW69" s="204">
        <f t="shared" si="64"/>
        <v>3918.0702103656513</v>
      </c>
      <c r="AX69" s="82"/>
      <c r="AY69" s="82"/>
      <c r="AZ69" s="82">
        <v>3918.07</v>
      </c>
      <c r="BA69" s="82"/>
      <c r="BB69" s="82"/>
      <c r="BC69" s="82"/>
      <c r="BD69" s="82">
        <f t="shared" si="35"/>
        <v>3918.07</v>
      </c>
      <c r="BE69" s="82">
        <f t="shared" si="36"/>
        <v>2.1036565112808603E-4</v>
      </c>
      <c r="BF69" s="82">
        <f t="shared" si="37"/>
        <v>-3918.07</v>
      </c>
      <c r="BG69" s="82">
        <v>2980.94</v>
      </c>
      <c r="BH69" s="82">
        <v>4000</v>
      </c>
      <c r="BI69" s="82">
        <v>4000</v>
      </c>
      <c r="BJ69" s="82">
        <v>1598.98</v>
      </c>
      <c r="BK69" s="82"/>
      <c r="BL69" s="82"/>
      <c r="BM69" s="108">
        <f t="shared" si="8"/>
        <v>39.974499999999999</v>
      </c>
    </row>
    <row r="70" spans="1:65" hidden="1" x14ac:dyDescent="0.2">
      <c r="A70" s="206"/>
      <c r="B70" s="213"/>
      <c r="C70" s="202"/>
      <c r="D70" s="202"/>
      <c r="E70" s="202"/>
      <c r="F70" s="202"/>
      <c r="G70" s="202"/>
      <c r="H70" s="202"/>
      <c r="I70" s="214">
        <v>32313</v>
      </c>
      <c r="J70" s="109" t="s">
        <v>47</v>
      </c>
      <c r="K70" s="215">
        <v>7833.32</v>
      </c>
      <c r="L70" s="215">
        <v>2000</v>
      </c>
      <c r="M70" s="215">
        <v>2000</v>
      </c>
      <c r="N70" s="215">
        <v>2000</v>
      </c>
      <c r="O70" s="215">
        <v>2000</v>
      </c>
      <c r="P70" s="215">
        <v>2000</v>
      </c>
      <c r="Q70" s="215">
        <v>2000</v>
      </c>
      <c r="R70" s="215">
        <v>526.5</v>
      </c>
      <c r="S70" s="215">
        <v>2000</v>
      </c>
      <c r="T70" s="215">
        <v>552</v>
      </c>
      <c r="U70" s="215"/>
      <c r="V70" s="204">
        <f t="shared" si="32"/>
        <v>100</v>
      </c>
      <c r="W70" s="215">
        <v>2000</v>
      </c>
      <c r="X70" s="215">
        <v>2000</v>
      </c>
      <c r="Y70" s="215">
        <v>2000</v>
      </c>
      <c r="Z70" s="215">
        <v>4000</v>
      </c>
      <c r="AA70" s="215">
        <v>2000</v>
      </c>
      <c r="AB70" s="215">
        <v>1750.64</v>
      </c>
      <c r="AC70" s="215">
        <v>2000</v>
      </c>
      <c r="AD70" s="215">
        <v>2000</v>
      </c>
      <c r="AE70" s="215"/>
      <c r="AF70" s="215"/>
      <c r="AG70" s="218">
        <f t="shared" ref="AG70:AG108" si="90">SUM(AD70+AE70-AF70)</f>
        <v>2000</v>
      </c>
      <c r="AH70" s="215">
        <v>794.7</v>
      </c>
      <c r="AI70" s="215">
        <v>2000</v>
      </c>
      <c r="AJ70" s="82">
        <v>446.7</v>
      </c>
      <c r="AK70" s="215">
        <v>2000</v>
      </c>
      <c r="AL70" s="215"/>
      <c r="AM70" s="215"/>
      <c r="AN70" s="82">
        <f t="shared" si="34"/>
        <v>2000</v>
      </c>
      <c r="AO70" s="204">
        <f t="shared" si="10"/>
        <v>265.44561682925212</v>
      </c>
      <c r="AP70" s="82">
        <v>4000</v>
      </c>
      <c r="AQ70" s="82"/>
      <c r="AR70" s="204">
        <f t="shared" si="11"/>
        <v>530.89123365850423</v>
      </c>
      <c r="AS70" s="204">
        <v>206.88</v>
      </c>
      <c r="AT70" s="204">
        <v>206.88</v>
      </c>
      <c r="AU70" s="204"/>
      <c r="AV70" s="204"/>
      <c r="AW70" s="204">
        <f t="shared" si="64"/>
        <v>530.89123365850423</v>
      </c>
      <c r="AX70" s="82"/>
      <c r="AY70" s="82"/>
      <c r="AZ70" s="82">
        <v>530.89</v>
      </c>
      <c r="BA70" s="82"/>
      <c r="BB70" s="82"/>
      <c r="BC70" s="82"/>
      <c r="BD70" s="82">
        <f t="shared" si="35"/>
        <v>530.89</v>
      </c>
      <c r="BE70" s="82">
        <f t="shared" si="36"/>
        <v>1.2336585042476145E-3</v>
      </c>
      <c r="BF70" s="82">
        <f t="shared" si="37"/>
        <v>-530.89</v>
      </c>
      <c r="BG70" s="82">
        <v>372.03</v>
      </c>
      <c r="BH70" s="82">
        <v>600</v>
      </c>
      <c r="BI70" s="82">
        <v>600</v>
      </c>
      <c r="BJ70" s="82">
        <v>899.13</v>
      </c>
      <c r="BK70" s="82"/>
      <c r="BL70" s="82"/>
      <c r="BM70" s="108">
        <f t="shared" ref="BM70:BM133" si="91">SUM(BJ70/BI70*100)</f>
        <v>149.85500000000002</v>
      </c>
    </row>
    <row r="71" spans="1:65" hidden="1" x14ac:dyDescent="0.2">
      <c r="A71" s="206"/>
      <c r="B71" s="213"/>
      <c r="C71" s="202"/>
      <c r="D71" s="202"/>
      <c r="E71" s="202"/>
      <c r="F71" s="202"/>
      <c r="G71" s="202"/>
      <c r="H71" s="202"/>
      <c r="I71" s="214">
        <v>32321</v>
      </c>
      <c r="J71" s="109" t="s">
        <v>59</v>
      </c>
      <c r="K71" s="215">
        <v>58032.22</v>
      </c>
      <c r="L71" s="215">
        <v>10000</v>
      </c>
      <c r="M71" s="215">
        <v>10000</v>
      </c>
      <c r="N71" s="215">
        <v>45000</v>
      </c>
      <c r="O71" s="215">
        <v>45000</v>
      </c>
      <c r="P71" s="215">
        <v>45000</v>
      </c>
      <c r="Q71" s="215">
        <v>45000</v>
      </c>
      <c r="R71" s="215">
        <v>695</v>
      </c>
      <c r="S71" s="215">
        <v>30000</v>
      </c>
      <c r="T71" s="215">
        <v>1541.41</v>
      </c>
      <c r="U71" s="215"/>
      <c r="V71" s="204">
        <f t="shared" si="32"/>
        <v>66.666666666666657</v>
      </c>
      <c r="W71" s="215">
        <v>30000</v>
      </c>
      <c r="X71" s="215">
        <v>100000</v>
      </c>
      <c r="Y71" s="215">
        <v>100000</v>
      </c>
      <c r="Z71" s="215">
        <v>100000</v>
      </c>
      <c r="AA71" s="215">
        <v>100000</v>
      </c>
      <c r="AB71" s="215">
        <v>10612.4</v>
      </c>
      <c r="AC71" s="215">
        <v>100000</v>
      </c>
      <c r="AD71" s="215">
        <v>50000</v>
      </c>
      <c r="AE71" s="215"/>
      <c r="AF71" s="215"/>
      <c r="AG71" s="218">
        <f t="shared" si="90"/>
        <v>50000</v>
      </c>
      <c r="AH71" s="215">
        <v>18891.54</v>
      </c>
      <c r="AI71" s="215">
        <v>50000</v>
      </c>
      <c r="AJ71" s="82">
        <v>20904.5</v>
      </c>
      <c r="AK71" s="215">
        <v>50000</v>
      </c>
      <c r="AL71" s="215"/>
      <c r="AM71" s="215"/>
      <c r="AN71" s="82">
        <f t="shared" si="34"/>
        <v>50000</v>
      </c>
      <c r="AO71" s="204">
        <f t="shared" si="10"/>
        <v>6636.1404207313026</v>
      </c>
      <c r="AP71" s="82">
        <v>50000</v>
      </c>
      <c r="AQ71" s="82"/>
      <c r="AR71" s="204">
        <f t="shared" si="11"/>
        <v>6636.1404207313026</v>
      </c>
      <c r="AS71" s="204">
        <v>2923.81</v>
      </c>
      <c r="AT71" s="204">
        <v>2923.81</v>
      </c>
      <c r="AU71" s="204"/>
      <c r="AV71" s="204"/>
      <c r="AW71" s="204">
        <f t="shared" si="64"/>
        <v>6636.1404207313026</v>
      </c>
      <c r="AX71" s="82"/>
      <c r="AY71" s="82"/>
      <c r="AZ71" s="82">
        <v>6636.14</v>
      </c>
      <c r="BA71" s="82"/>
      <c r="BB71" s="82"/>
      <c r="BC71" s="82"/>
      <c r="BD71" s="82">
        <f t="shared" si="35"/>
        <v>6636.14</v>
      </c>
      <c r="BE71" s="82">
        <f t="shared" si="36"/>
        <v>4.2073130225617206E-4</v>
      </c>
      <c r="BF71" s="82">
        <f t="shared" si="37"/>
        <v>-6636.14</v>
      </c>
      <c r="BG71" s="82">
        <v>3169.91</v>
      </c>
      <c r="BH71" s="82">
        <v>6600</v>
      </c>
      <c r="BI71" s="82">
        <v>6600</v>
      </c>
      <c r="BJ71" s="82">
        <v>3597.48</v>
      </c>
      <c r="BK71" s="82"/>
      <c r="BL71" s="82"/>
      <c r="BM71" s="108">
        <f t="shared" si="91"/>
        <v>54.507272727272728</v>
      </c>
    </row>
    <row r="72" spans="1:65" hidden="1" x14ac:dyDescent="0.2">
      <c r="A72" s="206"/>
      <c r="B72" s="213"/>
      <c r="C72" s="202"/>
      <c r="D72" s="202"/>
      <c r="E72" s="202"/>
      <c r="F72" s="202"/>
      <c r="G72" s="202"/>
      <c r="H72" s="202"/>
      <c r="I72" s="214">
        <v>32321</v>
      </c>
      <c r="J72" s="109" t="s">
        <v>203</v>
      </c>
      <c r="K72" s="215"/>
      <c r="L72" s="215"/>
      <c r="M72" s="215"/>
      <c r="N72" s="215"/>
      <c r="O72" s="215"/>
      <c r="P72" s="215"/>
      <c r="Q72" s="215"/>
      <c r="R72" s="215"/>
      <c r="S72" s="215"/>
      <c r="T72" s="215">
        <v>2250</v>
      </c>
      <c r="U72" s="215"/>
      <c r="V72" s="204"/>
      <c r="W72" s="215">
        <v>8000</v>
      </c>
      <c r="X72" s="215">
        <v>8000</v>
      </c>
      <c r="Y72" s="215">
        <v>8000</v>
      </c>
      <c r="Z72" s="215">
        <v>8000</v>
      </c>
      <c r="AA72" s="215">
        <v>8000</v>
      </c>
      <c r="AB72" s="215">
        <v>4987.5</v>
      </c>
      <c r="AC72" s="215">
        <v>8000</v>
      </c>
      <c r="AD72" s="215">
        <v>8000</v>
      </c>
      <c r="AE72" s="215"/>
      <c r="AF72" s="215"/>
      <c r="AG72" s="218">
        <f t="shared" si="90"/>
        <v>8000</v>
      </c>
      <c r="AH72" s="215"/>
      <c r="AI72" s="215">
        <v>8000</v>
      </c>
      <c r="AJ72" s="82">
        <v>0</v>
      </c>
      <c r="AK72" s="215">
        <v>8000</v>
      </c>
      <c r="AL72" s="215"/>
      <c r="AM72" s="215"/>
      <c r="AN72" s="82">
        <f t="shared" si="34"/>
        <v>8000</v>
      </c>
      <c r="AO72" s="204">
        <f t="shared" ref="AO72:AO139" si="92">SUM(AN72/$AN$2)</f>
        <v>1061.7824673170085</v>
      </c>
      <c r="AP72" s="82">
        <v>8000</v>
      </c>
      <c r="AQ72" s="82"/>
      <c r="AR72" s="204">
        <f t="shared" ref="AR72:AR139" si="93">SUM(AP72/$AN$2)</f>
        <v>1061.7824673170085</v>
      </c>
      <c r="AS72" s="204"/>
      <c r="AT72" s="204"/>
      <c r="AU72" s="204"/>
      <c r="AV72" s="204"/>
      <c r="AW72" s="204">
        <f t="shared" si="64"/>
        <v>1061.7824673170085</v>
      </c>
      <c r="AX72" s="82"/>
      <c r="AY72" s="82"/>
      <c r="AZ72" s="82">
        <v>1061.78</v>
      </c>
      <c r="BA72" s="82"/>
      <c r="BB72" s="82"/>
      <c r="BC72" s="82"/>
      <c r="BD72" s="82">
        <f t="shared" si="35"/>
        <v>1061.78</v>
      </c>
      <c r="BE72" s="82">
        <f t="shared" si="36"/>
        <v>2.4673170084952289E-3</v>
      </c>
      <c r="BF72" s="82">
        <f t="shared" si="37"/>
        <v>-1061.78</v>
      </c>
      <c r="BG72" s="82"/>
      <c r="BH72" s="82">
        <v>1100</v>
      </c>
      <c r="BI72" s="82">
        <v>1100</v>
      </c>
      <c r="BJ72" s="82"/>
      <c r="BK72" s="82"/>
      <c r="BL72" s="82"/>
      <c r="BM72" s="108">
        <f t="shared" si="91"/>
        <v>0</v>
      </c>
    </row>
    <row r="73" spans="1:65" hidden="1" x14ac:dyDescent="0.2">
      <c r="A73" s="206"/>
      <c r="B73" s="213"/>
      <c r="C73" s="202"/>
      <c r="D73" s="202"/>
      <c r="E73" s="202"/>
      <c r="F73" s="202"/>
      <c r="G73" s="202"/>
      <c r="H73" s="202"/>
      <c r="I73" s="214">
        <v>32321</v>
      </c>
      <c r="J73" s="109" t="s">
        <v>326</v>
      </c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04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8"/>
      <c r="AH73" s="215">
        <v>5000</v>
      </c>
      <c r="AI73" s="215">
        <v>5000</v>
      </c>
      <c r="AJ73" s="82">
        <v>0</v>
      </c>
      <c r="AK73" s="215">
        <v>5000</v>
      </c>
      <c r="AL73" s="215">
        <v>50000</v>
      </c>
      <c r="AM73" s="215"/>
      <c r="AN73" s="82">
        <f t="shared" si="34"/>
        <v>55000</v>
      </c>
      <c r="AO73" s="204">
        <f t="shared" si="92"/>
        <v>7299.7544628044325</v>
      </c>
      <c r="AP73" s="82">
        <v>55000</v>
      </c>
      <c r="AQ73" s="82"/>
      <c r="AR73" s="204">
        <f t="shared" si="93"/>
        <v>7299.7544628044325</v>
      </c>
      <c r="AS73" s="204">
        <v>0</v>
      </c>
      <c r="AT73" s="204"/>
      <c r="AU73" s="204"/>
      <c r="AV73" s="204"/>
      <c r="AW73" s="204">
        <f t="shared" si="64"/>
        <v>7299.7544628044325</v>
      </c>
      <c r="AX73" s="82"/>
      <c r="AY73" s="82"/>
      <c r="AZ73" s="82">
        <v>7299.75</v>
      </c>
      <c r="BA73" s="82"/>
      <c r="BB73" s="82"/>
      <c r="BC73" s="82"/>
      <c r="BD73" s="82">
        <f t="shared" si="35"/>
        <v>7299.75</v>
      </c>
      <c r="BE73" s="82">
        <f t="shared" si="36"/>
        <v>4.4628044324781513E-3</v>
      </c>
      <c r="BF73" s="82">
        <f t="shared" si="37"/>
        <v>-7299.75</v>
      </c>
      <c r="BG73" s="82"/>
      <c r="BH73" s="82">
        <v>7300</v>
      </c>
      <c r="BI73" s="82">
        <v>7300</v>
      </c>
      <c r="BJ73" s="82">
        <v>4713.07</v>
      </c>
      <c r="BK73" s="82"/>
      <c r="BL73" s="82"/>
      <c r="BM73" s="108">
        <f t="shared" si="91"/>
        <v>64.562602739726032</v>
      </c>
    </row>
    <row r="74" spans="1:65" hidden="1" x14ac:dyDescent="0.2">
      <c r="A74" s="206"/>
      <c r="B74" s="213"/>
      <c r="C74" s="202"/>
      <c r="D74" s="202"/>
      <c r="E74" s="202"/>
      <c r="F74" s="202"/>
      <c r="G74" s="202"/>
      <c r="H74" s="202"/>
      <c r="I74" s="214">
        <v>32322</v>
      </c>
      <c r="J74" s="109" t="s">
        <v>60</v>
      </c>
      <c r="K74" s="215">
        <v>40297.040000000001</v>
      </c>
      <c r="L74" s="215">
        <v>18000</v>
      </c>
      <c r="M74" s="215">
        <v>18000</v>
      </c>
      <c r="N74" s="215">
        <v>5000</v>
      </c>
      <c r="O74" s="215">
        <v>5000</v>
      </c>
      <c r="P74" s="215">
        <v>7000</v>
      </c>
      <c r="Q74" s="215">
        <v>7000</v>
      </c>
      <c r="R74" s="215">
        <v>2102.2800000000002</v>
      </c>
      <c r="S74" s="215">
        <v>7000</v>
      </c>
      <c r="T74" s="215">
        <v>9759.23</v>
      </c>
      <c r="U74" s="215"/>
      <c r="V74" s="204">
        <f t="shared" si="32"/>
        <v>100</v>
      </c>
      <c r="W74" s="215">
        <v>20000</v>
      </c>
      <c r="X74" s="215">
        <v>25000</v>
      </c>
      <c r="Y74" s="215">
        <v>25000</v>
      </c>
      <c r="Z74" s="215">
        <v>15000</v>
      </c>
      <c r="AA74" s="215">
        <v>25000</v>
      </c>
      <c r="AB74" s="215">
        <v>3566.75</v>
      </c>
      <c r="AC74" s="215">
        <v>25000</v>
      </c>
      <c r="AD74" s="215">
        <v>25000</v>
      </c>
      <c r="AE74" s="215"/>
      <c r="AF74" s="215"/>
      <c r="AG74" s="218">
        <f t="shared" si="90"/>
        <v>25000</v>
      </c>
      <c r="AH74" s="215">
        <v>24657.39</v>
      </c>
      <c r="AI74" s="215">
        <v>30000</v>
      </c>
      <c r="AJ74" s="82">
        <v>8254.9599999999991</v>
      </c>
      <c r="AK74" s="215">
        <v>33000</v>
      </c>
      <c r="AL74" s="215"/>
      <c r="AM74" s="215"/>
      <c r="AN74" s="82">
        <f t="shared" si="34"/>
        <v>33000</v>
      </c>
      <c r="AO74" s="204">
        <f t="shared" si="92"/>
        <v>4379.8526776826593</v>
      </c>
      <c r="AP74" s="82">
        <v>30000</v>
      </c>
      <c r="AQ74" s="82"/>
      <c r="AR74" s="204">
        <f t="shared" si="93"/>
        <v>3981.6842524387812</v>
      </c>
      <c r="AS74" s="204">
        <v>2057.84</v>
      </c>
      <c r="AT74" s="204">
        <v>2057.84</v>
      </c>
      <c r="AU74" s="204"/>
      <c r="AV74" s="204"/>
      <c r="AW74" s="204">
        <f t="shared" si="64"/>
        <v>3981.6842524387812</v>
      </c>
      <c r="AX74" s="82"/>
      <c r="AY74" s="82"/>
      <c r="AZ74" s="82">
        <v>3981.68</v>
      </c>
      <c r="BA74" s="82"/>
      <c r="BB74" s="82"/>
      <c r="BC74" s="82"/>
      <c r="BD74" s="82">
        <f t="shared" si="35"/>
        <v>3981.68</v>
      </c>
      <c r="BE74" s="82">
        <f t="shared" si="36"/>
        <v>4.2524387813500653E-3</v>
      </c>
      <c r="BF74" s="82">
        <f t="shared" si="37"/>
        <v>-3981.68</v>
      </c>
      <c r="BG74" s="82">
        <v>3066.68</v>
      </c>
      <c r="BH74" s="82">
        <v>4000</v>
      </c>
      <c r="BI74" s="82">
        <v>4000</v>
      </c>
      <c r="BJ74" s="82"/>
      <c r="BK74" s="82"/>
      <c r="BL74" s="82"/>
      <c r="BM74" s="108">
        <f t="shared" si="91"/>
        <v>0</v>
      </c>
    </row>
    <row r="75" spans="1:65" hidden="1" x14ac:dyDescent="0.2">
      <c r="A75" s="206"/>
      <c r="B75" s="213"/>
      <c r="C75" s="202"/>
      <c r="D75" s="202"/>
      <c r="E75" s="202"/>
      <c r="F75" s="202"/>
      <c r="G75" s="202"/>
      <c r="H75" s="202"/>
      <c r="I75" s="214">
        <v>32323</v>
      </c>
      <c r="J75" s="109" t="s">
        <v>61</v>
      </c>
      <c r="K75" s="215">
        <v>81354.02</v>
      </c>
      <c r="L75" s="215">
        <v>35000</v>
      </c>
      <c r="M75" s="215">
        <v>35000</v>
      </c>
      <c r="N75" s="215">
        <v>5000</v>
      </c>
      <c r="O75" s="215">
        <v>5000</v>
      </c>
      <c r="P75" s="215">
        <v>5000</v>
      </c>
      <c r="Q75" s="215">
        <v>5000</v>
      </c>
      <c r="R75" s="215">
        <v>151</v>
      </c>
      <c r="S75" s="215">
        <v>5000</v>
      </c>
      <c r="T75" s="215">
        <v>1059.54</v>
      </c>
      <c r="U75" s="215"/>
      <c r="V75" s="204">
        <f t="shared" si="32"/>
        <v>100</v>
      </c>
      <c r="W75" s="215">
        <v>5000</v>
      </c>
      <c r="X75" s="215">
        <v>7000</v>
      </c>
      <c r="Y75" s="215">
        <v>7000</v>
      </c>
      <c r="Z75" s="215">
        <v>10000</v>
      </c>
      <c r="AA75" s="215">
        <v>10000</v>
      </c>
      <c r="AB75" s="215">
        <v>5196.3500000000004</v>
      </c>
      <c r="AC75" s="215">
        <v>5000</v>
      </c>
      <c r="AD75" s="215">
        <v>5000</v>
      </c>
      <c r="AE75" s="215"/>
      <c r="AF75" s="215"/>
      <c r="AG75" s="218">
        <f t="shared" si="90"/>
        <v>5000</v>
      </c>
      <c r="AH75" s="215">
        <v>2565.64</v>
      </c>
      <c r="AI75" s="215">
        <v>5000</v>
      </c>
      <c r="AJ75" s="82">
        <v>8170.71</v>
      </c>
      <c r="AK75" s="215">
        <v>10000</v>
      </c>
      <c r="AL75" s="215"/>
      <c r="AM75" s="215"/>
      <c r="AN75" s="82">
        <f t="shared" si="34"/>
        <v>10000</v>
      </c>
      <c r="AO75" s="204">
        <f t="shared" si="92"/>
        <v>1327.2280841462605</v>
      </c>
      <c r="AP75" s="82">
        <v>10000</v>
      </c>
      <c r="AQ75" s="82"/>
      <c r="AR75" s="204">
        <f t="shared" si="93"/>
        <v>1327.2280841462605</v>
      </c>
      <c r="AS75" s="204">
        <v>1723.89</v>
      </c>
      <c r="AT75" s="204">
        <v>1723.89</v>
      </c>
      <c r="AU75" s="204">
        <v>800</v>
      </c>
      <c r="AV75" s="204"/>
      <c r="AW75" s="204">
        <f t="shared" si="64"/>
        <v>2127.2280841462607</v>
      </c>
      <c r="AX75" s="82"/>
      <c r="AY75" s="82"/>
      <c r="AZ75" s="82">
        <v>2127.23</v>
      </c>
      <c r="BA75" s="82"/>
      <c r="BB75" s="82"/>
      <c r="BC75" s="82"/>
      <c r="BD75" s="82">
        <f t="shared" si="35"/>
        <v>2127.23</v>
      </c>
      <c r="BE75" s="82">
        <f t="shared" si="36"/>
        <v>-1.9158537393195729E-3</v>
      </c>
      <c r="BF75" s="82">
        <f t="shared" si="37"/>
        <v>-2127.23</v>
      </c>
      <c r="BG75" s="82">
        <v>2807.07</v>
      </c>
      <c r="BH75" s="82">
        <v>3500</v>
      </c>
      <c r="BI75" s="82">
        <v>3500</v>
      </c>
      <c r="BJ75" s="82">
        <v>14006.81</v>
      </c>
      <c r="BK75" s="82"/>
      <c r="BL75" s="82"/>
      <c r="BM75" s="108">
        <f t="shared" si="91"/>
        <v>400.19457142857141</v>
      </c>
    </row>
    <row r="76" spans="1:65" hidden="1" x14ac:dyDescent="0.2">
      <c r="A76" s="206"/>
      <c r="B76" s="213"/>
      <c r="C76" s="202"/>
      <c r="D76" s="202"/>
      <c r="E76" s="202"/>
      <c r="F76" s="202"/>
      <c r="G76" s="202"/>
      <c r="H76" s="202"/>
      <c r="I76" s="214">
        <v>32329</v>
      </c>
      <c r="J76" s="109" t="s">
        <v>311</v>
      </c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04"/>
      <c r="W76" s="215"/>
      <c r="X76" s="215">
        <v>15000</v>
      </c>
      <c r="Y76" s="215">
        <v>15000</v>
      </c>
      <c r="Z76" s="215">
        <v>15000</v>
      </c>
      <c r="AA76" s="215">
        <v>20000</v>
      </c>
      <c r="AB76" s="215">
        <v>539.1</v>
      </c>
      <c r="AC76" s="215">
        <v>20000</v>
      </c>
      <c r="AD76" s="215">
        <v>20000</v>
      </c>
      <c r="AE76" s="215"/>
      <c r="AF76" s="215"/>
      <c r="AG76" s="218">
        <f t="shared" si="90"/>
        <v>20000</v>
      </c>
      <c r="AH76" s="215">
        <v>15000</v>
      </c>
      <c r="AI76" s="215">
        <v>15000</v>
      </c>
      <c r="AJ76" s="82">
        <v>0</v>
      </c>
      <c r="AK76" s="215">
        <v>15000</v>
      </c>
      <c r="AL76" s="215"/>
      <c r="AM76" s="215"/>
      <c r="AN76" s="82">
        <f t="shared" si="34"/>
        <v>15000</v>
      </c>
      <c r="AO76" s="204">
        <f t="shared" si="92"/>
        <v>1990.8421262193906</v>
      </c>
      <c r="AP76" s="82">
        <v>15000</v>
      </c>
      <c r="AQ76" s="82"/>
      <c r="AR76" s="204">
        <f t="shared" si="93"/>
        <v>1990.8421262193906</v>
      </c>
      <c r="AS76" s="204">
        <v>12231.4</v>
      </c>
      <c r="AT76" s="204">
        <v>12231.4</v>
      </c>
      <c r="AU76" s="204">
        <v>12000</v>
      </c>
      <c r="AV76" s="204"/>
      <c r="AW76" s="204">
        <f t="shared" si="64"/>
        <v>13990.842126219392</v>
      </c>
      <c r="AX76" s="82"/>
      <c r="AY76" s="82"/>
      <c r="AZ76" s="82">
        <v>13990.84</v>
      </c>
      <c r="BA76" s="82"/>
      <c r="BB76" s="82"/>
      <c r="BC76" s="82"/>
      <c r="BD76" s="82">
        <f t="shared" si="35"/>
        <v>13990.84</v>
      </c>
      <c r="BE76" s="82">
        <f t="shared" si="36"/>
        <v>2.1262193913571537E-3</v>
      </c>
      <c r="BF76" s="82">
        <f t="shared" si="37"/>
        <v>-13990.84</v>
      </c>
      <c r="BG76" s="82">
        <v>13161.33</v>
      </c>
      <c r="BH76" s="82">
        <v>15000</v>
      </c>
      <c r="BI76" s="82">
        <v>15000</v>
      </c>
      <c r="BJ76" s="82"/>
      <c r="BK76" s="82"/>
      <c r="BL76" s="82"/>
      <c r="BM76" s="108">
        <f t="shared" si="91"/>
        <v>0</v>
      </c>
    </row>
    <row r="77" spans="1:65" hidden="1" x14ac:dyDescent="0.2">
      <c r="A77" s="206"/>
      <c r="B77" s="213"/>
      <c r="C77" s="202"/>
      <c r="D77" s="202"/>
      <c r="E77" s="202"/>
      <c r="F77" s="202"/>
      <c r="G77" s="202"/>
      <c r="H77" s="202"/>
      <c r="I77" s="214">
        <v>32329</v>
      </c>
      <c r="J77" s="109" t="s">
        <v>216</v>
      </c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04"/>
      <c r="W77" s="215"/>
      <c r="X77" s="215">
        <v>150000</v>
      </c>
      <c r="Y77" s="215">
        <v>100000</v>
      </c>
      <c r="Z77" s="215">
        <v>100000</v>
      </c>
      <c r="AA77" s="215">
        <v>100000</v>
      </c>
      <c r="AB77" s="215">
        <v>21125</v>
      </c>
      <c r="AC77" s="215">
        <v>60000</v>
      </c>
      <c r="AD77" s="215">
        <v>30000</v>
      </c>
      <c r="AE77" s="215"/>
      <c r="AF77" s="215"/>
      <c r="AG77" s="218">
        <f t="shared" si="90"/>
        <v>30000</v>
      </c>
      <c r="AH77" s="215">
        <v>50217.5</v>
      </c>
      <c r="AI77" s="215">
        <v>50000</v>
      </c>
      <c r="AJ77" s="82">
        <v>3500</v>
      </c>
      <c r="AK77" s="215">
        <v>50000</v>
      </c>
      <c r="AL77" s="215">
        <v>18000</v>
      </c>
      <c r="AM77" s="215"/>
      <c r="AN77" s="82">
        <f t="shared" si="34"/>
        <v>68000</v>
      </c>
      <c r="AO77" s="204">
        <f t="shared" si="92"/>
        <v>9025.1509721945713</v>
      </c>
      <c r="AP77" s="82">
        <v>68000</v>
      </c>
      <c r="AQ77" s="82"/>
      <c r="AR77" s="204">
        <f t="shared" si="93"/>
        <v>9025.1509721945713</v>
      </c>
      <c r="AS77" s="204"/>
      <c r="AT77" s="204"/>
      <c r="AU77" s="204"/>
      <c r="AV77" s="204"/>
      <c r="AW77" s="204">
        <f t="shared" si="64"/>
        <v>9025.1509721945713</v>
      </c>
      <c r="AX77" s="82"/>
      <c r="AY77" s="82"/>
      <c r="AZ77" s="82">
        <v>9025.15</v>
      </c>
      <c r="BA77" s="82"/>
      <c r="BB77" s="82"/>
      <c r="BC77" s="82"/>
      <c r="BD77" s="82">
        <f t="shared" si="35"/>
        <v>9025.15</v>
      </c>
      <c r="BE77" s="82">
        <f t="shared" si="36"/>
        <v>9.7219457165920176E-4</v>
      </c>
      <c r="BF77" s="82">
        <f t="shared" si="37"/>
        <v>-9025.15</v>
      </c>
      <c r="BG77" s="82"/>
      <c r="BH77" s="82">
        <v>10000</v>
      </c>
      <c r="BI77" s="82">
        <v>10000</v>
      </c>
      <c r="BJ77" s="82"/>
      <c r="BK77" s="82"/>
      <c r="BL77" s="82"/>
      <c r="BM77" s="108">
        <f t="shared" si="91"/>
        <v>0</v>
      </c>
    </row>
    <row r="78" spans="1:65" hidden="1" x14ac:dyDescent="0.2">
      <c r="A78" s="206"/>
      <c r="B78" s="213"/>
      <c r="C78" s="202"/>
      <c r="D78" s="202"/>
      <c r="E78" s="202"/>
      <c r="F78" s="202"/>
      <c r="G78" s="202"/>
      <c r="H78" s="202"/>
      <c r="I78" s="214">
        <v>32329</v>
      </c>
      <c r="J78" s="109" t="s">
        <v>384</v>
      </c>
      <c r="K78" s="215"/>
      <c r="L78" s="215"/>
      <c r="M78" s="215"/>
      <c r="N78" s="215">
        <v>50000</v>
      </c>
      <c r="O78" s="215">
        <v>50000</v>
      </c>
      <c r="P78" s="215">
        <v>40000</v>
      </c>
      <c r="Q78" s="215">
        <v>40000</v>
      </c>
      <c r="R78" s="215"/>
      <c r="S78" s="215">
        <v>40000</v>
      </c>
      <c r="T78" s="215">
        <v>22500</v>
      </c>
      <c r="U78" s="215"/>
      <c r="V78" s="204">
        <f t="shared" ref="V78" si="94">S78/P78*100</f>
        <v>100</v>
      </c>
      <c r="W78" s="215">
        <v>42000</v>
      </c>
      <c r="X78" s="215">
        <v>10000</v>
      </c>
      <c r="Y78" s="215">
        <v>10000</v>
      </c>
      <c r="Z78" s="215">
        <v>10000</v>
      </c>
      <c r="AA78" s="215">
        <v>10000</v>
      </c>
      <c r="AB78" s="215"/>
      <c r="AC78" s="215">
        <v>10000</v>
      </c>
      <c r="AD78" s="215">
        <v>10000</v>
      </c>
      <c r="AE78" s="215"/>
      <c r="AF78" s="215"/>
      <c r="AG78" s="218">
        <f t="shared" si="90"/>
        <v>10000</v>
      </c>
      <c r="AH78" s="215"/>
      <c r="AI78" s="215">
        <v>10000</v>
      </c>
      <c r="AJ78" s="82">
        <v>0</v>
      </c>
      <c r="AK78" s="215">
        <v>10000</v>
      </c>
      <c r="AL78" s="215"/>
      <c r="AM78" s="215"/>
      <c r="AN78" s="82">
        <f t="shared" si="34"/>
        <v>10000</v>
      </c>
      <c r="AO78" s="204">
        <f t="shared" si="92"/>
        <v>1327.2280841462605</v>
      </c>
      <c r="AP78" s="82">
        <v>10000</v>
      </c>
      <c r="AQ78" s="82"/>
      <c r="AR78" s="204">
        <f t="shared" si="93"/>
        <v>1327.2280841462605</v>
      </c>
      <c r="AS78" s="204">
        <v>400.15</v>
      </c>
      <c r="AT78" s="204">
        <v>400.15</v>
      </c>
      <c r="AU78" s="204">
        <v>4500</v>
      </c>
      <c r="AV78" s="204"/>
      <c r="AW78" s="204">
        <f t="shared" si="64"/>
        <v>5827.2280841462607</v>
      </c>
      <c r="AX78" s="82">
        <v>5827.23</v>
      </c>
      <c r="AY78" s="82"/>
      <c r="AZ78" s="82"/>
      <c r="BA78" s="82"/>
      <c r="BB78" s="82"/>
      <c r="BC78" s="82"/>
      <c r="BD78" s="82">
        <f t="shared" si="35"/>
        <v>5827.23</v>
      </c>
      <c r="BE78" s="82">
        <f t="shared" si="36"/>
        <v>-1.9158537388648256E-3</v>
      </c>
      <c r="BF78" s="82">
        <f t="shared" si="37"/>
        <v>-5827.23</v>
      </c>
      <c r="BG78" s="82">
        <v>2432.19</v>
      </c>
      <c r="BH78" s="82">
        <v>3000</v>
      </c>
      <c r="BI78" s="82">
        <v>3000</v>
      </c>
      <c r="BJ78" s="82">
        <v>1705.84</v>
      </c>
      <c r="BK78" s="82"/>
      <c r="BL78" s="82"/>
      <c r="BM78" s="108">
        <f t="shared" si="91"/>
        <v>56.861333333333327</v>
      </c>
    </row>
    <row r="79" spans="1:65" hidden="1" x14ac:dyDescent="0.2">
      <c r="A79" s="206"/>
      <c r="B79" s="213"/>
      <c r="C79" s="202"/>
      <c r="D79" s="202"/>
      <c r="E79" s="202"/>
      <c r="F79" s="202"/>
      <c r="G79" s="202"/>
      <c r="H79" s="202"/>
      <c r="I79" s="214">
        <v>32329</v>
      </c>
      <c r="J79" s="109" t="s">
        <v>348</v>
      </c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04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8"/>
      <c r="AH79" s="215"/>
      <c r="AI79" s="215"/>
      <c r="AJ79" s="82"/>
      <c r="AK79" s="215">
        <v>50000</v>
      </c>
      <c r="AL79" s="215"/>
      <c r="AM79" s="215"/>
      <c r="AN79" s="82">
        <f t="shared" si="34"/>
        <v>50000</v>
      </c>
      <c r="AO79" s="204">
        <f t="shared" si="92"/>
        <v>6636.1404207313026</v>
      </c>
      <c r="AP79" s="82">
        <v>30000</v>
      </c>
      <c r="AQ79" s="82"/>
      <c r="AR79" s="204">
        <f t="shared" si="93"/>
        <v>3981.6842524387812</v>
      </c>
      <c r="AS79" s="204"/>
      <c r="AT79" s="204"/>
      <c r="AU79" s="204"/>
      <c r="AV79" s="204"/>
      <c r="AW79" s="204">
        <f t="shared" si="64"/>
        <v>3981.6842524387812</v>
      </c>
      <c r="AX79" s="82"/>
      <c r="AY79" s="82"/>
      <c r="AZ79" s="82">
        <v>3981.68</v>
      </c>
      <c r="BA79" s="82"/>
      <c r="BB79" s="82"/>
      <c r="BC79" s="82"/>
      <c r="BD79" s="82">
        <f t="shared" si="35"/>
        <v>3981.68</v>
      </c>
      <c r="BE79" s="82">
        <f t="shared" si="36"/>
        <v>4.2524387813500653E-3</v>
      </c>
      <c r="BF79" s="82">
        <f t="shared" si="37"/>
        <v>-3981.68</v>
      </c>
      <c r="BG79" s="82"/>
      <c r="BH79" s="82">
        <v>3000</v>
      </c>
      <c r="BI79" s="82">
        <v>3000</v>
      </c>
      <c r="BJ79" s="82"/>
      <c r="BK79" s="82"/>
      <c r="BL79" s="82"/>
      <c r="BM79" s="108">
        <f t="shared" si="91"/>
        <v>0</v>
      </c>
    </row>
    <row r="80" spans="1:65" ht="13.5" hidden="1" customHeight="1" x14ac:dyDescent="0.2">
      <c r="A80" s="206"/>
      <c r="B80" s="213"/>
      <c r="C80" s="202"/>
      <c r="D80" s="202"/>
      <c r="E80" s="202"/>
      <c r="F80" s="202"/>
      <c r="G80" s="202"/>
      <c r="H80" s="202"/>
      <c r="I80" s="214">
        <v>32329</v>
      </c>
      <c r="J80" s="109" t="s">
        <v>424</v>
      </c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04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8"/>
      <c r="AH80" s="215"/>
      <c r="AI80" s="215"/>
      <c r="AJ80" s="82"/>
      <c r="AK80" s="215"/>
      <c r="AL80" s="215"/>
      <c r="AM80" s="215"/>
      <c r="AN80" s="82"/>
      <c r="AO80" s="204"/>
      <c r="AP80" s="82"/>
      <c r="AQ80" s="82"/>
      <c r="AR80" s="204"/>
      <c r="AS80" s="204"/>
      <c r="AT80" s="204"/>
      <c r="AU80" s="204"/>
      <c r="AV80" s="204"/>
      <c r="AW80" s="204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>
        <v>610</v>
      </c>
      <c r="BK80" s="82"/>
      <c r="BL80" s="82"/>
      <c r="BM80" s="108">
        <v>0</v>
      </c>
    </row>
    <row r="81" spans="1:65" hidden="1" x14ac:dyDescent="0.2">
      <c r="A81" s="206"/>
      <c r="B81" s="213"/>
      <c r="C81" s="202"/>
      <c r="D81" s="202"/>
      <c r="E81" s="202"/>
      <c r="F81" s="202"/>
      <c r="G81" s="202"/>
      <c r="H81" s="202"/>
      <c r="I81" s="214">
        <v>32329</v>
      </c>
      <c r="J81" s="109" t="s">
        <v>357</v>
      </c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204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8"/>
      <c r="AH81" s="215"/>
      <c r="AI81" s="215"/>
      <c r="AJ81" s="82"/>
      <c r="AK81" s="215">
        <v>32970</v>
      </c>
      <c r="AL81" s="215"/>
      <c r="AM81" s="215"/>
      <c r="AN81" s="82">
        <f t="shared" si="34"/>
        <v>32970</v>
      </c>
      <c r="AO81" s="204">
        <f t="shared" si="92"/>
        <v>4375.8709934302206</v>
      </c>
      <c r="AP81" s="82">
        <v>0</v>
      </c>
      <c r="AQ81" s="82"/>
      <c r="AR81" s="204">
        <f t="shared" si="93"/>
        <v>0</v>
      </c>
      <c r="AS81" s="204"/>
      <c r="AT81" s="204"/>
      <c r="AU81" s="204"/>
      <c r="AV81" s="204"/>
      <c r="AW81" s="204">
        <f t="shared" si="64"/>
        <v>0</v>
      </c>
      <c r="AX81" s="82"/>
      <c r="AY81" s="82"/>
      <c r="AZ81" s="82"/>
      <c r="BA81" s="82"/>
      <c r="BB81" s="82"/>
      <c r="BC81" s="82"/>
      <c r="BD81" s="82">
        <f t="shared" si="35"/>
        <v>0</v>
      </c>
      <c r="BE81" s="82">
        <f t="shared" si="36"/>
        <v>0</v>
      </c>
      <c r="BF81" s="82">
        <f t="shared" si="37"/>
        <v>0</v>
      </c>
      <c r="BG81" s="82"/>
      <c r="BH81" s="82"/>
      <c r="BI81" s="82"/>
      <c r="BJ81" s="82"/>
      <c r="BK81" s="82"/>
      <c r="BL81" s="82"/>
      <c r="BM81" s="108">
        <v>0</v>
      </c>
    </row>
    <row r="82" spans="1:65" hidden="1" x14ac:dyDescent="0.2">
      <c r="A82" s="206"/>
      <c r="B82" s="213"/>
      <c r="C82" s="202"/>
      <c r="D82" s="202"/>
      <c r="E82" s="202"/>
      <c r="F82" s="202"/>
      <c r="G82" s="202"/>
      <c r="H82" s="202"/>
      <c r="I82" s="214">
        <v>32351</v>
      </c>
      <c r="J82" s="109" t="s">
        <v>269</v>
      </c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04"/>
      <c r="W82" s="215"/>
      <c r="X82" s="215"/>
      <c r="Y82" s="215"/>
      <c r="Z82" s="215"/>
      <c r="AA82" s="215"/>
      <c r="AB82" s="215"/>
      <c r="AC82" s="215"/>
      <c r="AD82" s="215">
        <v>30000</v>
      </c>
      <c r="AE82" s="215"/>
      <c r="AF82" s="215"/>
      <c r="AG82" s="218">
        <f t="shared" si="90"/>
        <v>30000</v>
      </c>
      <c r="AH82" s="215">
        <v>19823.310000000001</v>
      </c>
      <c r="AI82" s="215">
        <v>30000</v>
      </c>
      <c r="AJ82" s="82">
        <v>11346.33</v>
      </c>
      <c r="AK82" s="215">
        <v>30000</v>
      </c>
      <c r="AL82" s="215"/>
      <c r="AM82" s="215"/>
      <c r="AN82" s="82">
        <f t="shared" si="34"/>
        <v>30000</v>
      </c>
      <c r="AO82" s="204">
        <f t="shared" si="92"/>
        <v>3981.6842524387812</v>
      </c>
      <c r="AP82" s="82">
        <v>30000</v>
      </c>
      <c r="AQ82" s="82"/>
      <c r="AR82" s="204">
        <f t="shared" si="93"/>
        <v>3981.6842524387812</v>
      </c>
      <c r="AS82" s="204"/>
      <c r="AT82" s="204"/>
      <c r="AU82" s="204"/>
      <c r="AV82" s="204"/>
      <c r="AW82" s="204">
        <f t="shared" si="64"/>
        <v>3981.6842524387812</v>
      </c>
      <c r="AX82" s="82"/>
      <c r="AY82" s="82"/>
      <c r="AZ82" s="82">
        <v>3981.68</v>
      </c>
      <c r="BA82" s="82"/>
      <c r="BB82" s="82"/>
      <c r="BC82" s="82"/>
      <c r="BD82" s="82">
        <f t="shared" ref="BD82:BD149" si="95">SUM(AX82+AY82+AZ82+BA82+BB82+BC82)</f>
        <v>3981.68</v>
      </c>
      <c r="BE82" s="82">
        <f t="shared" ref="BE82:BE149" si="96">SUM(AW82-BD82)</f>
        <v>4.2524387813500653E-3</v>
      </c>
      <c r="BF82" s="82">
        <f t="shared" si="37"/>
        <v>-3981.68</v>
      </c>
      <c r="BG82" s="82"/>
      <c r="BH82" s="82">
        <v>0</v>
      </c>
      <c r="BI82" s="82">
        <v>0</v>
      </c>
      <c r="BJ82" s="82"/>
      <c r="BK82" s="82"/>
      <c r="BL82" s="82"/>
      <c r="BM82" s="108">
        <v>0</v>
      </c>
    </row>
    <row r="83" spans="1:65" hidden="1" x14ac:dyDescent="0.2">
      <c r="A83" s="206"/>
      <c r="B83" s="213"/>
      <c r="C83" s="202"/>
      <c r="D83" s="202"/>
      <c r="E83" s="202"/>
      <c r="F83" s="202"/>
      <c r="G83" s="202"/>
      <c r="H83" s="202"/>
      <c r="I83" s="214">
        <v>32353</v>
      </c>
      <c r="J83" s="109" t="s">
        <v>205</v>
      </c>
      <c r="K83" s="215"/>
      <c r="L83" s="215"/>
      <c r="M83" s="215"/>
      <c r="N83" s="215"/>
      <c r="O83" s="215"/>
      <c r="P83" s="215"/>
      <c r="Q83" s="215"/>
      <c r="R83" s="215"/>
      <c r="S83" s="215"/>
      <c r="T83" s="215">
        <v>412.35</v>
      </c>
      <c r="U83" s="215"/>
      <c r="V83" s="204"/>
      <c r="W83" s="215">
        <v>1000</v>
      </c>
      <c r="X83" s="215">
        <v>1500</v>
      </c>
      <c r="Y83" s="215">
        <v>1500</v>
      </c>
      <c r="Z83" s="215">
        <v>1500</v>
      </c>
      <c r="AA83" s="215">
        <v>1500</v>
      </c>
      <c r="AB83" s="215">
        <v>695.96</v>
      </c>
      <c r="AC83" s="215">
        <v>1500</v>
      </c>
      <c r="AD83" s="215">
        <v>5000</v>
      </c>
      <c r="AE83" s="215"/>
      <c r="AF83" s="215"/>
      <c r="AG83" s="218">
        <f t="shared" si="90"/>
        <v>5000</v>
      </c>
      <c r="AH83" s="215">
        <v>2940.5</v>
      </c>
      <c r="AI83" s="215">
        <v>5000</v>
      </c>
      <c r="AJ83" s="82">
        <v>2109.85</v>
      </c>
      <c r="AK83" s="215">
        <v>5000</v>
      </c>
      <c r="AL83" s="215"/>
      <c r="AM83" s="215"/>
      <c r="AN83" s="82">
        <f t="shared" si="34"/>
        <v>5000</v>
      </c>
      <c r="AO83" s="204">
        <f t="shared" si="92"/>
        <v>663.61404207313024</v>
      </c>
      <c r="AP83" s="82">
        <v>5000</v>
      </c>
      <c r="AQ83" s="82"/>
      <c r="AR83" s="204">
        <f t="shared" si="93"/>
        <v>663.61404207313024</v>
      </c>
      <c r="AS83" s="204">
        <v>533.51</v>
      </c>
      <c r="AT83" s="204">
        <v>533.51</v>
      </c>
      <c r="AU83" s="204">
        <v>200</v>
      </c>
      <c r="AV83" s="204"/>
      <c r="AW83" s="204">
        <f t="shared" si="64"/>
        <v>863.61404207313024</v>
      </c>
      <c r="AX83" s="82">
        <v>863.61</v>
      </c>
      <c r="AY83" s="82"/>
      <c r="AZ83" s="82"/>
      <c r="BA83" s="82"/>
      <c r="BB83" s="82"/>
      <c r="BC83" s="82"/>
      <c r="BD83" s="82">
        <f t="shared" si="95"/>
        <v>863.61</v>
      </c>
      <c r="BE83" s="82">
        <f t="shared" si="96"/>
        <v>4.0420731302219792E-3</v>
      </c>
      <c r="BF83" s="82">
        <f t="shared" ref="BF83:BF150" si="97">SUM(BE83-AW83)</f>
        <v>-863.61</v>
      </c>
      <c r="BG83" s="82">
        <v>940.24</v>
      </c>
      <c r="BH83" s="82">
        <v>1200</v>
      </c>
      <c r="BI83" s="82">
        <v>1200</v>
      </c>
      <c r="BJ83" s="82">
        <v>480.84</v>
      </c>
      <c r="BK83" s="82"/>
      <c r="BL83" s="82"/>
      <c r="BM83" s="108">
        <f t="shared" si="91"/>
        <v>40.07</v>
      </c>
    </row>
    <row r="84" spans="1:65" hidden="1" x14ac:dyDescent="0.2">
      <c r="A84" s="206"/>
      <c r="B84" s="213"/>
      <c r="C84" s="202"/>
      <c r="D84" s="202"/>
      <c r="E84" s="202"/>
      <c r="F84" s="202"/>
      <c r="G84" s="202"/>
      <c r="H84" s="202"/>
      <c r="I84" s="214">
        <v>32331</v>
      </c>
      <c r="J84" s="109" t="s">
        <v>22</v>
      </c>
      <c r="K84" s="215"/>
      <c r="L84" s="215"/>
      <c r="M84" s="215"/>
      <c r="N84" s="215">
        <v>6000</v>
      </c>
      <c r="O84" s="215">
        <v>6000</v>
      </c>
      <c r="P84" s="215">
        <v>6000</v>
      </c>
      <c r="Q84" s="215">
        <v>6000</v>
      </c>
      <c r="R84" s="215">
        <v>5243.75</v>
      </c>
      <c r="S84" s="215">
        <v>8000</v>
      </c>
      <c r="T84" s="215">
        <v>8230.1</v>
      </c>
      <c r="U84" s="215"/>
      <c r="V84" s="204">
        <f t="shared" si="32"/>
        <v>133.33333333333331</v>
      </c>
      <c r="W84" s="215">
        <v>15000</v>
      </c>
      <c r="X84" s="215">
        <v>20000</v>
      </c>
      <c r="Y84" s="215">
        <v>20000</v>
      </c>
      <c r="Z84" s="215">
        <v>25000</v>
      </c>
      <c r="AA84" s="215">
        <v>25000</v>
      </c>
      <c r="AB84" s="215">
        <v>10240</v>
      </c>
      <c r="AC84" s="215">
        <v>25000</v>
      </c>
      <c r="AD84" s="215">
        <v>25000</v>
      </c>
      <c r="AE84" s="215"/>
      <c r="AF84" s="215"/>
      <c r="AG84" s="218">
        <f t="shared" si="90"/>
        <v>25000</v>
      </c>
      <c r="AH84" s="215">
        <v>11666.75</v>
      </c>
      <c r="AI84" s="215">
        <v>25000</v>
      </c>
      <c r="AJ84" s="82">
        <v>5157.8</v>
      </c>
      <c r="AK84" s="215">
        <v>25000</v>
      </c>
      <c r="AL84" s="215"/>
      <c r="AM84" s="215"/>
      <c r="AN84" s="82">
        <f t="shared" si="34"/>
        <v>25000</v>
      </c>
      <c r="AO84" s="204">
        <f t="shared" si="92"/>
        <v>3318.0702103656513</v>
      </c>
      <c r="AP84" s="82">
        <v>30000</v>
      </c>
      <c r="AQ84" s="82"/>
      <c r="AR84" s="204">
        <f t="shared" si="93"/>
        <v>3981.6842524387812</v>
      </c>
      <c r="AS84" s="204">
        <v>969.04</v>
      </c>
      <c r="AT84" s="204">
        <v>969.04</v>
      </c>
      <c r="AU84" s="204"/>
      <c r="AV84" s="204"/>
      <c r="AW84" s="204">
        <f t="shared" si="64"/>
        <v>3981.6842524387812</v>
      </c>
      <c r="AX84" s="82">
        <v>3981.68</v>
      </c>
      <c r="AY84" s="82"/>
      <c r="AZ84" s="82"/>
      <c r="BA84" s="82"/>
      <c r="BB84" s="82"/>
      <c r="BC84" s="82"/>
      <c r="BD84" s="82">
        <f t="shared" si="95"/>
        <v>3981.68</v>
      </c>
      <c r="BE84" s="82">
        <f t="shared" si="96"/>
        <v>4.2524387813500653E-3</v>
      </c>
      <c r="BF84" s="82">
        <f t="shared" si="97"/>
        <v>-3981.68</v>
      </c>
      <c r="BG84" s="82">
        <v>1000</v>
      </c>
      <c r="BH84" s="82">
        <v>3000</v>
      </c>
      <c r="BI84" s="82">
        <v>3000</v>
      </c>
      <c r="BJ84" s="82">
        <v>890.48</v>
      </c>
      <c r="BK84" s="82"/>
      <c r="BL84" s="82"/>
      <c r="BM84" s="108">
        <f t="shared" si="91"/>
        <v>29.68266666666667</v>
      </c>
    </row>
    <row r="85" spans="1:65" hidden="1" x14ac:dyDescent="0.2">
      <c r="A85" s="206"/>
      <c r="B85" s="213"/>
      <c r="C85" s="202"/>
      <c r="D85" s="202"/>
      <c r="E85" s="202"/>
      <c r="F85" s="202"/>
      <c r="G85" s="202"/>
      <c r="H85" s="202"/>
      <c r="I85" s="214">
        <v>32334</v>
      </c>
      <c r="J85" s="109" t="s">
        <v>246</v>
      </c>
      <c r="K85" s="215"/>
      <c r="L85" s="215"/>
      <c r="M85" s="215"/>
      <c r="N85" s="215"/>
      <c r="O85" s="215"/>
      <c r="P85" s="215"/>
      <c r="Q85" s="215"/>
      <c r="R85" s="215"/>
      <c r="S85" s="215"/>
      <c r="T85" s="215"/>
      <c r="U85" s="215"/>
      <c r="V85" s="204"/>
      <c r="W85" s="215"/>
      <c r="X85" s="215"/>
      <c r="Y85" s="215"/>
      <c r="Z85" s="215">
        <v>8000</v>
      </c>
      <c r="AA85" s="215">
        <v>5000</v>
      </c>
      <c r="AB85" s="215">
        <v>3750</v>
      </c>
      <c r="AC85" s="215">
        <v>5000</v>
      </c>
      <c r="AD85" s="215">
        <v>10000</v>
      </c>
      <c r="AE85" s="215"/>
      <c r="AF85" s="215"/>
      <c r="AG85" s="218">
        <f t="shared" si="90"/>
        <v>10000</v>
      </c>
      <c r="AH85" s="215">
        <v>4830.3599999999997</v>
      </c>
      <c r="AI85" s="215">
        <v>10000</v>
      </c>
      <c r="AJ85" s="82">
        <v>0</v>
      </c>
      <c r="AK85" s="215">
        <v>10000</v>
      </c>
      <c r="AL85" s="215"/>
      <c r="AM85" s="215"/>
      <c r="AN85" s="82">
        <f t="shared" si="34"/>
        <v>10000</v>
      </c>
      <c r="AO85" s="204">
        <f t="shared" si="92"/>
        <v>1327.2280841462605</v>
      </c>
      <c r="AP85" s="82">
        <v>5000</v>
      </c>
      <c r="AQ85" s="82"/>
      <c r="AR85" s="204">
        <f t="shared" si="93"/>
        <v>663.61404207313024</v>
      </c>
      <c r="AS85" s="204"/>
      <c r="AT85" s="204"/>
      <c r="AU85" s="204"/>
      <c r="AV85" s="204"/>
      <c r="AW85" s="204">
        <f t="shared" si="64"/>
        <v>663.61404207313024</v>
      </c>
      <c r="AX85" s="82">
        <v>663.61</v>
      </c>
      <c r="AY85" s="82"/>
      <c r="AZ85" s="82"/>
      <c r="BA85" s="82"/>
      <c r="BB85" s="82"/>
      <c r="BC85" s="82"/>
      <c r="BD85" s="82">
        <f t="shared" si="95"/>
        <v>663.61</v>
      </c>
      <c r="BE85" s="82">
        <f t="shared" si="96"/>
        <v>4.0420731302219792E-3</v>
      </c>
      <c r="BF85" s="82">
        <f t="shared" si="97"/>
        <v>-663.61</v>
      </c>
      <c r="BG85" s="82"/>
      <c r="BH85" s="82">
        <v>500</v>
      </c>
      <c r="BI85" s="82">
        <v>500</v>
      </c>
      <c r="BJ85" s="82"/>
      <c r="BK85" s="82"/>
      <c r="BL85" s="82"/>
      <c r="BM85" s="108">
        <f t="shared" si="91"/>
        <v>0</v>
      </c>
    </row>
    <row r="86" spans="1:65" hidden="1" x14ac:dyDescent="0.2">
      <c r="A86" s="206"/>
      <c r="B86" s="213"/>
      <c r="C86" s="202"/>
      <c r="D86" s="202"/>
      <c r="E86" s="202"/>
      <c r="F86" s="202"/>
      <c r="G86" s="202"/>
      <c r="H86" s="202"/>
      <c r="I86" s="214">
        <v>32331</v>
      </c>
      <c r="J86" s="109" t="s">
        <v>214</v>
      </c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04"/>
      <c r="W86" s="215"/>
      <c r="X86" s="215">
        <v>8000</v>
      </c>
      <c r="Y86" s="215">
        <v>8000</v>
      </c>
      <c r="Z86" s="215">
        <v>8000</v>
      </c>
      <c r="AA86" s="215">
        <v>8000</v>
      </c>
      <c r="AB86" s="215"/>
      <c r="AC86" s="215">
        <v>8000</v>
      </c>
      <c r="AD86" s="215">
        <v>8000</v>
      </c>
      <c r="AE86" s="215"/>
      <c r="AF86" s="215"/>
      <c r="AG86" s="218">
        <f t="shared" si="90"/>
        <v>8000</v>
      </c>
      <c r="AH86" s="215">
        <v>3200</v>
      </c>
      <c r="AI86" s="215">
        <v>6000</v>
      </c>
      <c r="AJ86" s="82">
        <v>0</v>
      </c>
      <c r="AK86" s="215">
        <v>6000</v>
      </c>
      <c r="AL86" s="215"/>
      <c r="AM86" s="215"/>
      <c r="AN86" s="82">
        <f t="shared" si="34"/>
        <v>6000</v>
      </c>
      <c r="AO86" s="204">
        <f t="shared" si="92"/>
        <v>796.33685048775624</v>
      </c>
      <c r="AP86" s="82">
        <v>0</v>
      </c>
      <c r="AQ86" s="82"/>
      <c r="AR86" s="204">
        <f t="shared" si="93"/>
        <v>0</v>
      </c>
      <c r="AS86" s="204"/>
      <c r="AT86" s="204"/>
      <c r="AU86" s="204"/>
      <c r="AV86" s="204"/>
      <c r="AW86" s="204">
        <f t="shared" si="64"/>
        <v>0</v>
      </c>
      <c r="AX86" s="82"/>
      <c r="AY86" s="82"/>
      <c r="AZ86" s="82"/>
      <c r="BA86" s="82"/>
      <c r="BB86" s="82"/>
      <c r="BC86" s="82"/>
      <c r="BD86" s="82">
        <f t="shared" si="95"/>
        <v>0</v>
      </c>
      <c r="BE86" s="82">
        <f t="shared" si="96"/>
        <v>0</v>
      </c>
      <c r="BF86" s="82">
        <f t="shared" si="97"/>
        <v>0</v>
      </c>
      <c r="BG86" s="82"/>
      <c r="BH86" s="82"/>
      <c r="BI86" s="82"/>
      <c r="BJ86" s="82"/>
      <c r="BK86" s="82"/>
      <c r="BL86" s="82"/>
      <c r="BM86" s="108" t="e">
        <f t="shared" si="91"/>
        <v>#DIV/0!</v>
      </c>
    </row>
    <row r="87" spans="1:65" hidden="1" x14ac:dyDescent="0.2">
      <c r="A87" s="206"/>
      <c r="B87" s="213"/>
      <c r="C87" s="202"/>
      <c r="D87" s="202"/>
      <c r="E87" s="202"/>
      <c r="F87" s="202"/>
      <c r="G87" s="202"/>
      <c r="H87" s="202"/>
      <c r="I87" s="214">
        <v>32342</v>
      </c>
      <c r="J87" s="109" t="s">
        <v>66</v>
      </c>
      <c r="K87" s="215">
        <v>151628.39000000001</v>
      </c>
      <c r="L87" s="215">
        <v>5000</v>
      </c>
      <c r="M87" s="215">
        <v>5000</v>
      </c>
      <c r="N87" s="215">
        <v>5000</v>
      </c>
      <c r="O87" s="215">
        <v>5000</v>
      </c>
      <c r="P87" s="215">
        <v>5000</v>
      </c>
      <c r="Q87" s="215">
        <v>5000</v>
      </c>
      <c r="R87" s="215">
        <v>6000</v>
      </c>
      <c r="S87" s="215">
        <v>8000</v>
      </c>
      <c r="T87" s="215">
        <v>11250</v>
      </c>
      <c r="U87" s="215"/>
      <c r="V87" s="204">
        <f t="shared" si="32"/>
        <v>160</v>
      </c>
      <c r="W87" s="215">
        <v>15000</v>
      </c>
      <c r="X87" s="215">
        <v>15000</v>
      </c>
      <c r="Y87" s="215">
        <v>15000</v>
      </c>
      <c r="Z87" s="215">
        <v>65000</v>
      </c>
      <c r="AA87" s="215">
        <v>70000</v>
      </c>
      <c r="AB87" s="215">
        <v>15820</v>
      </c>
      <c r="AC87" s="215">
        <v>70000</v>
      </c>
      <c r="AD87" s="215">
        <v>50000</v>
      </c>
      <c r="AE87" s="215"/>
      <c r="AF87" s="215"/>
      <c r="AG87" s="218">
        <f t="shared" si="90"/>
        <v>50000</v>
      </c>
      <c r="AH87" s="215">
        <v>40521.47</v>
      </c>
      <c r="AI87" s="215">
        <v>55000</v>
      </c>
      <c r="AJ87" s="82">
        <v>26754.62</v>
      </c>
      <c r="AK87" s="215">
        <v>55000</v>
      </c>
      <c r="AL87" s="215"/>
      <c r="AM87" s="215"/>
      <c r="AN87" s="82">
        <f t="shared" si="34"/>
        <v>55000</v>
      </c>
      <c r="AO87" s="204">
        <f t="shared" si="92"/>
        <v>7299.7544628044325</v>
      </c>
      <c r="AP87" s="82">
        <v>40000</v>
      </c>
      <c r="AQ87" s="82"/>
      <c r="AR87" s="204">
        <f t="shared" si="93"/>
        <v>5308.9123365850419</v>
      </c>
      <c r="AS87" s="204">
        <v>1379.07</v>
      </c>
      <c r="AT87" s="204">
        <v>1379.07</v>
      </c>
      <c r="AU87" s="204"/>
      <c r="AV87" s="204">
        <v>1000</v>
      </c>
      <c r="AW87" s="204">
        <f t="shared" si="64"/>
        <v>4308.9123365850419</v>
      </c>
      <c r="AX87" s="82">
        <v>4308.91</v>
      </c>
      <c r="AY87" s="82"/>
      <c r="AZ87" s="82"/>
      <c r="BA87" s="82"/>
      <c r="BB87" s="82"/>
      <c r="BC87" s="82"/>
      <c r="BD87" s="82">
        <f t="shared" si="95"/>
        <v>4308.91</v>
      </c>
      <c r="BE87" s="82">
        <f t="shared" si="96"/>
        <v>2.3365850420304923E-3</v>
      </c>
      <c r="BF87" s="82">
        <f t="shared" si="97"/>
        <v>-4308.91</v>
      </c>
      <c r="BG87" s="82">
        <v>3034.92</v>
      </c>
      <c r="BH87" s="82">
        <v>4500</v>
      </c>
      <c r="BI87" s="82">
        <v>4500</v>
      </c>
      <c r="BJ87" s="82">
        <v>2287.48</v>
      </c>
      <c r="BK87" s="82"/>
      <c r="BL87" s="82"/>
      <c r="BM87" s="108">
        <f t="shared" si="91"/>
        <v>50.832888888888895</v>
      </c>
    </row>
    <row r="88" spans="1:65" hidden="1" x14ac:dyDescent="0.2">
      <c r="A88" s="206"/>
      <c r="B88" s="213"/>
      <c r="C88" s="202"/>
      <c r="D88" s="202"/>
      <c r="E88" s="202"/>
      <c r="F88" s="202"/>
      <c r="G88" s="202"/>
      <c r="H88" s="202"/>
      <c r="I88" s="214">
        <v>32341</v>
      </c>
      <c r="J88" s="109" t="s">
        <v>50</v>
      </c>
      <c r="K88" s="215">
        <v>5288.02</v>
      </c>
      <c r="L88" s="215">
        <v>8000</v>
      </c>
      <c r="M88" s="215">
        <v>8000</v>
      </c>
      <c r="N88" s="215">
        <v>4000</v>
      </c>
      <c r="O88" s="215">
        <v>4000</v>
      </c>
      <c r="P88" s="215">
        <v>4000</v>
      </c>
      <c r="Q88" s="215">
        <v>4000</v>
      </c>
      <c r="R88" s="215">
        <v>850.82</v>
      </c>
      <c r="S88" s="215">
        <v>4000</v>
      </c>
      <c r="T88" s="215">
        <v>1386.78</v>
      </c>
      <c r="U88" s="215"/>
      <c r="V88" s="204">
        <f t="shared" si="32"/>
        <v>100</v>
      </c>
      <c r="W88" s="215">
        <v>4000</v>
      </c>
      <c r="X88" s="215">
        <v>3000</v>
      </c>
      <c r="Y88" s="215">
        <v>3000</v>
      </c>
      <c r="Z88" s="215">
        <v>3000</v>
      </c>
      <c r="AA88" s="215">
        <v>3000</v>
      </c>
      <c r="AB88" s="215">
        <v>660.49</v>
      </c>
      <c r="AC88" s="215">
        <v>3000</v>
      </c>
      <c r="AD88" s="215">
        <v>3000</v>
      </c>
      <c r="AE88" s="215"/>
      <c r="AF88" s="215"/>
      <c r="AG88" s="218">
        <f t="shared" si="90"/>
        <v>3000</v>
      </c>
      <c r="AH88" s="215">
        <v>1699.95</v>
      </c>
      <c r="AI88" s="215">
        <v>3000</v>
      </c>
      <c r="AJ88" s="82">
        <v>672.4</v>
      </c>
      <c r="AK88" s="215">
        <v>3000</v>
      </c>
      <c r="AL88" s="215"/>
      <c r="AM88" s="215"/>
      <c r="AN88" s="82">
        <f t="shared" si="34"/>
        <v>3000</v>
      </c>
      <c r="AO88" s="204">
        <f t="shared" si="92"/>
        <v>398.16842524387812</v>
      </c>
      <c r="AP88" s="82">
        <v>3500</v>
      </c>
      <c r="AQ88" s="82"/>
      <c r="AR88" s="204">
        <f t="shared" si="93"/>
        <v>464.52982945119118</v>
      </c>
      <c r="AS88" s="204">
        <v>124.08</v>
      </c>
      <c r="AT88" s="204">
        <v>124.08</v>
      </c>
      <c r="AU88" s="204"/>
      <c r="AV88" s="204"/>
      <c r="AW88" s="204">
        <f t="shared" si="64"/>
        <v>464.52982945119118</v>
      </c>
      <c r="AX88" s="82">
        <v>464.53</v>
      </c>
      <c r="AY88" s="82"/>
      <c r="AZ88" s="82"/>
      <c r="BA88" s="82"/>
      <c r="BB88" s="82"/>
      <c r="BC88" s="82"/>
      <c r="BD88" s="82">
        <f t="shared" si="95"/>
        <v>464.53</v>
      </c>
      <c r="BE88" s="82">
        <f t="shared" si="96"/>
        <v>-1.7054880879641132E-4</v>
      </c>
      <c r="BF88" s="82">
        <f t="shared" si="97"/>
        <v>-464.53</v>
      </c>
      <c r="BG88" s="82">
        <v>187.45</v>
      </c>
      <c r="BH88" s="82">
        <v>400</v>
      </c>
      <c r="BI88" s="82">
        <v>400</v>
      </c>
      <c r="BJ88" s="82">
        <v>113.54</v>
      </c>
      <c r="BK88" s="82"/>
      <c r="BL88" s="82"/>
      <c r="BM88" s="108">
        <f t="shared" si="91"/>
        <v>28.384999999999998</v>
      </c>
    </row>
    <row r="89" spans="1:65" hidden="1" x14ac:dyDescent="0.2">
      <c r="A89" s="206"/>
      <c r="B89" s="213"/>
      <c r="C89" s="202"/>
      <c r="D89" s="202"/>
      <c r="E89" s="202"/>
      <c r="F89" s="202"/>
      <c r="G89" s="202"/>
      <c r="H89" s="202"/>
      <c r="I89" s="214">
        <v>32343</v>
      </c>
      <c r="J89" s="109" t="s">
        <v>250</v>
      </c>
      <c r="K89" s="215">
        <v>44650</v>
      </c>
      <c r="L89" s="215"/>
      <c r="M89" s="215">
        <v>0</v>
      </c>
      <c r="N89" s="215">
        <v>15000</v>
      </c>
      <c r="O89" s="215">
        <v>15000</v>
      </c>
      <c r="P89" s="215">
        <v>15000</v>
      </c>
      <c r="Q89" s="215">
        <v>15000</v>
      </c>
      <c r="R89" s="215">
        <v>218.75</v>
      </c>
      <c r="S89" s="215">
        <v>15000</v>
      </c>
      <c r="T89" s="215"/>
      <c r="U89" s="215"/>
      <c r="V89" s="204">
        <f t="shared" si="32"/>
        <v>100</v>
      </c>
      <c r="W89" s="215">
        <v>15000</v>
      </c>
      <c r="X89" s="215">
        <v>30000</v>
      </c>
      <c r="Y89" s="215">
        <v>30000</v>
      </c>
      <c r="Z89" s="215">
        <v>30000</v>
      </c>
      <c r="AA89" s="215">
        <v>35000</v>
      </c>
      <c r="AB89" s="215">
        <v>12993.75</v>
      </c>
      <c r="AC89" s="215">
        <v>35000</v>
      </c>
      <c r="AD89" s="215">
        <v>30000</v>
      </c>
      <c r="AE89" s="215"/>
      <c r="AF89" s="215"/>
      <c r="AG89" s="218">
        <f t="shared" si="90"/>
        <v>30000</v>
      </c>
      <c r="AH89" s="215">
        <v>26433.75</v>
      </c>
      <c r="AI89" s="215">
        <v>30000</v>
      </c>
      <c r="AJ89" s="82">
        <v>36273.75</v>
      </c>
      <c r="AK89" s="215">
        <v>30000</v>
      </c>
      <c r="AL89" s="215"/>
      <c r="AM89" s="215"/>
      <c r="AN89" s="82">
        <f t="shared" ref="AN89:AN160" si="98">SUM(AK89+AL89-AM89)</f>
        <v>30000</v>
      </c>
      <c r="AO89" s="204">
        <f t="shared" si="92"/>
        <v>3981.6842524387812</v>
      </c>
      <c r="AP89" s="82">
        <v>30000</v>
      </c>
      <c r="AQ89" s="82"/>
      <c r="AR89" s="204">
        <f t="shared" si="93"/>
        <v>3981.6842524387812</v>
      </c>
      <c r="AS89" s="204"/>
      <c r="AT89" s="204"/>
      <c r="AU89" s="204"/>
      <c r="AV89" s="204"/>
      <c r="AW89" s="204">
        <f t="shared" si="64"/>
        <v>3981.6842524387812</v>
      </c>
      <c r="AX89" s="82">
        <v>3981.68</v>
      </c>
      <c r="AY89" s="82"/>
      <c r="AZ89" s="82"/>
      <c r="BA89" s="82"/>
      <c r="BB89" s="82"/>
      <c r="BC89" s="82"/>
      <c r="BD89" s="82">
        <f t="shared" si="95"/>
        <v>3981.68</v>
      </c>
      <c r="BE89" s="82">
        <f t="shared" si="96"/>
        <v>4.2524387813500653E-3</v>
      </c>
      <c r="BF89" s="82">
        <f t="shared" si="97"/>
        <v>-3981.68</v>
      </c>
      <c r="BG89" s="82"/>
      <c r="BH89" s="82">
        <v>4000</v>
      </c>
      <c r="BI89" s="82">
        <v>4000</v>
      </c>
      <c r="BJ89" s="82">
        <v>2040</v>
      </c>
      <c r="BK89" s="82"/>
      <c r="BL89" s="82"/>
      <c r="BM89" s="108">
        <f t="shared" si="91"/>
        <v>51</v>
      </c>
    </row>
    <row r="90" spans="1:65" hidden="1" x14ac:dyDescent="0.2">
      <c r="A90" s="206"/>
      <c r="B90" s="213"/>
      <c r="C90" s="202"/>
      <c r="D90" s="202"/>
      <c r="E90" s="202"/>
      <c r="F90" s="202"/>
      <c r="G90" s="202"/>
      <c r="H90" s="202"/>
      <c r="I90" s="214">
        <v>32343</v>
      </c>
      <c r="J90" s="109" t="s">
        <v>360</v>
      </c>
      <c r="K90" s="215"/>
      <c r="L90" s="215"/>
      <c r="M90" s="215"/>
      <c r="N90" s="215">
        <v>2000</v>
      </c>
      <c r="O90" s="215">
        <v>2000</v>
      </c>
      <c r="P90" s="215">
        <v>2000</v>
      </c>
      <c r="Q90" s="215">
        <v>2000</v>
      </c>
      <c r="R90" s="215"/>
      <c r="S90" s="215">
        <v>2000</v>
      </c>
      <c r="T90" s="215"/>
      <c r="U90" s="215"/>
      <c r="V90" s="204">
        <f t="shared" si="32"/>
        <v>100</v>
      </c>
      <c r="W90" s="215">
        <v>2000</v>
      </c>
      <c r="X90" s="215">
        <v>2000</v>
      </c>
      <c r="Y90" s="215">
        <v>0</v>
      </c>
      <c r="Z90" s="215">
        <v>30000</v>
      </c>
      <c r="AA90" s="215">
        <v>30000</v>
      </c>
      <c r="AB90" s="215"/>
      <c r="AC90" s="215">
        <v>30000</v>
      </c>
      <c r="AD90" s="215">
        <v>35000</v>
      </c>
      <c r="AE90" s="215"/>
      <c r="AF90" s="215"/>
      <c r="AG90" s="218">
        <f t="shared" si="90"/>
        <v>35000</v>
      </c>
      <c r="AH90" s="215">
        <v>33925</v>
      </c>
      <c r="AI90" s="215">
        <v>35000</v>
      </c>
      <c r="AJ90" s="82">
        <v>0</v>
      </c>
      <c r="AK90" s="215">
        <v>45000</v>
      </c>
      <c r="AL90" s="215"/>
      <c r="AM90" s="215"/>
      <c r="AN90" s="82">
        <f t="shared" si="98"/>
        <v>45000</v>
      </c>
      <c r="AO90" s="204">
        <f t="shared" si="92"/>
        <v>5972.5263786581718</v>
      </c>
      <c r="AP90" s="82">
        <v>45000</v>
      </c>
      <c r="AQ90" s="82"/>
      <c r="AR90" s="204">
        <f t="shared" si="93"/>
        <v>5972.5263786581718</v>
      </c>
      <c r="AS90" s="204">
        <v>5540</v>
      </c>
      <c r="AT90" s="204">
        <v>5540</v>
      </c>
      <c r="AU90" s="204"/>
      <c r="AV90" s="204"/>
      <c r="AW90" s="204">
        <f t="shared" si="64"/>
        <v>5972.5263786581718</v>
      </c>
      <c r="AX90" s="82">
        <v>5972.53</v>
      </c>
      <c r="AY90" s="82"/>
      <c r="AZ90" s="82"/>
      <c r="BA90" s="82"/>
      <c r="BB90" s="82"/>
      <c r="BC90" s="82"/>
      <c r="BD90" s="82">
        <f t="shared" si="95"/>
        <v>5972.53</v>
      </c>
      <c r="BE90" s="82">
        <f t="shared" si="96"/>
        <v>-3.6213418279658072E-3</v>
      </c>
      <c r="BF90" s="82">
        <f t="shared" si="97"/>
        <v>-5972.53</v>
      </c>
      <c r="BG90" s="82">
        <v>7664</v>
      </c>
      <c r="BH90" s="82">
        <v>8000</v>
      </c>
      <c r="BI90" s="82">
        <v>8000</v>
      </c>
      <c r="BJ90" s="82">
        <v>3396.3</v>
      </c>
      <c r="BK90" s="82"/>
      <c r="BL90" s="82"/>
      <c r="BM90" s="108">
        <f t="shared" si="91"/>
        <v>42.453749999999999</v>
      </c>
    </row>
    <row r="91" spans="1:65" hidden="1" x14ac:dyDescent="0.2">
      <c r="A91" s="206"/>
      <c r="B91" s="213"/>
      <c r="C91" s="202"/>
      <c r="D91" s="202"/>
      <c r="E91" s="202"/>
      <c r="F91" s="202"/>
      <c r="G91" s="202"/>
      <c r="H91" s="202"/>
      <c r="I91" s="214">
        <v>32343</v>
      </c>
      <c r="J91" s="109" t="s">
        <v>336</v>
      </c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04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8"/>
      <c r="AH91" s="215"/>
      <c r="AI91" s="215"/>
      <c r="AJ91" s="82">
        <v>1841.51</v>
      </c>
      <c r="AK91" s="215">
        <v>5000</v>
      </c>
      <c r="AL91" s="215">
        <v>5000</v>
      </c>
      <c r="AM91" s="215"/>
      <c r="AN91" s="82">
        <f t="shared" si="98"/>
        <v>10000</v>
      </c>
      <c r="AO91" s="204">
        <f t="shared" si="92"/>
        <v>1327.2280841462605</v>
      </c>
      <c r="AP91" s="82">
        <v>10000</v>
      </c>
      <c r="AQ91" s="82"/>
      <c r="AR91" s="204">
        <f t="shared" si="93"/>
        <v>1327.2280841462605</v>
      </c>
      <c r="AS91" s="204">
        <v>794.38</v>
      </c>
      <c r="AT91" s="204">
        <v>794.38</v>
      </c>
      <c r="AU91" s="204"/>
      <c r="AV91" s="204"/>
      <c r="AW91" s="204">
        <f t="shared" si="64"/>
        <v>1327.2280841462605</v>
      </c>
      <c r="AX91" s="82">
        <v>1327.23</v>
      </c>
      <c r="AY91" s="82"/>
      <c r="AZ91" s="82"/>
      <c r="BA91" s="82"/>
      <c r="BB91" s="82"/>
      <c r="BC91" s="82"/>
      <c r="BD91" s="82">
        <f t="shared" si="95"/>
        <v>1327.23</v>
      </c>
      <c r="BE91" s="82">
        <f t="shared" si="96"/>
        <v>-1.9158537395469466E-3</v>
      </c>
      <c r="BF91" s="82">
        <f t="shared" si="97"/>
        <v>-1327.23</v>
      </c>
      <c r="BG91" s="82">
        <v>794.38</v>
      </c>
      <c r="BH91" s="82">
        <v>1300</v>
      </c>
      <c r="BI91" s="82">
        <v>1300</v>
      </c>
      <c r="BJ91" s="82">
        <v>1197.0999999999999</v>
      </c>
      <c r="BK91" s="82"/>
      <c r="BL91" s="82"/>
      <c r="BM91" s="108">
        <f t="shared" si="91"/>
        <v>92.084615384615375</v>
      </c>
    </row>
    <row r="92" spans="1:65" hidden="1" x14ac:dyDescent="0.2">
      <c r="A92" s="206"/>
      <c r="B92" s="213"/>
      <c r="C92" s="202"/>
      <c r="D92" s="202"/>
      <c r="E92" s="202"/>
      <c r="F92" s="202"/>
      <c r="G92" s="202"/>
      <c r="H92" s="202"/>
      <c r="I92" s="214">
        <v>32353</v>
      </c>
      <c r="J92" s="109" t="s">
        <v>337</v>
      </c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04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8"/>
      <c r="AH92" s="215"/>
      <c r="AI92" s="215"/>
      <c r="AJ92" s="82">
        <v>1320.79</v>
      </c>
      <c r="AK92" s="215">
        <v>3000</v>
      </c>
      <c r="AL92" s="215"/>
      <c r="AM92" s="215"/>
      <c r="AN92" s="82">
        <f t="shared" si="98"/>
        <v>3000</v>
      </c>
      <c r="AO92" s="204">
        <f t="shared" si="92"/>
        <v>398.16842524387812</v>
      </c>
      <c r="AP92" s="82">
        <v>3000</v>
      </c>
      <c r="AQ92" s="82"/>
      <c r="AR92" s="204">
        <f t="shared" si="93"/>
        <v>398.16842524387812</v>
      </c>
      <c r="AS92" s="204"/>
      <c r="AT92" s="204"/>
      <c r="AU92" s="204"/>
      <c r="AV92" s="204"/>
      <c r="AW92" s="204">
        <f t="shared" si="64"/>
        <v>398.16842524387812</v>
      </c>
      <c r="AX92" s="82">
        <v>398.17</v>
      </c>
      <c r="AY92" s="82"/>
      <c r="AZ92" s="82"/>
      <c r="BA92" s="82"/>
      <c r="BB92" s="82"/>
      <c r="BC92" s="82"/>
      <c r="BD92" s="82">
        <f t="shared" si="95"/>
        <v>398.17</v>
      </c>
      <c r="BE92" s="82">
        <f t="shared" si="96"/>
        <v>-1.5747561218972805E-3</v>
      </c>
      <c r="BF92" s="82">
        <f t="shared" si="97"/>
        <v>-398.17</v>
      </c>
      <c r="BG92" s="82"/>
      <c r="BH92" s="82"/>
      <c r="BI92" s="82"/>
      <c r="BJ92" s="82"/>
      <c r="BK92" s="82"/>
      <c r="BL92" s="82"/>
      <c r="BM92" s="108" t="e">
        <f t="shared" si="91"/>
        <v>#DIV/0!</v>
      </c>
    </row>
    <row r="93" spans="1:65" hidden="1" x14ac:dyDescent="0.2">
      <c r="A93" s="206"/>
      <c r="B93" s="213"/>
      <c r="C93" s="202"/>
      <c r="D93" s="202"/>
      <c r="E93" s="202"/>
      <c r="F93" s="202"/>
      <c r="G93" s="202"/>
      <c r="H93" s="202"/>
      <c r="I93" s="214">
        <v>32361</v>
      </c>
      <c r="J93" s="109" t="s">
        <v>231</v>
      </c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04"/>
      <c r="W93" s="215"/>
      <c r="X93" s="215">
        <v>4000</v>
      </c>
      <c r="Y93" s="215">
        <v>1000</v>
      </c>
      <c r="Z93" s="215">
        <v>0</v>
      </c>
      <c r="AA93" s="215">
        <v>5000</v>
      </c>
      <c r="AB93" s="215"/>
      <c r="AC93" s="215">
        <v>5000</v>
      </c>
      <c r="AD93" s="215">
        <v>5000</v>
      </c>
      <c r="AE93" s="215"/>
      <c r="AF93" s="215"/>
      <c r="AG93" s="218">
        <f t="shared" si="90"/>
        <v>5000</v>
      </c>
      <c r="AH93" s="215">
        <v>110</v>
      </c>
      <c r="AI93" s="215">
        <v>5000</v>
      </c>
      <c r="AJ93" s="82">
        <v>310</v>
      </c>
      <c r="AK93" s="215">
        <v>5000</v>
      </c>
      <c r="AL93" s="215"/>
      <c r="AM93" s="215"/>
      <c r="AN93" s="82">
        <f t="shared" si="98"/>
        <v>5000</v>
      </c>
      <c r="AO93" s="204">
        <f t="shared" si="92"/>
        <v>663.61404207313024</v>
      </c>
      <c r="AP93" s="82">
        <v>5000</v>
      </c>
      <c r="AQ93" s="82"/>
      <c r="AR93" s="204">
        <f t="shared" si="93"/>
        <v>663.61404207313024</v>
      </c>
      <c r="AS93" s="204"/>
      <c r="AT93" s="204"/>
      <c r="AU93" s="204"/>
      <c r="AV93" s="204"/>
      <c r="AW93" s="204">
        <f t="shared" si="64"/>
        <v>663.61404207313024</v>
      </c>
      <c r="AX93" s="82">
        <v>663.61</v>
      </c>
      <c r="AY93" s="82"/>
      <c r="AZ93" s="82"/>
      <c r="BA93" s="82"/>
      <c r="BB93" s="82"/>
      <c r="BC93" s="82"/>
      <c r="BD93" s="82">
        <f t="shared" si="95"/>
        <v>663.61</v>
      </c>
      <c r="BE93" s="82">
        <f t="shared" si="96"/>
        <v>4.0420731302219792E-3</v>
      </c>
      <c r="BF93" s="82">
        <f t="shared" si="97"/>
        <v>-663.61</v>
      </c>
      <c r="BG93" s="82"/>
      <c r="BH93" s="82">
        <v>800</v>
      </c>
      <c r="BI93" s="82">
        <v>800</v>
      </c>
      <c r="BJ93" s="82"/>
      <c r="BK93" s="82"/>
      <c r="BL93" s="82"/>
      <c r="BM93" s="108">
        <f t="shared" si="91"/>
        <v>0</v>
      </c>
    </row>
    <row r="94" spans="1:65" hidden="1" x14ac:dyDescent="0.2">
      <c r="A94" s="206"/>
      <c r="B94" s="213"/>
      <c r="C94" s="202"/>
      <c r="D94" s="202"/>
      <c r="E94" s="202"/>
      <c r="F94" s="202"/>
      <c r="G94" s="202"/>
      <c r="H94" s="202"/>
      <c r="I94" s="214">
        <v>32369</v>
      </c>
      <c r="J94" s="109" t="s">
        <v>215</v>
      </c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04"/>
      <c r="W94" s="215"/>
      <c r="X94" s="215"/>
      <c r="Y94" s="215">
        <v>10000</v>
      </c>
      <c r="Z94" s="215">
        <v>20000</v>
      </c>
      <c r="AA94" s="215">
        <v>20000</v>
      </c>
      <c r="AB94" s="215">
        <v>1518.13</v>
      </c>
      <c r="AC94" s="215">
        <v>20000</v>
      </c>
      <c r="AD94" s="215">
        <v>20000</v>
      </c>
      <c r="AE94" s="215"/>
      <c r="AF94" s="215"/>
      <c r="AG94" s="218">
        <f t="shared" si="90"/>
        <v>20000</v>
      </c>
      <c r="AH94" s="215">
        <v>800</v>
      </c>
      <c r="AI94" s="215">
        <v>15000</v>
      </c>
      <c r="AJ94" s="82">
        <v>0</v>
      </c>
      <c r="AK94" s="215">
        <v>15000</v>
      </c>
      <c r="AL94" s="215"/>
      <c r="AM94" s="215"/>
      <c r="AN94" s="82">
        <f t="shared" si="98"/>
        <v>15000</v>
      </c>
      <c r="AO94" s="204">
        <f t="shared" si="92"/>
        <v>1990.8421262193906</v>
      </c>
      <c r="AP94" s="82">
        <v>15000</v>
      </c>
      <c r="AQ94" s="82"/>
      <c r="AR94" s="204">
        <f t="shared" si="93"/>
        <v>1990.8421262193906</v>
      </c>
      <c r="AS94" s="204">
        <v>1805.65</v>
      </c>
      <c r="AT94" s="204">
        <v>1805.65</v>
      </c>
      <c r="AU94" s="204">
        <v>1200</v>
      </c>
      <c r="AV94" s="204"/>
      <c r="AW94" s="204">
        <f t="shared" si="64"/>
        <v>3190.8421262193906</v>
      </c>
      <c r="AX94" s="82">
        <v>3190.84</v>
      </c>
      <c r="AY94" s="82"/>
      <c r="AZ94" s="82"/>
      <c r="BA94" s="82"/>
      <c r="BB94" s="82"/>
      <c r="BC94" s="82"/>
      <c r="BD94" s="82">
        <f t="shared" si="95"/>
        <v>3190.84</v>
      </c>
      <c r="BE94" s="82">
        <f t="shared" si="96"/>
        <v>2.126219390447659E-3</v>
      </c>
      <c r="BF94" s="82">
        <f t="shared" si="97"/>
        <v>-3190.84</v>
      </c>
      <c r="BG94" s="82">
        <v>1968.61</v>
      </c>
      <c r="BH94" s="82">
        <v>3200</v>
      </c>
      <c r="BI94" s="82">
        <v>3200</v>
      </c>
      <c r="BJ94" s="82">
        <v>663.61</v>
      </c>
      <c r="BK94" s="82"/>
      <c r="BL94" s="82"/>
      <c r="BM94" s="108">
        <f t="shared" si="91"/>
        <v>20.7378125</v>
      </c>
    </row>
    <row r="95" spans="1:65" hidden="1" x14ac:dyDescent="0.2">
      <c r="A95" s="206"/>
      <c r="B95" s="213"/>
      <c r="C95" s="202"/>
      <c r="D95" s="202"/>
      <c r="E95" s="202"/>
      <c r="F95" s="202"/>
      <c r="G95" s="202"/>
      <c r="H95" s="202"/>
      <c r="I95" s="214">
        <v>32371</v>
      </c>
      <c r="J95" s="109" t="s">
        <v>155</v>
      </c>
      <c r="K95" s="215">
        <v>0</v>
      </c>
      <c r="L95" s="215">
        <v>5000</v>
      </c>
      <c r="M95" s="215">
        <v>5000</v>
      </c>
      <c r="N95" s="215">
        <v>33000</v>
      </c>
      <c r="O95" s="215">
        <v>33000</v>
      </c>
      <c r="P95" s="215">
        <v>30000</v>
      </c>
      <c r="Q95" s="215">
        <v>30000</v>
      </c>
      <c r="R95" s="215">
        <v>9974.4500000000007</v>
      </c>
      <c r="S95" s="215">
        <v>30000</v>
      </c>
      <c r="T95" s="215">
        <v>5279.5</v>
      </c>
      <c r="U95" s="215"/>
      <c r="V95" s="204">
        <f t="shared" ref="V95:V182" si="99">S95/P95*100</f>
        <v>100</v>
      </c>
      <c r="W95" s="215">
        <v>20000</v>
      </c>
      <c r="X95" s="215">
        <v>20000</v>
      </c>
      <c r="Y95" s="215">
        <v>20000</v>
      </c>
      <c r="Z95" s="215">
        <v>30000</v>
      </c>
      <c r="AA95" s="215">
        <v>20000</v>
      </c>
      <c r="AB95" s="215">
        <v>11679.55</v>
      </c>
      <c r="AC95" s="215">
        <v>25000</v>
      </c>
      <c r="AD95" s="215">
        <v>40000</v>
      </c>
      <c r="AE95" s="215"/>
      <c r="AF95" s="215"/>
      <c r="AG95" s="218">
        <f t="shared" si="90"/>
        <v>40000</v>
      </c>
      <c r="AH95" s="215">
        <v>49477.21</v>
      </c>
      <c r="AI95" s="215">
        <v>50000</v>
      </c>
      <c r="AJ95" s="82">
        <v>4479.17</v>
      </c>
      <c r="AK95" s="215">
        <v>50000</v>
      </c>
      <c r="AL95" s="215">
        <v>40000</v>
      </c>
      <c r="AM95" s="215"/>
      <c r="AN95" s="82">
        <f t="shared" si="98"/>
        <v>90000</v>
      </c>
      <c r="AO95" s="204">
        <f t="shared" si="92"/>
        <v>11945.052757316344</v>
      </c>
      <c r="AP95" s="82">
        <v>100000</v>
      </c>
      <c r="AQ95" s="82"/>
      <c r="AR95" s="204">
        <f t="shared" si="93"/>
        <v>13272.280841462605</v>
      </c>
      <c r="AS95" s="204">
        <v>7368.8</v>
      </c>
      <c r="AT95" s="204">
        <v>7368.8</v>
      </c>
      <c r="AU95" s="204"/>
      <c r="AV95" s="204"/>
      <c r="AW95" s="204">
        <f t="shared" si="64"/>
        <v>13272.280841462605</v>
      </c>
      <c r="AX95" s="82"/>
      <c r="AY95" s="82"/>
      <c r="AZ95" s="82">
        <v>13272.28</v>
      </c>
      <c r="BA95" s="82"/>
      <c r="BB95" s="82"/>
      <c r="BC95" s="82"/>
      <c r="BD95" s="82">
        <f t="shared" si="95"/>
        <v>13272.28</v>
      </c>
      <c r="BE95" s="82">
        <f t="shared" si="96"/>
        <v>8.4146260451234411E-4</v>
      </c>
      <c r="BF95" s="82">
        <f t="shared" si="97"/>
        <v>-13272.28</v>
      </c>
      <c r="BG95" s="82">
        <v>12837.74</v>
      </c>
      <c r="BH95" s="82">
        <v>15000</v>
      </c>
      <c r="BI95" s="82">
        <v>15000</v>
      </c>
      <c r="BJ95" s="82">
        <v>4919.6499999999996</v>
      </c>
      <c r="BK95" s="82"/>
      <c r="BL95" s="82"/>
      <c r="BM95" s="108">
        <f t="shared" si="91"/>
        <v>32.797666666666665</v>
      </c>
    </row>
    <row r="96" spans="1:65" hidden="1" x14ac:dyDescent="0.2">
      <c r="A96" s="206"/>
      <c r="B96" s="213"/>
      <c r="C96" s="202"/>
      <c r="D96" s="202"/>
      <c r="E96" s="202"/>
      <c r="F96" s="202"/>
      <c r="G96" s="202"/>
      <c r="H96" s="202"/>
      <c r="I96" s="214">
        <v>32371</v>
      </c>
      <c r="J96" s="109" t="s">
        <v>198</v>
      </c>
      <c r="K96" s="215"/>
      <c r="L96" s="215"/>
      <c r="M96" s="215"/>
      <c r="N96" s="215"/>
      <c r="O96" s="215"/>
      <c r="P96" s="215"/>
      <c r="Q96" s="215"/>
      <c r="R96" s="215"/>
      <c r="S96" s="215">
        <v>20000</v>
      </c>
      <c r="T96" s="215"/>
      <c r="U96" s="215"/>
      <c r="V96" s="204" t="e">
        <f t="shared" si="99"/>
        <v>#DIV/0!</v>
      </c>
      <c r="W96" s="215">
        <v>50000</v>
      </c>
      <c r="X96" s="215">
        <v>54000</v>
      </c>
      <c r="Y96" s="215">
        <v>110000</v>
      </c>
      <c r="Z96" s="215">
        <v>110000</v>
      </c>
      <c r="AA96" s="215">
        <v>150000</v>
      </c>
      <c r="AB96" s="215"/>
      <c r="AC96" s="215">
        <v>150000</v>
      </c>
      <c r="AD96" s="215">
        <v>50000</v>
      </c>
      <c r="AE96" s="215"/>
      <c r="AF96" s="215"/>
      <c r="AG96" s="218">
        <f t="shared" si="90"/>
        <v>50000</v>
      </c>
      <c r="AH96" s="215">
        <v>21750</v>
      </c>
      <c r="AI96" s="215">
        <v>100000</v>
      </c>
      <c r="AJ96" s="82">
        <v>2750</v>
      </c>
      <c r="AK96" s="215">
        <v>100000</v>
      </c>
      <c r="AL96" s="215"/>
      <c r="AM96" s="215"/>
      <c r="AN96" s="82">
        <f t="shared" si="98"/>
        <v>100000</v>
      </c>
      <c r="AO96" s="204">
        <f t="shared" si="92"/>
        <v>13272.280841462605</v>
      </c>
      <c r="AP96" s="82">
        <v>100000</v>
      </c>
      <c r="AQ96" s="82"/>
      <c r="AR96" s="204">
        <f t="shared" si="93"/>
        <v>13272.280841462605</v>
      </c>
      <c r="AS96" s="204">
        <v>5149.13</v>
      </c>
      <c r="AT96" s="204">
        <v>5149.13</v>
      </c>
      <c r="AU96" s="204"/>
      <c r="AV96" s="204"/>
      <c r="AW96" s="204">
        <f t="shared" si="64"/>
        <v>13272.280841462605</v>
      </c>
      <c r="AX96" s="82"/>
      <c r="AY96" s="82"/>
      <c r="AZ96" s="82"/>
      <c r="BA96" s="82"/>
      <c r="BB96" s="82"/>
      <c r="BC96" s="82">
        <v>13272.28</v>
      </c>
      <c r="BD96" s="82">
        <f t="shared" si="95"/>
        <v>13272.28</v>
      </c>
      <c r="BE96" s="82">
        <f t="shared" si="96"/>
        <v>8.4146260451234411E-4</v>
      </c>
      <c r="BF96" s="82">
        <f t="shared" si="97"/>
        <v>-13272.28</v>
      </c>
      <c r="BG96" s="82">
        <v>6824.13</v>
      </c>
      <c r="BH96" s="82">
        <v>6000</v>
      </c>
      <c r="BI96" s="82">
        <v>6000</v>
      </c>
      <c r="BJ96" s="82">
        <v>1200</v>
      </c>
      <c r="BK96" s="82"/>
      <c r="BL96" s="82"/>
      <c r="BM96" s="108">
        <f t="shared" si="91"/>
        <v>20</v>
      </c>
    </row>
    <row r="97" spans="1:65" hidden="1" x14ac:dyDescent="0.2">
      <c r="A97" s="206"/>
      <c r="B97" s="213"/>
      <c r="C97" s="202"/>
      <c r="D97" s="202"/>
      <c r="E97" s="202"/>
      <c r="F97" s="202"/>
      <c r="G97" s="202"/>
      <c r="H97" s="202"/>
      <c r="I97" s="214">
        <v>32371</v>
      </c>
      <c r="J97" s="109" t="s">
        <v>233</v>
      </c>
      <c r="K97" s="215"/>
      <c r="L97" s="215"/>
      <c r="M97" s="215"/>
      <c r="N97" s="215"/>
      <c r="O97" s="215"/>
      <c r="P97" s="215"/>
      <c r="Q97" s="215"/>
      <c r="R97" s="215"/>
      <c r="S97" s="215">
        <v>100000</v>
      </c>
      <c r="T97" s="215"/>
      <c r="U97" s="215"/>
      <c r="V97" s="204" t="e">
        <f t="shared" si="99"/>
        <v>#DIV/0!</v>
      </c>
      <c r="W97" s="215">
        <v>0</v>
      </c>
      <c r="X97" s="215">
        <v>11000</v>
      </c>
      <c r="Y97" s="215">
        <v>10000</v>
      </c>
      <c r="Z97" s="215">
        <v>12000</v>
      </c>
      <c r="AA97" s="215"/>
      <c r="AB97" s="215"/>
      <c r="AC97" s="215"/>
      <c r="AD97" s="215">
        <v>0</v>
      </c>
      <c r="AE97" s="215"/>
      <c r="AF97" s="215"/>
      <c r="AG97" s="218">
        <f t="shared" si="90"/>
        <v>0</v>
      </c>
      <c r="AH97" s="215"/>
      <c r="AI97" s="215">
        <v>15000</v>
      </c>
      <c r="AJ97" s="82">
        <v>0</v>
      </c>
      <c r="AK97" s="215">
        <v>0</v>
      </c>
      <c r="AL97" s="215"/>
      <c r="AM97" s="215"/>
      <c r="AN97" s="82">
        <f t="shared" si="98"/>
        <v>0</v>
      </c>
      <c r="AO97" s="204">
        <f t="shared" si="92"/>
        <v>0</v>
      </c>
      <c r="AP97" s="82"/>
      <c r="AQ97" s="82"/>
      <c r="AR97" s="204">
        <f t="shared" si="93"/>
        <v>0</v>
      </c>
      <c r="AS97" s="204"/>
      <c r="AT97" s="204"/>
      <c r="AU97" s="204"/>
      <c r="AV97" s="204"/>
      <c r="AW97" s="204">
        <f t="shared" si="64"/>
        <v>0</v>
      </c>
      <c r="AX97" s="82"/>
      <c r="AY97" s="82"/>
      <c r="AZ97" s="82"/>
      <c r="BA97" s="82"/>
      <c r="BB97" s="82"/>
      <c r="BC97" s="82"/>
      <c r="BD97" s="82">
        <f t="shared" si="95"/>
        <v>0</v>
      </c>
      <c r="BE97" s="82">
        <f t="shared" si="96"/>
        <v>0</v>
      </c>
      <c r="BF97" s="82">
        <f t="shared" si="97"/>
        <v>0</v>
      </c>
      <c r="BG97" s="82"/>
      <c r="BH97" s="82"/>
      <c r="BI97" s="82"/>
      <c r="BJ97" s="82"/>
      <c r="BK97" s="82"/>
      <c r="BL97" s="82"/>
      <c r="BM97" s="108" t="e">
        <f t="shared" si="91"/>
        <v>#DIV/0!</v>
      </c>
    </row>
    <row r="98" spans="1:65" hidden="1" x14ac:dyDescent="0.2">
      <c r="A98" s="206"/>
      <c r="B98" s="213"/>
      <c r="C98" s="202"/>
      <c r="D98" s="202"/>
      <c r="E98" s="202"/>
      <c r="F98" s="202"/>
      <c r="G98" s="202"/>
      <c r="H98" s="202"/>
      <c r="I98" s="214">
        <v>32371</v>
      </c>
      <c r="J98" s="109" t="s">
        <v>247</v>
      </c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04"/>
      <c r="W98" s="215"/>
      <c r="X98" s="215"/>
      <c r="Y98" s="215"/>
      <c r="Z98" s="215">
        <v>16000</v>
      </c>
      <c r="AA98" s="215"/>
      <c r="AB98" s="215">
        <v>15625</v>
      </c>
      <c r="AC98" s="215"/>
      <c r="AD98" s="215">
        <v>0</v>
      </c>
      <c r="AE98" s="215"/>
      <c r="AF98" s="215"/>
      <c r="AG98" s="218">
        <f t="shared" si="90"/>
        <v>0</v>
      </c>
      <c r="AH98" s="215"/>
      <c r="AI98" s="215">
        <v>0</v>
      </c>
      <c r="AJ98" s="82">
        <v>0</v>
      </c>
      <c r="AK98" s="215">
        <v>0</v>
      </c>
      <c r="AL98" s="215"/>
      <c r="AM98" s="215"/>
      <c r="AN98" s="82">
        <f t="shared" si="98"/>
        <v>0</v>
      </c>
      <c r="AO98" s="204">
        <f t="shared" si="92"/>
        <v>0</v>
      </c>
      <c r="AP98" s="82"/>
      <c r="AQ98" s="82"/>
      <c r="AR98" s="204">
        <f t="shared" si="93"/>
        <v>0</v>
      </c>
      <c r="AS98" s="204"/>
      <c r="AT98" s="204"/>
      <c r="AU98" s="204"/>
      <c r="AV98" s="204"/>
      <c r="AW98" s="204">
        <f t="shared" si="64"/>
        <v>0</v>
      </c>
      <c r="AX98" s="82"/>
      <c r="AY98" s="82"/>
      <c r="AZ98" s="82"/>
      <c r="BA98" s="82"/>
      <c r="BB98" s="82"/>
      <c r="BC98" s="82"/>
      <c r="BD98" s="82">
        <f t="shared" si="95"/>
        <v>0</v>
      </c>
      <c r="BE98" s="82">
        <f t="shared" si="96"/>
        <v>0</v>
      </c>
      <c r="BF98" s="82">
        <f t="shared" si="97"/>
        <v>0</v>
      </c>
      <c r="BG98" s="82"/>
      <c r="BH98" s="82"/>
      <c r="BI98" s="82"/>
      <c r="BJ98" s="82"/>
      <c r="BK98" s="82"/>
      <c r="BL98" s="82"/>
      <c r="BM98" s="108" t="e">
        <f t="shared" si="91"/>
        <v>#DIV/0!</v>
      </c>
    </row>
    <row r="99" spans="1:65" hidden="1" x14ac:dyDescent="0.2">
      <c r="A99" s="206"/>
      <c r="B99" s="213"/>
      <c r="C99" s="202"/>
      <c r="D99" s="202"/>
      <c r="E99" s="202"/>
      <c r="F99" s="202"/>
      <c r="G99" s="202"/>
      <c r="H99" s="202"/>
      <c r="I99" s="214">
        <v>32371</v>
      </c>
      <c r="J99" s="109" t="s">
        <v>329</v>
      </c>
      <c r="K99" s="215"/>
      <c r="L99" s="215"/>
      <c r="M99" s="215"/>
      <c r="N99" s="215"/>
      <c r="O99" s="215"/>
      <c r="P99" s="215"/>
      <c r="Q99" s="215"/>
      <c r="R99" s="215"/>
      <c r="S99" s="215"/>
      <c r="T99" s="215"/>
      <c r="U99" s="215"/>
      <c r="V99" s="204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8"/>
      <c r="AH99" s="215"/>
      <c r="AI99" s="215">
        <v>20000</v>
      </c>
      <c r="AJ99" s="82">
        <v>16675</v>
      </c>
      <c r="AK99" s="215">
        <v>0</v>
      </c>
      <c r="AL99" s="215"/>
      <c r="AM99" s="215"/>
      <c r="AN99" s="82">
        <f t="shared" si="98"/>
        <v>0</v>
      </c>
      <c r="AO99" s="204">
        <f t="shared" si="92"/>
        <v>0</v>
      </c>
      <c r="AP99" s="82"/>
      <c r="AQ99" s="82"/>
      <c r="AR99" s="204">
        <f t="shared" si="93"/>
        <v>0</v>
      </c>
      <c r="AS99" s="204"/>
      <c r="AT99" s="204"/>
      <c r="AU99" s="204"/>
      <c r="AV99" s="204"/>
      <c r="AW99" s="204">
        <f t="shared" si="64"/>
        <v>0</v>
      </c>
      <c r="AX99" s="82"/>
      <c r="AY99" s="82"/>
      <c r="AZ99" s="82"/>
      <c r="BA99" s="82"/>
      <c r="BB99" s="82"/>
      <c r="BC99" s="82"/>
      <c r="BD99" s="82">
        <f t="shared" si="95"/>
        <v>0</v>
      </c>
      <c r="BE99" s="82">
        <f t="shared" si="96"/>
        <v>0</v>
      </c>
      <c r="BF99" s="82">
        <f t="shared" si="97"/>
        <v>0</v>
      </c>
      <c r="BG99" s="82"/>
      <c r="BH99" s="82"/>
      <c r="BI99" s="82"/>
      <c r="BJ99" s="82"/>
      <c r="BK99" s="82"/>
      <c r="BL99" s="82"/>
      <c r="BM99" s="108" t="e">
        <f t="shared" si="91"/>
        <v>#DIV/0!</v>
      </c>
    </row>
    <row r="100" spans="1:65" hidden="1" x14ac:dyDescent="0.2">
      <c r="A100" s="206"/>
      <c r="B100" s="213"/>
      <c r="C100" s="202"/>
      <c r="D100" s="202"/>
      <c r="E100" s="202"/>
      <c r="F100" s="202"/>
      <c r="G100" s="202"/>
      <c r="H100" s="202"/>
      <c r="I100" s="214">
        <v>32371</v>
      </c>
      <c r="J100" s="109" t="s">
        <v>272</v>
      </c>
      <c r="K100" s="215"/>
      <c r="L100" s="215"/>
      <c r="M100" s="215"/>
      <c r="N100" s="215"/>
      <c r="O100" s="215"/>
      <c r="P100" s="215"/>
      <c r="Q100" s="215"/>
      <c r="R100" s="215"/>
      <c r="S100" s="215"/>
      <c r="T100" s="215"/>
      <c r="U100" s="215"/>
      <c r="V100" s="204"/>
      <c r="W100" s="215"/>
      <c r="X100" s="215"/>
      <c r="Y100" s="215"/>
      <c r="Z100" s="215"/>
      <c r="AA100" s="215"/>
      <c r="AB100" s="215"/>
      <c r="AC100" s="215"/>
      <c r="AD100" s="215">
        <v>16000</v>
      </c>
      <c r="AE100" s="215"/>
      <c r="AF100" s="215"/>
      <c r="AG100" s="218">
        <f t="shared" si="90"/>
        <v>16000</v>
      </c>
      <c r="AH100" s="215">
        <v>7875</v>
      </c>
      <c r="AI100" s="215">
        <v>16000</v>
      </c>
      <c r="AJ100" s="82">
        <v>0</v>
      </c>
      <c r="AK100" s="215">
        <v>0</v>
      </c>
      <c r="AL100" s="215"/>
      <c r="AM100" s="215"/>
      <c r="AN100" s="82">
        <f t="shared" si="98"/>
        <v>0</v>
      </c>
      <c r="AO100" s="204">
        <f t="shared" si="92"/>
        <v>0</v>
      </c>
      <c r="AP100" s="82"/>
      <c r="AQ100" s="82"/>
      <c r="AR100" s="204">
        <f t="shared" si="93"/>
        <v>0</v>
      </c>
      <c r="AS100" s="204"/>
      <c r="AT100" s="204"/>
      <c r="AU100" s="204"/>
      <c r="AV100" s="204"/>
      <c r="AW100" s="204">
        <f t="shared" ref="AW100:AW117" si="100">SUM(AR100+AU100-AV100)</f>
        <v>0</v>
      </c>
      <c r="AX100" s="82"/>
      <c r="AY100" s="82"/>
      <c r="AZ100" s="82"/>
      <c r="BA100" s="82"/>
      <c r="BB100" s="82"/>
      <c r="BC100" s="82"/>
      <c r="BD100" s="82">
        <f t="shared" si="95"/>
        <v>0</v>
      </c>
      <c r="BE100" s="82">
        <f t="shared" si="96"/>
        <v>0</v>
      </c>
      <c r="BF100" s="82">
        <f t="shared" si="97"/>
        <v>0</v>
      </c>
      <c r="BG100" s="82"/>
      <c r="BH100" s="82"/>
      <c r="BI100" s="82"/>
      <c r="BJ100" s="82"/>
      <c r="BK100" s="82"/>
      <c r="BL100" s="82"/>
      <c r="BM100" s="108" t="e">
        <f t="shared" si="91"/>
        <v>#DIV/0!</v>
      </c>
    </row>
    <row r="101" spans="1:65" hidden="1" x14ac:dyDescent="0.2">
      <c r="A101" s="206"/>
      <c r="B101" s="213"/>
      <c r="C101" s="202"/>
      <c r="D101" s="202"/>
      <c r="E101" s="202"/>
      <c r="F101" s="202"/>
      <c r="G101" s="202"/>
      <c r="H101" s="202"/>
      <c r="I101" s="214">
        <v>32371</v>
      </c>
      <c r="J101" s="109" t="s">
        <v>338</v>
      </c>
      <c r="K101" s="215"/>
      <c r="L101" s="215"/>
      <c r="M101" s="215"/>
      <c r="N101" s="215"/>
      <c r="O101" s="215"/>
      <c r="P101" s="215"/>
      <c r="Q101" s="215"/>
      <c r="R101" s="215"/>
      <c r="S101" s="215"/>
      <c r="T101" s="215"/>
      <c r="U101" s="215"/>
      <c r="V101" s="204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8"/>
      <c r="AH101" s="215"/>
      <c r="AI101" s="215"/>
      <c r="AJ101" s="82">
        <v>12500</v>
      </c>
      <c r="AK101" s="215">
        <v>0</v>
      </c>
      <c r="AL101" s="215"/>
      <c r="AM101" s="215"/>
      <c r="AN101" s="82">
        <f t="shared" si="98"/>
        <v>0</v>
      </c>
      <c r="AO101" s="204">
        <f t="shared" si="92"/>
        <v>0</v>
      </c>
      <c r="AP101" s="82"/>
      <c r="AQ101" s="82"/>
      <c r="AR101" s="204">
        <f t="shared" si="93"/>
        <v>0</v>
      </c>
      <c r="AS101" s="204"/>
      <c r="AT101" s="204"/>
      <c r="AU101" s="204"/>
      <c r="AV101" s="204"/>
      <c r="AW101" s="204">
        <f t="shared" si="100"/>
        <v>0</v>
      </c>
      <c r="AX101" s="82"/>
      <c r="AY101" s="82"/>
      <c r="AZ101" s="82"/>
      <c r="BA101" s="82"/>
      <c r="BB101" s="82"/>
      <c r="BC101" s="82"/>
      <c r="BD101" s="82">
        <f t="shared" si="95"/>
        <v>0</v>
      </c>
      <c r="BE101" s="82">
        <f t="shared" si="96"/>
        <v>0</v>
      </c>
      <c r="BF101" s="82">
        <f t="shared" si="97"/>
        <v>0</v>
      </c>
      <c r="BG101" s="82"/>
      <c r="BH101" s="82"/>
      <c r="BI101" s="82"/>
      <c r="BJ101" s="82"/>
      <c r="BK101" s="82"/>
      <c r="BL101" s="82"/>
      <c r="BM101" s="108" t="e">
        <f t="shared" si="91"/>
        <v>#DIV/0!</v>
      </c>
    </row>
    <row r="102" spans="1:65" hidden="1" x14ac:dyDescent="0.2">
      <c r="A102" s="206"/>
      <c r="B102" s="213"/>
      <c r="C102" s="202"/>
      <c r="D102" s="202"/>
      <c r="E102" s="202"/>
      <c r="F102" s="202"/>
      <c r="G102" s="202"/>
      <c r="H102" s="202"/>
      <c r="I102" s="214">
        <v>32371</v>
      </c>
      <c r="J102" s="109" t="s">
        <v>40</v>
      </c>
      <c r="K102" s="215">
        <v>64384.46</v>
      </c>
      <c r="L102" s="215">
        <v>55000</v>
      </c>
      <c r="M102" s="215">
        <v>55000</v>
      </c>
      <c r="N102" s="215">
        <v>45000</v>
      </c>
      <c r="O102" s="215">
        <v>45000</v>
      </c>
      <c r="P102" s="215">
        <v>40000</v>
      </c>
      <c r="Q102" s="215">
        <v>40000</v>
      </c>
      <c r="R102" s="215">
        <v>10370</v>
      </c>
      <c r="S102" s="215">
        <v>40000</v>
      </c>
      <c r="T102" s="215">
        <v>10000</v>
      </c>
      <c r="U102" s="215"/>
      <c r="V102" s="204">
        <f t="shared" si="99"/>
        <v>100</v>
      </c>
      <c r="W102" s="215">
        <v>30000</v>
      </c>
      <c r="X102" s="215">
        <v>30000</v>
      </c>
      <c r="Y102" s="215">
        <v>30000</v>
      </c>
      <c r="Z102" s="215">
        <v>30000</v>
      </c>
      <c r="AA102" s="215">
        <v>50000</v>
      </c>
      <c r="AB102" s="215">
        <v>8250</v>
      </c>
      <c r="AC102" s="215">
        <v>45000</v>
      </c>
      <c r="AD102" s="215">
        <v>80000</v>
      </c>
      <c r="AE102" s="215"/>
      <c r="AF102" s="215"/>
      <c r="AG102" s="218">
        <v>85000</v>
      </c>
      <c r="AH102" s="215">
        <v>81442.44</v>
      </c>
      <c r="AI102" s="215">
        <v>90000</v>
      </c>
      <c r="AJ102" s="82">
        <v>15000</v>
      </c>
      <c r="AK102" s="215">
        <v>88000</v>
      </c>
      <c r="AL102" s="215"/>
      <c r="AM102" s="215"/>
      <c r="AN102" s="82">
        <f t="shared" si="98"/>
        <v>88000</v>
      </c>
      <c r="AO102" s="204">
        <f t="shared" si="92"/>
        <v>11679.607140487093</v>
      </c>
      <c r="AP102" s="82">
        <v>50000</v>
      </c>
      <c r="AQ102" s="82"/>
      <c r="AR102" s="204">
        <f t="shared" si="93"/>
        <v>6636.1404207313026</v>
      </c>
      <c r="AS102" s="204">
        <v>3019.45</v>
      </c>
      <c r="AT102" s="204">
        <v>3019.45</v>
      </c>
      <c r="AU102" s="204">
        <v>4000</v>
      </c>
      <c r="AV102" s="204"/>
      <c r="AW102" s="204">
        <f t="shared" si="100"/>
        <v>10636.140420731303</v>
      </c>
      <c r="AX102" s="82"/>
      <c r="AY102" s="82"/>
      <c r="AZ102" s="82">
        <v>10636.14</v>
      </c>
      <c r="BA102" s="82"/>
      <c r="BB102" s="82"/>
      <c r="BC102" s="82"/>
      <c r="BD102" s="82">
        <f t="shared" si="95"/>
        <v>10636.14</v>
      </c>
      <c r="BE102" s="82">
        <f t="shared" si="96"/>
        <v>4.2073130316566676E-4</v>
      </c>
      <c r="BF102" s="82">
        <f t="shared" si="97"/>
        <v>-10636.14</v>
      </c>
      <c r="BG102" s="82">
        <v>4313.5</v>
      </c>
      <c r="BH102" s="82">
        <v>7600</v>
      </c>
      <c r="BI102" s="82">
        <v>7600</v>
      </c>
      <c r="BJ102" s="82">
        <v>2588.1</v>
      </c>
      <c r="BK102" s="82"/>
      <c r="BL102" s="82"/>
      <c r="BM102" s="108">
        <f t="shared" si="91"/>
        <v>34.053947368421049</v>
      </c>
    </row>
    <row r="103" spans="1:65" hidden="1" x14ac:dyDescent="0.2">
      <c r="A103" s="206"/>
      <c r="B103" s="213"/>
      <c r="C103" s="202"/>
      <c r="D103" s="202"/>
      <c r="E103" s="202"/>
      <c r="F103" s="202"/>
      <c r="G103" s="202"/>
      <c r="H103" s="202"/>
      <c r="I103" s="214">
        <v>32381</v>
      </c>
      <c r="J103" s="109" t="s">
        <v>193</v>
      </c>
      <c r="K103" s="215"/>
      <c r="L103" s="215"/>
      <c r="M103" s="215"/>
      <c r="N103" s="215">
        <v>2000</v>
      </c>
      <c r="O103" s="215">
        <v>2000</v>
      </c>
      <c r="P103" s="215">
        <v>4000</v>
      </c>
      <c r="Q103" s="215">
        <v>4000</v>
      </c>
      <c r="R103" s="215">
        <v>1875</v>
      </c>
      <c r="S103" s="215">
        <v>4000</v>
      </c>
      <c r="T103" s="215">
        <v>1875</v>
      </c>
      <c r="U103" s="215"/>
      <c r="V103" s="204">
        <f t="shared" si="99"/>
        <v>100</v>
      </c>
      <c r="W103" s="215">
        <v>4000</v>
      </c>
      <c r="X103" s="215">
        <v>4000</v>
      </c>
      <c r="Y103" s="215">
        <v>4000</v>
      </c>
      <c r="Z103" s="215">
        <v>4000</v>
      </c>
      <c r="AA103" s="215">
        <v>4000</v>
      </c>
      <c r="AB103" s="215">
        <v>1875</v>
      </c>
      <c r="AC103" s="215">
        <v>4000</v>
      </c>
      <c r="AD103" s="215">
        <v>4000</v>
      </c>
      <c r="AE103" s="215"/>
      <c r="AF103" s="215"/>
      <c r="AG103" s="218">
        <f t="shared" si="90"/>
        <v>4000</v>
      </c>
      <c r="AH103" s="215">
        <v>3125</v>
      </c>
      <c r="AI103" s="215">
        <v>4000</v>
      </c>
      <c r="AJ103" s="82">
        <v>1875</v>
      </c>
      <c r="AK103" s="215">
        <v>4000</v>
      </c>
      <c r="AL103" s="215"/>
      <c r="AM103" s="215"/>
      <c r="AN103" s="82">
        <f t="shared" si="98"/>
        <v>4000</v>
      </c>
      <c r="AO103" s="204">
        <f t="shared" si="92"/>
        <v>530.89123365850423</v>
      </c>
      <c r="AP103" s="82">
        <v>4000</v>
      </c>
      <c r="AQ103" s="82"/>
      <c r="AR103" s="204">
        <f t="shared" si="93"/>
        <v>530.89123365850423</v>
      </c>
      <c r="AS103" s="204">
        <v>359.1</v>
      </c>
      <c r="AT103" s="204">
        <v>359.1</v>
      </c>
      <c r="AU103" s="204"/>
      <c r="AV103" s="204"/>
      <c r="AW103" s="204">
        <f t="shared" si="100"/>
        <v>530.89123365850423</v>
      </c>
      <c r="AX103" s="82">
        <v>530.89</v>
      </c>
      <c r="AY103" s="82"/>
      <c r="AZ103" s="82"/>
      <c r="BA103" s="82"/>
      <c r="BB103" s="82"/>
      <c r="BC103" s="82"/>
      <c r="BD103" s="82">
        <f t="shared" si="95"/>
        <v>530.89</v>
      </c>
      <c r="BE103" s="82">
        <f t="shared" si="96"/>
        <v>1.2336585042476145E-3</v>
      </c>
      <c r="BF103" s="82">
        <f t="shared" si="97"/>
        <v>-530.89</v>
      </c>
      <c r="BG103" s="82">
        <v>564.29999999999995</v>
      </c>
      <c r="BH103" s="82">
        <v>800</v>
      </c>
      <c r="BI103" s="82">
        <v>800</v>
      </c>
      <c r="BJ103" s="82">
        <v>370.44</v>
      </c>
      <c r="BK103" s="82"/>
      <c r="BL103" s="82"/>
      <c r="BM103" s="108">
        <f t="shared" si="91"/>
        <v>46.305</v>
      </c>
    </row>
    <row r="104" spans="1:65" hidden="1" x14ac:dyDescent="0.2">
      <c r="A104" s="206"/>
      <c r="B104" s="213"/>
      <c r="C104" s="202"/>
      <c r="D104" s="202"/>
      <c r="E104" s="202"/>
      <c r="F104" s="202"/>
      <c r="G104" s="202"/>
      <c r="H104" s="202"/>
      <c r="I104" s="214">
        <v>32382</v>
      </c>
      <c r="J104" s="109" t="s">
        <v>271</v>
      </c>
      <c r="K104" s="215"/>
      <c r="L104" s="215"/>
      <c r="M104" s="215"/>
      <c r="N104" s="215"/>
      <c r="O104" s="215"/>
      <c r="P104" s="215"/>
      <c r="Q104" s="215"/>
      <c r="R104" s="215"/>
      <c r="S104" s="215"/>
      <c r="T104" s="215"/>
      <c r="U104" s="215"/>
      <c r="V104" s="204"/>
      <c r="W104" s="215"/>
      <c r="X104" s="215"/>
      <c r="Y104" s="215"/>
      <c r="Z104" s="215"/>
      <c r="AA104" s="215"/>
      <c r="AB104" s="215"/>
      <c r="AC104" s="215"/>
      <c r="AD104" s="215">
        <v>15000</v>
      </c>
      <c r="AE104" s="215"/>
      <c r="AF104" s="215"/>
      <c r="AG104" s="218">
        <f t="shared" si="90"/>
        <v>15000</v>
      </c>
      <c r="AH104" s="215">
        <v>9275</v>
      </c>
      <c r="AI104" s="215">
        <v>18000</v>
      </c>
      <c r="AJ104" s="82">
        <v>8512.5</v>
      </c>
      <c r="AK104" s="215">
        <v>30000</v>
      </c>
      <c r="AL104" s="215"/>
      <c r="AM104" s="215"/>
      <c r="AN104" s="82">
        <f t="shared" si="98"/>
        <v>30000</v>
      </c>
      <c r="AO104" s="204">
        <f t="shared" si="92"/>
        <v>3981.6842524387812</v>
      </c>
      <c r="AP104" s="82">
        <v>10000</v>
      </c>
      <c r="AQ104" s="82"/>
      <c r="AR104" s="204">
        <f t="shared" si="93"/>
        <v>1327.2280841462605</v>
      </c>
      <c r="AS104" s="204">
        <v>4108.22</v>
      </c>
      <c r="AT104" s="204">
        <v>4108.22</v>
      </c>
      <c r="AU104" s="204">
        <v>6000</v>
      </c>
      <c r="AV104" s="204"/>
      <c r="AW104" s="204">
        <f t="shared" si="100"/>
        <v>7327.2280841462607</v>
      </c>
      <c r="AX104" s="82">
        <v>7327.23</v>
      </c>
      <c r="AY104" s="82"/>
      <c r="AZ104" s="82"/>
      <c r="BA104" s="82"/>
      <c r="BB104" s="82"/>
      <c r="BC104" s="82"/>
      <c r="BD104" s="82">
        <f t="shared" si="95"/>
        <v>7327.23</v>
      </c>
      <c r="BE104" s="82">
        <f t="shared" si="96"/>
        <v>-1.9158537388648256E-3</v>
      </c>
      <c r="BF104" s="82">
        <f t="shared" si="97"/>
        <v>-7327.23</v>
      </c>
      <c r="BG104" s="82">
        <v>7482.58</v>
      </c>
      <c r="BH104" s="82">
        <v>3000</v>
      </c>
      <c r="BI104" s="82">
        <v>3000</v>
      </c>
      <c r="BJ104" s="82">
        <v>2737.48</v>
      </c>
      <c r="BK104" s="82"/>
      <c r="BL104" s="82"/>
      <c r="BM104" s="108">
        <f t="shared" si="91"/>
        <v>91.24933333333334</v>
      </c>
    </row>
    <row r="105" spans="1:65" hidden="1" x14ac:dyDescent="0.2">
      <c r="A105" s="206"/>
      <c r="B105" s="213"/>
      <c r="C105" s="202"/>
      <c r="D105" s="202"/>
      <c r="E105" s="202"/>
      <c r="F105" s="202"/>
      <c r="G105" s="202"/>
      <c r="H105" s="202"/>
      <c r="I105" s="214">
        <v>32391</v>
      </c>
      <c r="J105" s="109" t="s">
        <v>229</v>
      </c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04"/>
      <c r="W105" s="215"/>
      <c r="X105" s="215">
        <v>30000</v>
      </c>
      <c r="Y105" s="215">
        <v>30000</v>
      </c>
      <c r="Z105" s="215">
        <v>30000</v>
      </c>
      <c r="AA105" s="215">
        <v>35000</v>
      </c>
      <c r="AB105" s="215">
        <v>12991.63</v>
      </c>
      <c r="AC105" s="215">
        <v>35000</v>
      </c>
      <c r="AD105" s="215">
        <v>35000</v>
      </c>
      <c r="AE105" s="215"/>
      <c r="AF105" s="215"/>
      <c r="AG105" s="218">
        <f t="shared" si="90"/>
        <v>35000</v>
      </c>
      <c r="AH105" s="215">
        <v>21496.959999999999</v>
      </c>
      <c r="AI105" s="215">
        <v>35000</v>
      </c>
      <c r="AJ105" s="82">
        <v>4984.59</v>
      </c>
      <c r="AK105" s="215">
        <v>30000</v>
      </c>
      <c r="AL105" s="215"/>
      <c r="AM105" s="215"/>
      <c r="AN105" s="82">
        <f t="shared" si="98"/>
        <v>30000</v>
      </c>
      <c r="AO105" s="204">
        <f t="shared" si="92"/>
        <v>3981.6842524387812</v>
      </c>
      <c r="AP105" s="82">
        <v>10000</v>
      </c>
      <c r="AQ105" s="82"/>
      <c r="AR105" s="204">
        <f t="shared" si="93"/>
        <v>1327.2280841462605</v>
      </c>
      <c r="AS105" s="204">
        <v>1031.5899999999999</v>
      </c>
      <c r="AT105" s="204">
        <v>1031.5899999999999</v>
      </c>
      <c r="AU105" s="204">
        <v>500</v>
      </c>
      <c r="AV105" s="204"/>
      <c r="AW105" s="204">
        <f t="shared" si="100"/>
        <v>1827.2280841462605</v>
      </c>
      <c r="AX105" s="82">
        <v>1827.23</v>
      </c>
      <c r="AY105" s="82"/>
      <c r="AZ105" s="82"/>
      <c r="BA105" s="82"/>
      <c r="BB105" s="82"/>
      <c r="BC105" s="82"/>
      <c r="BD105" s="82">
        <f t="shared" si="95"/>
        <v>1827.23</v>
      </c>
      <c r="BE105" s="82">
        <f t="shared" si="96"/>
        <v>-1.9158537395469466E-3</v>
      </c>
      <c r="BF105" s="82">
        <f t="shared" si="97"/>
        <v>-1827.23</v>
      </c>
      <c r="BG105" s="82">
        <v>1219.3599999999999</v>
      </c>
      <c r="BH105" s="82">
        <v>1500</v>
      </c>
      <c r="BI105" s="82">
        <v>1500</v>
      </c>
      <c r="BJ105" s="82">
        <v>749.92</v>
      </c>
      <c r="BK105" s="82"/>
      <c r="BL105" s="82"/>
      <c r="BM105" s="108">
        <f t="shared" si="91"/>
        <v>49.994666666666667</v>
      </c>
    </row>
    <row r="106" spans="1:65" hidden="1" x14ac:dyDescent="0.2">
      <c r="A106" s="206"/>
      <c r="B106" s="213"/>
      <c r="C106" s="202"/>
      <c r="D106" s="202"/>
      <c r="E106" s="202"/>
      <c r="F106" s="202"/>
      <c r="G106" s="202"/>
      <c r="H106" s="202"/>
      <c r="I106" s="214">
        <v>32391</v>
      </c>
      <c r="J106" s="109" t="s">
        <v>41</v>
      </c>
      <c r="K106" s="215">
        <v>0</v>
      </c>
      <c r="L106" s="215">
        <v>0</v>
      </c>
      <c r="M106" s="215">
        <v>0</v>
      </c>
      <c r="N106" s="215">
        <v>5000</v>
      </c>
      <c r="O106" s="215">
        <v>5000</v>
      </c>
      <c r="P106" s="215">
        <v>5000</v>
      </c>
      <c r="Q106" s="215">
        <v>5000</v>
      </c>
      <c r="R106" s="215"/>
      <c r="S106" s="215">
        <v>3000</v>
      </c>
      <c r="T106" s="215"/>
      <c r="U106" s="215"/>
      <c r="V106" s="204">
        <f t="shared" si="99"/>
        <v>60</v>
      </c>
      <c r="W106" s="215">
        <v>3000</v>
      </c>
      <c r="X106" s="215">
        <v>3000</v>
      </c>
      <c r="Y106" s="215">
        <v>5000</v>
      </c>
      <c r="Z106" s="215">
        <v>5000</v>
      </c>
      <c r="AA106" s="215">
        <v>5000</v>
      </c>
      <c r="AB106" s="215"/>
      <c r="AC106" s="215">
        <v>5000</v>
      </c>
      <c r="AD106" s="215">
        <v>5000</v>
      </c>
      <c r="AE106" s="215"/>
      <c r="AF106" s="215"/>
      <c r="AG106" s="218">
        <f t="shared" si="90"/>
        <v>5000</v>
      </c>
      <c r="AH106" s="215"/>
      <c r="AI106" s="215">
        <v>5000</v>
      </c>
      <c r="AJ106" s="82">
        <v>0</v>
      </c>
      <c r="AK106" s="215">
        <v>5000</v>
      </c>
      <c r="AL106" s="215"/>
      <c r="AM106" s="215"/>
      <c r="AN106" s="82">
        <f t="shared" si="98"/>
        <v>5000</v>
      </c>
      <c r="AO106" s="204">
        <f t="shared" si="92"/>
        <v>663.61404207313024</v>
      </c>
      <c r="AP106" s="82">
        <v>5000</v>
      </c>
      <c r="AQ106" s="82"/>
      <c r="AR106" s="204">
        <f t="shared" si="93"/>
        <v>663.61404207313024</v>
      </c>
      <c r="AS106" s="204"/>
      <c r="AT106" s="204"/>
      <c r="AU106" s="204"/>
      <c r="AV106" s="204"/>
      <c r="AW106" s="204">
        <f t="shared" si="100"/>
        <v>663.61404207313024</v>
      </c>
      <c r="AX106" s="82">
        <v>663.61</v>
      </c>
      <c r="AY106" s="82"/>
      <c r="AZ106" s="82"/>
      <c r="BA106" s="82"/>
      <c r="BB106" s="82"/>
      <c r="BC106" s="82"/>
      <c r="BD106" s="82">
        <f t="shared" si="95"/>
        <v>663.61</v>
      </c>
      <c r="BE106" s="82">
        <f t="shared" si="96"/>
        <v>4.0420731302219792E-3</v>
      </c>
      <c r="BF106" s="82">
        <f t="shared" si="97"/>
        <v>-663.61</v>
      </c>
      <c r="BG106" s="82"/>
      <c r="BH106" s="82">
        <v>600</v>
      </c>
      <c r="BI106" s="82">
        <v>600</v>
      </c>
      <c r="BJ106" s="82"/>
      <c r="BK106" s="82"/>
      <c r="BL106" s="82"/>
      <c r="BM106" s="108">
        <f t="shared" si="91"/>
        <v>0</v>
      </c>
    </row>
    <row r="107" spans="1:65" hidden="1" x14ac:dyDescent="0.2">
      <c r="A107" s="206"/>
      <c r="B107" s="213"/>
      <c r="C107" s="202"/>
      <c r="D107" s="202"/>
      <c r="E107" s="202"/>
      <c r="F107" s="202"/>
      <c r="G107" s="202"/>
      <c r="H107" s="202"/>
      <c r="I107" s="214">
        <v>32394</v>
      </c>
      <c r="J107" s="109" t="s">
        <v>156</v>
      </c>
      <c r="K107" s="215"/>
      <c r="L107" s="215"/>
      <c r="M107" s="215"/>
      <c r="N107" s="215">
        <v>2000</v>
      </c>
      <c r="O107" s="215">
        <v>2000</v>
      </c>
      <c r="P107" s="215">
        <v>2000</v>
      </c>
      <c r="Q107" s="215">
        <v>2000</v>
      </c>
      <c r="R107" s="215"/>
      <c r="S107" s="215">
        <v>2000</v>
      </c>
      <c r="T107" s="215"/>
      <c r="U107" s="215"/>
      <c r="V107" s="204">
        <f t="shared" si="99"/>
        <v>100</v>
      </c>
      <c r="W107" s="215">
        <v>2000</v>
      </c>
      <c r="X107" s="215">
        <v>2000</v>
      </c>
      <c r="Y107" s="215">
        <v>2000</v>
      </c>
      <c r="Z107" s="215">
        <v>3000</v>
      </c>
      <c r="AA107" s="215">
        <v>2000</v>
      </c>
      <c r="AB107" s="215"/>
      <c r="AC107" s="215">
        <v>2000</v>
      </c>
      <c r="AD107" s="215">
        <v>2000</v>
      </c>
      <c r="AE107" s="215"/>
      <c r="AF107" s="215"/>
      <c r="AG107" s="218">
        <f t="shared" si="90"/>
        <v>2000</v>
      </c>
      <c r="AH107" s="215"/>
      <c r="AI107" s="215">
        <v>2000</v>
      </c>
      <c r="AJ107" s="82">
        <v>0</v>
      </c>
      <c r="AK107" s="215">
        <v>3000</v>
      </c>
      <c r="AL107" s="215"/>
      <c r="AM107" s="215"/>
      <c r="AN107" s="82">
        <f t="shared" si="98"/>
        <v>3000</v>
      </c>
      <c r="AO107" s="204">
        <f t="shared" si="92"/>
        <v>398.16842524387812</v>
      </c>
      <c r="AP107" s="82">
        <v>3000</v>
      </c>
      <c r="AQ107" s="82"/>
      <c r="AR107" s="204">
        <f t="shared" si="93"/>
        <v>398.16842524387812</v>
      </c>
      <c r="AS107" s="204">
        <v>120.69</v>
      </c>
      <c r="AT107" s="204">
        <v>120.69</v>
      </c>
      <c r="AU107" s="204"/>
      <c r="AV107" s="204"/>
      <c r="AW107" s="204">
        <f t="shared" si="100"/>
        <v>398.16842524387812</v>
      </c>
      <c r="AX107" s="82">
        <v>146.88</v>
      </c>
      <c r="AY107" s="82"/>
      <c r="AZ107" s="82">
        <v>251.29</v>
      </c>
      <c r="BA107" s="82"/>
      <c r="BB107" s="82"/>
      <c r="BC107" s="82"/>
      <c r="BD107" s="82">
        <f t="shared" si="95"/>
        <v>398.16999999999996</v>
      </c>
      <c r="BE107" s="82">
        <f t="shared" si="96"/>
        <v>-1.5747561218404371E-3</v>
      </c>
      <c r="BF107" s="82">
        <f t="shared" si="97"/>
        <v>-398.16999999999996</v>
      </c>
      <c r="BG107" s="82"/>
      <c r="BH107" s="82">
        <v>500</v>
      </c>
      <c r="BI107" s="82">
        <v>500</v>
      </c>
      <c r="BJ107" s="82"/>
      <c r="BK107" s="82"/>
      <c r="BL107" s="82"/>
      <c r="BM107" s="108">
        <f t="shared" si="91"/>
        <v>0</v>
      </c>
    </row>
    <row r="108" spans="1:65" hidden="1" x14ac:dyDescent="0.2">
      <c r="A108" s="206"/>
      <c r="B108" s="213"/>
      <c r="C108" s="202"/>
      <c r="D108" s="202"/>
      <c r="E108" s="202"/>
      <c r="F108" s="202"/>
      <c r="G108" s="202"/>
      <c r="H108" s="202"/>
      <c r="I108" s="214">
        <v>32399</v>
      </c>
      <c r="J108" s="109" t="s">
        <v>226</v>
      </c>
      <c r="K108" s="215"/>
      <c r="L108" s="215"/>
      <c r="M108" s="215"/>
      <c r="N108" s="215">
        <v>5000</v>
      </c>
      <c r="O108" s="215">
        <v>5000</v>
      </c>
      <c r="P108" s="215">
        <v>5000</v>
      </c>
      <c r="Q108" s="215">
        <v>5000</v>
      </c>
      <c r="R108" s="215">
        <v>6000</v>
      </c>
      <c r="S108" s="215">
        <v>6000</v>
      </c>
      <c r="T108" s="215"/>
      <c r="U108" s="215"/>
      <c r="V108" s="204">
        <f t="shared" si="99"/>
        <v>120</v>
      </c>
      <c r="W108" s="215">
        <v>6000</v>
      </c>
      <c r="X108" s="215">
        <v>0</v>
      </c>
      <c r="Y108" s="215">
        <v>10000</v>
      </c>
      <c r="Z108" s="215">
        <v>10000</v>
      </c>
      <c r="AA108" s="215">
        <v>10000</v>
      </c>
      <c r="AB108" s="215"/>
      <c r="AC108" s="215">
        <v>10000</v>
      </c>
      <c r="AD108" s="215">
        <v>10000</v>
      </c>
      <c r="AE108" s="215"/>
      <c r="AF108" s="215"/>
      <c r="AG108" s="218">
        <f t="shared" si="90"/>
        <v>10000</v>
      </c>
      <c r="AH108" s="215"/>
      <c r="AI108" s="215">
        <v>10000</v>
      </c>
      <c r="AJ108" s="82">
        <v>0</v>
      </c>
      <c r="AK108" s="215">
        <v>10000</v>
      </c>
      <c r="AL108" s="215">
        <v>10000</v>
      </c>
      <c r="AM108" s="215"/>
      <c r="AN108" s="82">
        <f t="shared" si="98"/>
        <v>20000</v>
      </c>
      <c r="AO108" s="204">
        <f t="shared" si="92"/>
        <v>2654.4561682925209</v>
      </c>
      <c r="AP108" s="82">
        <v>15000</v>
      </c>
      <c r="AQ108" s="82"/>
      <c r="AR108" s="204">
        <f t="shared" si="93"/>
        <v>1990.8421262193906</v>
      </c>
      <c r="AS108" s="204">
        <v>228.82</v>
      </c>
      <c r="AT108" s="204">
        <v>228.82</v>
      </c>
      <c r="AU108" s="204"/>
      <c r="AV108" s="204"/>
      <c r="AW108" s="204">
        <f t="shared" si="100"/>
        <v>1990.8421262193906</v>
      </c>
      <c r="AX108" s="82"/>
      <c r="AY108" s="82"/>
      <c r="AZ108" s="82">
        <v>1990.84</v>
      </c>
      <c r="BA108" s="82"/>
      <c r="BB108" s="82"/>
      <c r="BC108" s="82"/>
      <c r="BD108" s="82">
        <f t="shared" si="95"/>
        <v>1990.84</v>
      </c>
      <c r="BE108" s="82">
        <f t="shared" si="96"/>
        <v>2.1262193906750326E-3</v>
      </c>
      <c r="BF108" s="82">
        <f t="shared" si="97"/>
        <v>-1990.84</v>
      </c>
      <c r="BG108" s="82">
        <v>228.82</v>
      </c>
      <c r="BH108" s="82">
        <v>2000</v>
      </c>
      <c r="BI108" s="82">
        <v>2000</v>
      </c>
      <c r="BJ108" s="82"/>
      <c r="BK108" s="82"/>
      <c r="BL108" s="82"/>
      <c r="BM108" s="108">
        <f t="shared" si="91"/>
        <v>0</v>
      </c>
    </row>
    <row r="109" spans="1:65" hidden="1" x14ac:dyDescent="0.2">
      <c r="A109" s="206"/>
      <c r="B109" s="213"/>
      <c r="C109" s="202"/>
      <c r="D109" s="202"/>
      <c r="E109" s="202"/>
      <c r="F109" s="202"/>
      <c r="G109" s="202"/>
      <c r="H109" s="202"/>
      <c r="I109" s="214">
        <v>329</v>
      </c>
      <c r="J109" s="109" t="s">
        <v>11</v>
      </c>
      <c r="K109" s="215">
        <f>SUM(K113:K113)</f>
        <v>247013.43</v>
      </c>
      <c r="L109" s="215">
        <f>SUM(L113:L113)</f>
        <v>44500</v>
      </c>
      <c r="M109" s="215">
        <f>SUM(M113:M113)</f>
        <v>44500</v>
      </c>
      <c r="N109" s="215">
        <f t="shared" ref="N109:X109" si="101">SUM(N110:N114)</f>
        <v>21000</v>
      </c>
      <c r="O109" s="215">
        <f t="shared" si="101"/>
        <v>21000</v>
      </c>
      <c r="P109" s="215">
        <f t="shared" si="101"/>
        <v>21362</v>
      </c>
      <c r="Q109" s="215">
        <f t="shared" si="101"/>
        <v>21362</v>
      </c>
      <c r="R109" s="215">
        <f t="shared" si="101"/>
        <v>15900.84</v>
      </c>
      <c r="S109" s="215">
        <f t="shared" si="101"/>
        <v>25000</v>
      </c>
      <c r="T109" s="215">
        <f t="shared" si="101"/>
        <v>8027.64</v>
      </c>
      <c r="U109" s="215">
        <f t="shared" si="101"/>
        <v>0</v>
      </c>
      <c r="V109" s="215">
        <f t="shared" si="101"/>
        <v>257.18327569946558</v>
      </c>
      <c r="W109" s="215">
        <f t="shared" si="101"/>
        <v>44000</v>
      </c>
      <c r="X109" s="215">
        <f t="shared" si="101"/>
        <v>95700</v>
      </c>
      <c r="Y109" s="215">
        <f>SUM(Y110:Y115)</f>
        <v>142296</v>
      </c>
      <c r="Z109" s="215">
        <f>SUM(Z110:Z115)</f>
        <v>1174004</v>
      </c>
      <c r="AA109" s="215">
        <f t="shared" ref="AA109:AP109" si="102">SUM(AA110:AA115)</f>
        <v>163000</v>
      </c>
      <c r="AB109" s="215">
        <f t="shared" si="102"/>
        <v>29492.019999999997</v>
      </c>
      <c r="AC109" s="215">
        <f t="shared" si="102"/>
        <v>233000</v>
      </c>
      <c r="AD109" s="215">
        <f t="shared" si="102"/>
        <v>85500</v>
      </c>
      <c r="AE109" s="215">
        <f t="shared" si="102"/>
        <v>0</v>
      </c>
      <c r="AF109" s="215">
        <f t="shared" si="102"/>
        <v>0</v>
      </c>
      <c r="AG109" s="215">
        <f t="shared" si="102"/>
        <v>85500</v>
      </c>
      <c r="AH109" s="215">
        <f t="shared" si="102"/>
        <v>41781.32</v>
      </c>
      <c r="AI109" s="215">
        <f t="shared" si="102"/>
        <v>229200</v>
      </c>
      <c r="AJ109" s="215">
        <f t="shared" si="102"/>
        <v>19146.150000000001</v>
      </c>
      <c r="AK109" s="215">
        <v>269691.59999999998</v>
      </c>
      <c r="AL109" s="215">
        <f t="shared" si="102"/>
        <v>15000</v>
      </c>
      <c r="AM109" s="215">
        <f t="shared" si="102"/>
        <v>125500</v>
      </c>
      <c r="AN109" s="215">
        <f>SUM(AN110:AN115)</f>
        <v>164191.6</v>
      </c>
      <c r="AO109" s="204">
        <f t="shared" si="92"/>
        <v>21791.970270090915</v>
      </c>
      <c r="AP109" s="215">
        <f t="shared" si="102"/>
        <v>125000</v>
      </c>
      <c r="AQ109" s="215"/>
      <c r="AR109" s="204">
        <f t="shared" si="93"/>
        <v>16590.351051828256</v>
      </c>
      <c r="AS109" s="204"/>
      <c r="AT109" s="204">
        <f t="shared" ref="AT109:AV109" si="103">SUM(AT110:AT115)</f>
        <v>3342.81</v>
      </c>
      <c r="AU109" s="204">
        <f t="shared" si="103"/>
        <v>71646.210000000006</v>
      </c>
      <c r="AV109" s="204">
        <f t="shared" si="103"/>
        <v>0</v>
      </c>
      <c r="AW109" s="204">
        <f t="shared" si="100"/>
        <v>88236.561051828263</v>
      </c>
      <c r="AX109" s="82"/>
      <c r="AY109" s="82"/>
      <c r="AZ109" s="82"/>
      <c r="BA109" s="82"/>
      <c r="BB109" s="82"/>
      <c r="BC109" s="82"/>
      <c r="BD109" s="82">
        <f t="shared" si="95"/>
        <v>0</v>
      </c>
      <c r="BE109" s="82">
        <f t="shared" si="96"/>
        <v>88236.561051828263</v>
      </c>
      <c r="BF109" s="82">
        <f t="shared" si="97"/>
        <v>0</v>
      </c>
      <c r="BG109" s="82">
        <f>SUM(BG110:BG115)</f>
        <v>7704.7699999999995</v>
      </c>
      <c r="BH109" s="82">
        <f>SUM(BH110:BH115)</f>
        <v>18462</v>
      </c>
      <c r="BI109" s="82">
        <f>SUM(BI110:BI115)</f>
        <v>18462</v>
      </c>
      <c r="BJ109" s="82">
        <f>SUM(BJ110:BJ115)</f>
        <v>5214.6200000000008</v>
      </c>
      <c r="BK109" s="82"/>
      <c r="BL109" s="82"/>
      <c r="BM109" s="108">
        <f t="shared" si="91"/>
        <v>28.245152204528225</v>
      </c>
    </row>
    <row r="110" spans="1:65" hidden="1" x14ac:dyDescent="0.2">
      <c r="A110" s="206"/>
      <c r="B110" s="213"/>
      <c r="C110" s="202"/>
      <c r="D110" s="202"/>
      <c r="E110" s="202"/>
      <c r="F110" s="202"/>
      <c r="G110" s="202"/>
      <c r="H110" s="202"/>
      <c r="I110" s="214">
        <v>32931</v>
      </c>
      <c r="J110" s="109" t="s">
        <v>12</v>
      </c>
      <c r="K110" s="215"/>
      <c r="L110" s="215"/>
      <c r="M110" s="215"/>
      <c r="N110" s="215">
        <v>15000</v>
      </c>
      <c r="O110" s="215">
        <v>15000</v>
      </c>
      <c r="P110" s="215">
        <v>15000</v>
      </c>
      <c r="Q110" s="215">
        <v>15000</v>
      </c>
      <c r="R110" s="215">
        <v>6124.59</v>
      </c>
      <c r="S110" s="215">
        <v>15000</v>
      </c>
      <c r="T110" s="215">
        <v>4490.1400000000003</v>
      </c>
      <c r="U110" s="215"/>
      <c r="V110" s="204">
        <f t="shared" si="99"/>
        <v>100</v>
      </c>
      <c r="W110" s="215">
        <v>15000</v>
      </c>
      <c r="X110" s="215">
        <v>35000</v>
      </c>
      <c r="Y110" s="215">
        <v>35000</v>
      </c>
      <c r="Z110" s="215">
        <v>40000</v>
      </c>
      <c r="AA110" s="215">
        <v>35000</v>
      </c>
      <c r="AB110" s="215">
        <v>8714.75</v>
      </c>
      <c r="AC110" s="215">
        <v>35000</v>
      </c>
      <c r="AD110" s="215">
        <v>35000</v>
      </c>
      <c r="AE110" s="215"/>
      <c r="AF110" s="215"/>
      <c r="AG110" s="218">
        <f>SUM(AD110+AE110-AF110)</f>
        <v>35000</v>
      </c>
      <c r="AH110" s="215">
        <v>17082.95</v>
      </c>
      <c r="AI110" s="215">
        <v>40000</v>
      </c>
      <c r="AJ110" s="82">
        <v>5090.41</v>
      </c>
      <c r="AK110" s="215">
        <v>40000</v>
      </c>
      <c r="AL110" s="215"/>
      <c r="AM110" s="215"/>
      <c r="AN110" s="82">
        <f t="shared" si="98"/>
        <v>40000</v>
      </c>
      <c r="AO110" s="204">
        <f t="shared" si="92"/>
        <v>5308.9123365850419</v>
      </c>
      <c r="AP110" s="82">
        <v>40000</v>
      </c>
      <c r="AQ110" s="82"/>
      <c r="AR110" s="204">
        <f t="shared" si="93"/>
        <v>5308.9123365850419</v>
      </c>
      <c r="AS110" s="204">
        <v>1550.47</v>
      </c>
      <c r="AT110" s="204">
        <v>1550.47</v>
      </c>
      <c r="AU110" s="204"/>
      <c r="AV110" s="204"/>
      <c r="AW110" s="204">
        <f t="shared" si="100"/>
        <v>5308.9123365850419</v>
      </c>
      <c r="AX110" s="82"/>
      <c r="AY110" s="82"/>
      <c r="AZ110" s="82">
        <v>5308.91</v>
      </c>
      <c r="BA110" s="82"/>
      <c r="BB110" s="82"/>
      <c r="BC110" s="82"/>
      <c r="BD110" s="82">
        <f t="shared" si="95"/>
        <v>5308.91</v>
      </c>
      <c r="BE110" s="82">
        <f t="shared" si="96"/>
        <v>2.3365850420304923E-3</v>
      </c>
      <c r="BF110" s="82">
        <f t="shared" si="97"/>
        <v>-5308.91</v>
      </c>
      <c r="BG110" s="82">
        <v>4370.21</v>
      </c>
      <c r="BH110" s="82">
        <v>6500</v>
      </c>
      <c r="BI110" s="82">
        <v>6500</v>
      </c>
      <c r="BJ110" s="82">
        <v>3399.84</v>
      </c>
      <c r="BK110" s="82"/>
      <c r="BL110" s="82"/>
      <c r="BM110" s="108">
        <f t="shared" si="91"/>
        <v>52.305230769230768</v>
      </c>
    </row>
    <row r="111" spans="1:65" hidden="1" x14ac:dyDescent="0.2">
      <c r="A111" s="206"/>
      <c r="B111" s="213"/>
      <c r="C111" s="202"/>
      <c r="D111" s="202"/>
      <c r="E111" s="202"/>
      <c r="F111" s="202"/>
      <c r="G111" s="202"/>
      <c r="H111" s="202"/>
      <c r="I111" s="214">
        <v>32955</v>
      </c>
      <c r="J111" s="109" t="s">
        <v>213</v>
      </c>
      <c r="K111" s="215"/>
      <c r="L111" s="215"/>
      <c r="M111" s="215"/>
      <c r="N111" s="215"/>
      <c r="O111" s="215"/>
      <c r="P111" s="215"/>
      <c r="Q111" s="215"/>
      <c r="R111" s="215"/>
      <c r="S111" s="215"/>
      <c r="T111" s="215"/>
      <c r="U111" s="215"/>
      <c r="V111" s="204"/>
      <c r="W111" s="215"/>
      <c r="X111" s="215">
        <v>15000</v>
      </c>
      <c r="Y111" s="215">
        <v>15000</v>
      </c>
      <c r="Z111" s="215">
        <v>15100</v>
      </c>
      <c r="AA111" s="215">
        <v>15000</v>
      </c>
      <c r="AB111" s="215">
        <v>6673.33</v>
      </c>
      <c r="AC111" s="215">
        <v>15000</v>
      </c>
      <c r="AD111" s="215">
        <v>15000</v>
      </c>
      <c r="AE111" s="215"/>
      <c r="AF111" s="215"/>
      <c r="AG111" s="218">
        <f t="shared" ref="AG111:AG115" si="104">SUM(AD111+AE111-AF111)</f>
        <v>15000</v>
      </c>
      <c r="AH111" s="215">
        <v>4781.25</v>
      </c>
      <c r="AI111" s="215">
        <v>10000</v>
      </c>
      <c r="AJ111" s="82">
        <v>4250</v>
      </c>
      <c r="AK111" s="215">
        <v>10000</v>
      </c>
      <c r="AL111" s="215"/>
      <c r="AM111" s="215"/>
      <c r="AN111" s="82">
        <f t="shared" si="98"/>
        <v>10000</v>
      </c>
      <c r="AO111" s="204">
        <f t="shared" si="92"/>
        <v>1327.2280841462605</v>
      </c>
      <c r="AP111" s="82">
        <v>10000</v>
      </c>
      <c r="AQ111" s="82"/>
      <c r="AR111" s="204">
        <f t="shared" si="93"/>
        <v>1327.2280841462605</v>
      </c>
      <c r="AS111" s="204">
        <v>676.86</v>
      </c>
      <c r="AT111" s="204">
        <v>676.86</v>
      </c>
      <c r="AU111" s="204"/>
      <c r="AV111" s="204"/>
      <c r="AW111" s="204">
        <f t="shared" si="100"/>
        <v>1327.2280841462605</v>
      </c>
      <c r="AX111" s="82"/>
      <c r="AY111" s="82"/>
      <c r="AZ111" s="82">
        <v>1327.23</v>
      </c>
      <c r="BA111" s="82"/>
      <c r="BB111" s="82"/>
      <c r="BC111" s="82"/>
      <c r="BD111" s="82">
        <f t="shared" si="95"/>
        <v>1327.23</v>
      </c>
      <c r="BE111" s="82">
        <f t="shared" si="96"/>
        <v>-1.9158537395469466E-3</v>
      </c>
      <c r="BF111" s="82">
        <f t="shared" si="97"/>
        <v>-1327.23</v>
      </c>
      <c r="BG111" s="82">
        <v>1015.29</v>
      </c>
      <c r="BH111" s="82">
        <v>1400</v>
      </c>
      <c r="BI111" s="82">
        <v>1400</v>
      </c>
      <c r="BJ111" s="82">
        <v>564.04999999999995</v>
      </c>
      <c r="BK111" s="82"/>
      <c r="BL111" s="82"/>
      <c r="BM111" s="108">
        <f t="shared" si="91"/>
        <v>40.289285714285711</v>
      </c>
    </row>
    <row r="112" spans="1:65" hidden="1" x14ac:dyDescent="0.2">
      <c r="A112" s="206"/>
      <c r="B112" s="213"/>
      <c r="C112" s="202"/>
      <c r="D112" s="202"/>
      <c r="E112" s="202"/>
      <c r="F112" s="202"/>
      <c r="G112" s="202"/>
      <c r="H112" s="202"/>
      <c r="I112" s="214">
        <v>32959</v>
      </c>
      <c r="J112" s="109" t="s">
        <v>248</v>
      </c>
      <c r="K112" s="215"/>
      <c r="L112" s="215"/>
      <c r="M112" s="215"/>
      <c r="N112" s="215"/>
      <c r="O112" s="215"/>
      <c r="P112" s="215"/>
      <c r="Q112" s="215"/>
      <c r="R112" s="215"/>
      <c r="S112" s="215"/>
      <c r="T112" s="215"/>
      <c r="U112" s="215"/>
      <c r="V112" s="204"/>
      <c r="W112" s="215"/>
      <c r="X112" s="215"/>
      <c r="Y112" s="215"/>
      <c r="Z112" s="215">
        <v>5000</v>
      </c>
      <c r="AA112" s="215">
        <v>5000</v>
      </c>
      <c r="AB112" s="215">
        <v>3261.38</v>
      </c>
      <c r="AC112" s="215">
        <v>5000</v>
      </c>
      <c r="AD112" s="215">
        <v>5000</v>
      </c>
      <c r="AE112" s="215"/>
      <c r="AF112" s="215"/>
      <c r="AG112" s="218">
        <f t="shared" si="104"/>
        <v>5000</v>
      </c>
      <c r="AH112" s="215">
        <v>5112.93</v>
      </c>
      <c r="AI112" s="215">
        <v>5000</v>
      </c>
      <c r="AJ112" s="82">
        <v>0</v>
      </c>
      <c r="AK112" s="215">
        <v>5000</v>
      </c>
      <c r="AL112" s="215">
        <v>15000</v>
      </c>
      <c r="AM112" s="215"/>
      <c r="AN112" s="82">
        <f t="shared" si="98"/>
        <v>20000</v>
      </c>
      <c r="AO112" s="204">
        <f t="shared" si="92"/>
        <v>2654.4561682925209</v>
      </c>
      <c r="AP112" s="82">
        <v>20000</v>
      </c>
      <c r="AQ112" s="82"/>
      <c r="AR112" s="204">
        <f t="shared" si="93"/>
        <v>2654.4561682925209</v>
      </c>
      <c r="AS112" s="204">
        <v>0</v>
      </c>
      <c r="AT112" s="204">
        <v>0</v>
      </c>
      <c r="AU112" s="204"/>
      <c r="AV112" s="204"/>
      <c r="AW112" s="204">
        <f t="shared" si="100"/>
        <v>2654.4561682925209</v>
      </c>
      <c r="AX112" s="82"/>
      <c r="AY112" s="82"/>
      <c r="AZ112" s="82"/>
      <c r="BA112" s="82">
        <v>2654.46</v>
      </c>
      <c r="BB112" s="82"/>
      <c r="BC112" s="82"/>
      <c r="BD112" s="82">
        <f t="shared" si="95"/>
        <v>2654.46</v>
      </c>
      <c r="BE112" s="82">
        <f t="shared" si="96"/>
        <v>-3.8317074790938932E-3</v>
      </c>
      <c r="BF112" s="82">
        <f t="shared" si="97"/>
        <v>-2654.46</v>
      </c>
      <c r="BG112" s="82"/>
      <c r="BH112" s="82">
        <v>2700</v>
      </c>
      <c r="BI112" s="82">
        <v>2700</v>
      </c>
      <c r="BJ112" s="82"/>
      <c r="BK112" s="82"/>
      <c r="BL112" s="82"/>
      <c r="BM112" s="108">
        <f t="shared" si="91"/>
        <v>0</v>
      </c>
    </row>
    <row r="113" spans="1:65" hidden="1" x14ac:dyDescent="0.2">
      <c r="A113" s="206"/>
      <c r="B113" s="213"/>
      <c r="C113" s="202"/>
      <c r="D113" s="202"/>
      <c r="E113" s="202"/>
      <c r="F113" s="202"/>
      <c r="G113" s="202"/>
      <c r="H113" s="202"/>
      <c r="I113" s="214">
        <v>32991</v>
      </c>
      <c r="J113" s="109" t="s">
        <v>11</v>
      </c>
      <c r="K113" s="215">
        <v>247013.43</v>
      </c>
      <c r="L113" s="215">
        <v>44500</v>
      </c>
      <c r="M113" s="215">
        <v>44500</v>
      </c>
      <c r="N113" s="215">
        <v>6000</v>
      </c>
      <c r="O113" s="215">
        <v>6000</v>
      </c>
      <c r="P113" s="215">
        <v>6362</v>
      </c>
      <c r="Q113" s="215">
        <v>6362</v>
      </c>
      <c r="R113" s="215">
        <v>9776.25</v>
      </c>
      <c r="S113" s="215">
        <v>10000</v>
      </c>
      <c r="T113" s="215">
        <v>3537.5</v>
      </c>
      <c r="U113" s="215"/>
      <c r="V113" s="204">
        <f t="shared" si="99"/>
        <v>157.18327569946558</v>
      </c>
      <c r="W113" s="215">
        <v>29000</v>
      </c>
      <c r="X113" s="215">
        <v>45700</v>
      </c>
      <c r="Y113" s="215">
        <v>85296</v>
      </c>
      <c r="Z113" s="215">
        <v>85296</v>
      </c>
      <c r="AA113" s="215">
        <v>100000</v>
      </c>
      <c r="AB113" s="215">
        <v>8834.98</v>
      </c>
      <c r="AC113" s="215">
        <v>100000</v>
      </c>
      <c r="AD113" s="215">
        <v>22500</v>
      </c>
      <c r="AE113" s="215"/>
      <c r="AF113" s="215"/>
      <c r="AG113" s="218">
        <f t="shared" si="104"/>
        <v>22500</v>
      </c>
      <c r="AH113" s="215">
        <v>11584.19</v>
      </c>
      <c r="AI113" s="215">
        <v>100000</v>
      </c>
      <c r="AJ113" s="82">
        <v>8569.4500000000007</v>
      </c>
      <c r="AK113" s="215">
        <v>50000</v>
      </c>
      <c r="AL113" s="215"/>
      <c r="AM113" s="215"/>
      <c r="AN113" s="82">
        <f t="shared" si="98"/>
        <v>50000</v>
      </c>
      <c r="AO113" s="204">
        <f t="shared" si="92"/>
        <v>6636.1404207313026</v>
      </c>
      <c r="AP113" s="82">
        <v>50000</v>
      </c>
      <c r="AQ113" s="82"/>
      <c r="AR113" s="204">
        <f t="shared" si="93"/>
        <v>6636.1404207313026</v>
      </c>
      <c r="AS113" s="204">
        <v>946.48</v>
      </c>
      <c r="AT113" s="204">
        <v>946.48</v>
      </c>
      <c r="AU113" s="204"/>
      <c r="AV113" s="204"/>
      <c r="AW113" s="204">
        <f t="shared" si="100"/>
        <v>6636.1404207313026</v>
      </c>
      <c r="AX113" s="82"/>
      <c r="AY113" s="82"/>
      <c r="AZ113" s="82">
        <v>6636.14</v>
      </c>
      <c r="BA113" s="82"/>
      <c r="BB113" s="82"/>
      <c r="BC113" s="82"/>
      <c r="BD113" s="82">
        <f t="shared" si="95"/>
        <v>6636.14</v>
      </c>
      <c r="BE113" s="82">
        <f t="shared" si="96"/>
        <v>4.2073130225617206E-4</v>
      </c>
      <c r="BF113" s="82">
        <f t="shared" si="97"/>
        <v>-6636.14</v>
      </c>
      <c r="BG113" s="82">
        <v>2061.98</v>
      </c>
      <c r="BH113" s="82">
        <v>7162</v>
      </c>
      <c r="BI113" s="82">
        <v>7162</v>
      </c>
      <c r="BJ113" s="82">
        <v>429.73</v>
      </c>
      <c r="BK113" s="82"/>
      <c r="BL113" s="82"/>
      <c r="BM113" s="108">
        <f t="shared" si="91"/>
        <v>6.0001396258028485</v>
      </c>
    </row>
    <row r="114" spans="1:65" hidden="1" x14ac:dyDescent="0.2">
      <c r="A114" s="206"/>
      <c r="B114" s="213"/>
      <c r="C114" s="202"/>
      <c r="D114" s="202"/>
      <c r="E114" s="202"/>
      <c r="F114" s="202"/>
      <c r="G114" s="202"/>
      <c r="H114" s="202"/>
      <c r="I114" s="214">
        <v>32991</v>
      </c>
      <c r="J114" s="109" t="s">
        <v>249</v>
      </c>
      <c r="K114" s="215"/>
      <c r="L114" s="215"/>
      <c r="M114" s="215"/>
      <c r="N114" s="215"/>
      <c r="O114" s="215"/>
      <c r="P114" s="215"/>
      <c r="Q114" s="215"/>
      <c r="R114" s="215"/>
      <c r="S114" s="215"/>
      <c r="T114" s="215"/>
      <c r="U114" s="215"/>
      <c r="V114" s="204"/>
      <c r="W114" s="215"/>
      <c r="X114" s="215"/>
      <c r="Y114" s="215">
        <v>7000</v>
      </c>
      <c r="Z114" s="215">
        <v>7000</v>
      </c>
      <c r="AA114" s="215">
        <v>8000</v>
      </c>
      <c r="AB114" s="215">
        <v>2007.58</v>
      </c>
      <c r="AC114" s="215">
        <v>8000</v>
      </c>
      <c r="AD114" s="215">
        <v>8000</v>
      </c>
      <c r="AE114" s="215"/>
      <c r="AF114" s="215"/>
      <c r="AG114" s="218">
        <f t="shared" si="104"/>
        <v>8000</v>
      </c>
      <c r="AH114" s="215">
        <v>3220</v>
      </c>
      <c r="AI114" s="215">
        <v>8000</v>
      </c>
      <c r="AJ114" s="82">
        <v>1236.29</v>
      </c>
      <c r="AK114" s="215">
        <v>8000</v>
      </c>
      <c r="AL114" s="215"/>
      <c r="AM114" s="215"/>
      <c r="AN114" s="82">
        <f t="shared" si="98"/>
        <v>8000</v>
      </c>
      <c r="AO114" s="204">
        <f t="shared" si="92"/>
        <v>1061.7824673170085</v>
      </c>
      <c r="AP114" s="82">
        <v>5000</v>
      </c>
      <c r="AQ114" s="82"/>
      <c r="AR114" s="204">
        <f t="shared" si="93"/>
        <v>663.61404207313024</v>
      </c>
      <c r="AS114" s="204">
        <v>169</v>
      </c>
      <c r="AT114" s="204">
        <v>169</v>
      </c>
      <c r="AU114" s="204"/>
      <c r="AV114" s="204"/>
      <c r="AW114" s="204">
        <f t="shared" si="100"/>
        <v>663.61404207313024</v>
      </c>
      <c r="AX114" s="82"/>
      <c r="AY114" s="82"/>
      <c r="AZ114" s="82">
        <v>663.61</v>
      </c>
      <c r="BA114" s="82"/>
      <c r="BB114" s="82"/>
      <c r="BC114" s="82"/>
      <c r="BD114" s="82">
        <f t="shared" si="95"/>
        <v>663.61</v>
      </c>
      <c r="BE114" s="82">
        <f t="shared" si="96"/>
        <v>4.0420731302219792E-3</v>
      </c>
      <c r="BF114" s="82">
        <f t="shared" si="97"/>
        <v>-663.61</v>
      </c>
      <c r="BG114" s="82">
        <v>257.29000000000002</v>
      </c>
      <c r="BH114" s="82">
        <v>700</v>
      </c>
      <c r="BI114" s="82">
        <v>700</v>
      </c>
      <c r="BJ114" s="82">
        <v>821</v>
      </c>
      <c r="BK114" s="82"/>
      <c r="BL114" s="82"/>
      <c r="BM114" s="108">
        <f t="shared" si="91"/>
        <v>117.28571428571428</v>
      </c>
    </row>
    <row r="115" spans="1:65" hidden="1" x14ac:dyDescent="0.2">
      <c r="A115" s="206"/>
      <c r="B115" s="213"/>
      <c r="C115" s="202"/>
      <c r="D115" s="202"/>
      <c r="E115" s="202"/>
      <c r="F115" s="202"/>
      <c r="G115" s="202"/>
      <c r="H115" s="202"/>
      <c r="I115" s="214">
        <v>32999</v>
      </c>
      <c r="J115" s="109" t="s">
        <v>253</v>
      </c>
      <c r="K115" s="215"/>
      <c r="L115" s="215"/>
      <c r="M115" s="215"/>
      <c r="N115" s="215"/>
      <c r="O115" s="215"/>
      <c r="P115" s="215"/>
      <c r="Q115" s="215"/>
      <c r="R115" s="215"/>
      <c r="S115" s="215"/>
      <c r="T115" s="215"/>
      <c r="U115" s="215"/>
      <c r="V115" s="204"/>
      <c r="W115" s="215"/>
      <c r="X115" s="215"/>
      <c r="Y115" s="215"/>
      <c r="Z115" s="215">
        <v>1021608</v>
      </c>
      <c r="AA115" s="215">
        <v>0</v>
      </c>
      <c r="AB115" s="215"/>
      <c r="AC115" s="215">
        <v>70000</v>
      </c>
      <c r="AD115" s="215">
        <v>0</v>
      </c>
      <c r="AE115" s="215"/>
      <c r="AF115" s="215"/>
      <c r="AG115" s="218">
        <f t="shared" si="104"/>
        <v>0</v>
      </c>
      <c r="AH115" s="215"/>
      <c r="AI115" s="215">
        <v>66200</v>
      </c>
      <c r="AJ115" s="82">
        <v>0</v>
      </c>
      <c r="AK115" s="215">
        <v>161691.6</v>
      </c>
      <c r="AL115" s="82"/>
      <c r="AM115" s="215">
        <v>125500</v>
      </c>
      <c r="AN115" s="82">
        <f t="shared" si="98"/>
        <v>36191.600000000006</v>
      </c>
      <c r="AO115" s="204">
        <f t="shared" si="92"/>
        <v>4803.450793018781</v>
      </c>
      <c r="AP115" s="82"/>
      <c r="AQ115" s="82"/>
      <c r="AR115" s="204">
        <f t="shared" si="93"/>
        <v>0</v>
      </c>
      <c r="AS115" s="204"/>
      <c r="AT115" s="204"/>
      <c r="AU115" s="204">
        <v>71646.210000000006</v>
      </c>
      <c r="AV115" s="204"/>
      <c r="AW115" s="204">
        <f t="shared" si="100"/>
        <v>71646.210000000006</v>
      </c>
      <c r="AX115" s="82"/>
      <c r="AY115" s="82"/>
      <c r="AZ115" s="82"/>
      <c r="BA115" s="82">
        <v>71646.210000000006</v>
      </c>
      <c r="BB115" s="82"/>
      <c r="BC115" s="82"/>
      <c r="BD115" s="82">
        <f t="shared" si="95"/>
        <v>71646.210000000006</v>
      </c>
      <c r="BE115" s="82">
        <f t="shared" si="96"/>
        <v>0</v>
      </c>
      <c r="BF115" s="82">
        <f t="shared" si="97"/>
        <v>-71646.210000000006</v>
      </c>
      <c r="BG115" s="82"/>
      <c r="BH115" s="191">
        <v>0</v>
      </c>
      <c r="BI115" s="191">
        <v>0</v>
      </c>
      <c r="BJ115" s="191"/>
      <c r="BK115" s="82"/>
      <c r="BL115" s="82"/>
      <c r="BM115" s="108" t="e">
        <f t="shared" si="91"/>
        <v>#DIV/0!</v>
      </c>
    </row>
    <row r="116" spans="1:65" hidden="1" x14ac:dyDescent="0.2">
      <c r="A116" s="206" t="s">
        <v>179</v>
      </c>
      <c r="B116" s="213"/>
      <c r="C116" s="202"/>
      <c r="D116" s="202"/>
      <c r="E116" s="202"/>
      <c r="F116" s="202"/>
      <c r="G116" s="202"/>
      <c r="H116" s="202"/>
      <c r="I116" s="214" t="s">
        <v>21</v>
      </c>
      <c r="J116" s="109" t="s">
        <v>27</v>
      </c>
      <c r="K116" s="215">
        <f t="shared" ref="K116:AE122" si="105">SUM(K117)</f>
        <v>13210.38</v>
      </c>
      <c r="L116" s="215">
        <f t="shared" si="105"/>
        <v>11000</v>
      </c>
      <c r="M116" s="215">
        <f t="shared" si="105"/>
        <v>11000</v>
      </c>
      <c r="N116" s="215">
        <f t="shared" si="105"/>
        <v>13000</v>
      </c>
      <c r="O116" s="215">
        <f t="shared" si="105"/>
        <v>13000</v>
      </c>
      <c r="P116" s="215">
        <f t="shared" si="105"/>
        <v>10000</v>
      </c>
      <c r="Q116" s="215">
        <f t="shared" si="105"/>
        <v>10000</v>
      </c>
      <c r="R116" s="215">
        <f t="shared" si="105"/>
        <v>4750.33</v>
      </c>
      <c r="S116" s="215">
        <f t="shared" si="105"/>
        <v>10000</v>
      </c>
      <c r="T116" s="215">
        <f t="shared" si="105"/>
        <v>4705.82</v>
      </c>
      <c r="U116" s="215">
        <f t="shared" si="105"/>
        <v>0</v>
      </c>
      <c r="V116" s="215">
        <f t="shared" si="105"/>
        <v>100</v>
      </c>
      <c r="W116" s="215">
        <f t="shared" si="105"/>
        <v>10000</v>
      </c>
      <c r="X116" s="215">
        <f t="shared" si="105"/>
        <v>20000</v>
      </c>
      <c r="Y116" s="215">
        <f>SUM(Y117)</f>
        <v>8000</v>
      </c>
      <c r="Z116" s="215">
        <f>SUM(Z117)</f>
        <v>11000</v>
      </c>
      <c r="AA116" s="215">
        <f t="shared" si="105"/>
        <v>10000</v>
      </c>
      <c r="AB116" s="215">
        <f t="shared" si="105"/>
        <v>6404.21</v>
      </c>
      <c r="AC116" s="215">
        <f t="shared" si="105"/>
        <v>13000</v>
      </c>
      <c r="AD116" s="215">
        <f t="shared" si="105"/>
        <v>20000</v>
      </c>
      <c r="AE116" s="215">
        <f t="shared" si="105"/>
        <v>0</v>
      </c>
      <c r="AF116" s="215">
        <f t="shared" ref="AF116:AQ121" si="106">SUM(AF117)</f>
        <v>0</v>
      </c>
      <c r="AG116" s="215">
        <f t="shared" si="106"/>
        <v>20000</v>
      </c>
      <c r="AH116" s="215">
        <f t="shared" si="106"/>
        <v>15827.68</v>
      </c>
      <c r="AI116" s="215">
        <f t="shared" si="106"/>
        <v>20000</v>
      </c>
      <c r="AJ116" s="215">
        <f t="shared" si="106"/>
        <v>8448.85</v>
      </c>
      <c r="AK116" s="215">
        <f t="shared" si="106"/>
        <v>20000</v>
      </c>
      <c r="AL116" s="215">
        <f t="shared" si="106"/>
        <v>0</v>
      </c>
      <c r="AM116" s="215">
        <f t="shared" si="106"/>
        <v>0</v>
      </c>
      <c r="AN116" s="215">
        <f t="shared" si="106"/>
        <v>20000</v>
      </c>
      <c r="AO116" s="204">
        <f t="shared" si="92"/>
        <v>2654.4561682925209</v>
      </c>
      <c r="AP116" s="215">
        <f t="shared" si="106"/>
        <v>34000</v>
      </c>
      <c r="AQ116" s="215">
        <f t="shared" si="106"/>
        <v>0</v>
      </c>
      <c r="AR116" s="204">
        <f t="shared" si="93"/>
        <v>4512.5754860972856</v>
      </c>
      <c r="AS116" s="204"/>
      <c r="AT116" s="204">
        <f t="shared" ref="AT116:AV116" si="107">SUM(AT117)</f>
        <v>2107.5500000000002</v>
      </c>
      <c r="AU116" s="204">
        <f t="shared" si="107"/>
        <v>1000</v>
      </c>
      <c r="AV116" s="204">
        <f t="shared" si="107"/>
        <v>0</v>
      </c>
      <c r="AW116" s="204">
        <f t="shared" si="100"/>
        <v>5512.5754860972856</v>
      </c>
      <c r="AX116" s="82"/>
      <c r="AY116" s="82"/>
      <c r="AZ116" s="82"/>
      <c r="BA116" s="82"/>
      <c r="BB116" s="82"/>
      <c r="BC116" s="82"/>
      <c r="BD116" s="82">
        <f t="shared" si="95"/>
        <v>0</v>
      </c>
      <c r="BE116" s="82">
        <f t="shared" si="96"/>
        <v>5512.5754860972856</v>
      </c>
      <c r="BF116" s="82">
        <f t="shared" si="97"/>
        <v>0</v>
      </c>
      <c r="BG116" s="82">
        <f>SUM(BG120)</f>
        <v>2543.98</v>
      </c>
      <c r="BH116" s="82">
        <f>SUM(BH120)</f>
        <v>5630</v>
      </c>
      <c r="BI116" s="82">
        <f>SUM(BI120)</f>
        <v>5630</v>
      </c>
      <c r="BJ116" s="82">
        <f>SUM(BJ120)</f>
        <v>2208.62</v>
      </c>
      <c r="BK116" s="82">
        <f t="shared" ref="BK116:BL116" si="108">SUM(BK120)</f>
        <v>5800</v>
      </c>
      <c r="BL116" s="82">
        <f t="shared" si="108"/>
        <v>5800</v>
      </c>
      <c r="BM116" s="108">
        <f t="shared" si="91"/>
        <v>39.229484902309061</v>
      </c>
    </row>
    <row r="117" spans="1:65" hidden="1" x14ac:dyDescent="0.2">
      <c r="A117" s="206"/>
      <c r="B117" s="213"/>
      <c r="C117" s="202"/>
      <c r="D117" s="202"/>
      <c r="E117" s="202"/>
      <c r="F117" s="202"/>
      <c r="G117" s="202"/>
      <c r="H117" s="202"/>
      <c r="I117" s="214" t="s">
        <v>83</v>
      </c>
      <c r="J117" s="109"/>
      <c r="K117" s="215">
        <f t="shared" ref="K117:AQ117" si="109">SUM(K120)</f>
        <v>13210.38</v>
      </c>
      <c r="L117" s="215">
        <f t="shared" si="109"/>
        <v>11000</v>
      </c>
      <c r="M117" s="215">
        <f t="shared" si="109"/>
        <v>11000</v>
      </c>
      <c r="N117" s="215">
        <f t="shared" si="109"/>
        <v>13000</v>
      </c>
      <c r="O117" s="215">
        <f t="shared" si="109"/>
        <v>13000</v>
      </c>
      <c r="P117" s="215">
        <f t="shared" si="109"/>
        <v>10000</v>
      </c>
      <c r="Q117" s="215">
        <f t="shared" si="109"/>
        <v>10000</v>
      </c>
      <c r="R117" s="215">
        <f t="shared" si="109"/>
        <v>4750.33</v>
      </c>
      <c r="S117" s="215">
        <f t="shared" si="109"/>
        <v>10000</v>
      </c>
      <c r="T117" s="215">
        <f t="shared" si="109"/>
        <v>4705.82</v>
      </c>
      <c r="U117" s="215">
        <f t="shared" si="109"/>
        <v>0</v>
      </c>
      <c r="V117" s="215">
        <f t="shared" si="109"/>
        <v>100</v>
      </c>
      <c r="W117" s="215">
        <f t="shared" si="109"/>
        <v>10000</v>
      </c>
      <c r="X117" s="215">
        <f t="shared" si="109"/>
        <v>20000</v>
      </c>
      <c r="Y117" s="215">
        <f t="shared" si="109"/>
        <v>8000</v>
      </c>
      <c r="Z117" s="215">
        <f t="shared" si="109"/>
        <v>11000</v>
      </c>
      <c r="AA117" s="215">
        <f t="shared" si="109"/>
        <v>10000</v>
      </c>
      <c r="AB117" s="215">
        <f t="shared" si="109"/>
        <v>6404.21</v>
      </c>
      <c r="AC117" s="215">
        <f t="shared" si="109"/>
        <v>13000</v>
      </c>
      <c r="AD117" s="215">
        <f t="shared" si="109"/>
        <v>20000</v>
      </c>
      <c r="AE117" s="215">
        <f t="shared" si="109"/>
        <v>0</v>
      </c>
      <c r="AF117" s="215">
        <f t="shared" si="109"/>
        <v>0</v>
      </c>
      <c r="AG117" s="215">
        <f t="shared" si="109"/>
        <v>20000</v>
      </c>
      <c r="AH117" s="215">
        <f t="shared" si="109"/>
        <v>15827.68</v>
      </c>
      <c r="AI117" s="215">
        <f t="shared" si="109"/>
        <v>20000</v>
      </c>
      <c r="AJ117" s="215">
        <f t="shared" si="109"/>
        <v>8448.85</v>
      </c>
      <c r="AK117" s="215">
        <f t="shared" si="109"/>
        <v>20000</v>
      </c>
      <c r="AL117" s="215">
        <f t="shared" si="109"/>
        <v>0</v>
      </c>
      <c r="AM117" s="215">
        <f t="shared" si="109"/>
        <v>0</v>
      </c>
      <c r="AN117" s="215">
        <f t="shared" si="109"/>
        <v>20000</v>
      </c>
      <c r="AO117" s="204">
        <f t="shared" si="92"/>
        <v>2654.4561682925209</v>
      </c>
      <c r="AP117" s="215">
        <f t="shared" si="109"/>
        <v>34000</v>
      </c>
      <c r="AQ117" s="215">
        <f t="shared" si="109"/>
        <v>0</v>
      </c>
      <c r="AR117" s="204">
        <f t="shared" si="93"/>
        <v>4512.5754860972856</v>
      </c>
      <c r="AS117" s="204"/>
      <c r="AT117" s="204">
        <f t="shared" ref="AT117:AV117" si="110">SUM(AT120)</f>
        <v>2107.5500000000002</v>
      </c>
      <c r="AU117" s="204">
        <f t="shared" si="110"/>
        <v>1000</v>
      </c>
      <c r="AV117" s="204">
        <f t="shared" si="110"/>
        <v>0</v>
      </c>
      <c r="AW117" s="204">
        <f t="shared" si="100"/>
        <v>5512.5754860972856</v>
      </c>
      <c r="AX117" s="82"/>
      <c r="AY117" s="82"/>
      <c r="AZ117" s="82"/>
      <c r="BA117" s="82"/>
      <c r="BB117" s="82"/>
      <c r="BC117" s="82"/>
      <c r="BD117" s="82">
        <f t="shared" si="95"/>
        <v>0</v>
      </c>
      <c r="BE117" s="82">
        <f t="shared" si="96"/>
        <v>5512.5754860972856</v>
      </c>
      <c r="BF117" s="82">
        <f t="shared" si="97"/>
        <v>0</v>
      </c>
      <c r="BG117" s="82"/>
      <c r="BH117" s="82">
        <f>SUM(BH119)</f>
        <v>5630</v>
      </c>
      <c r="BI117" s="82">
        <f>SUM(BI119)</f>
        <v>5630</v>
      </c>
      <c r="BJ117" s="82">
        <f>SUM(BJ119)</f>
        <v>2208.62</v>
      </c>
      <c r="BK117" s="82">
        <f t="shared" ref="BK117:BL117" si="111">SUM(BK119)</f>
        <v>5800</v>
      </c>
      <c r="BL117" s="82">
        <f t="shared" si="111"/>
        <v>5800</v>
      </c>
      <c r="BM117" s="108">
        <f t="shared" si="91"/>
        <v>39.229484902309061</v>
      </c>
    </row>
    <row r="118" spans="1:65" hidden="1" x14ac:dyDescent="0.2">
      <c r="A118" s="206"/>
      <c r="B118" s="213" t="s">
        <v>367</v>
      </c>
      <c r="C118" s="202"/>
      <c r="D118" s="202"/>
      <c r="E118" s="202"/>
      <c r="F118" s="202"/>
      <c r="G118" s="202"/>
      <c r="H118" s="202"/>
      <c r="I118" s="214" t="s">
        <v>370</v>
      </c>
      <c r="J118" s="109" t="s">
        <v>1</v>
      </c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15"/>
      <c r="AD118" s="215"/>
      <c r="AE118" s="215"/>
      <c r="AF118" s="215"/>
      <c r="AG118" s="215"/>
      <c r="AH118" s="215"/>
      <c r="AI118" s="215"/>
      <c r="AJ118" s="215"/>
      <c r="AK118" s="215"/>
      <c r="AL118" s="215"/>
      <c r="AM118" s="215"/>
      <c r="AN118" s="215"/>
      <c r="AO118" s="204"/>
      <c r="AP118" s="215"/>
      <c r="AQ118" s="215"/>
      <c r="AR118" s="204"/>
      <c r="AS118" s="204"/>
      <c r="AT118" s="204"/>
      <c r="AU118" s="204"/>
      <c r="AV118" s="204"/>
      <c r="AW118" s="204">
        <v>5512.58</v>
      </c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>
        <v>0</v>
      </c>
      <c r="BI118" s="82">
        <v>0</v>
      </c>
      <c r="BJ118" s="82">
        <v>0</v>
      </c>
      <c r="BK118" s="82"/>
      <c r="BL118" s="82"/>
      <c r="BM118" s="108" t="e">
        <f t="shared" si="91"/>
        <v>#DIV/0!</v>
      </c>
    </row>
    <row r="119" spans="1:65" hidden="1" x14ac:dyDescent="0.2">
      <c r="A119" s="206"/>
      <c r="B119" s="213" t="s">
        <v>367</v>
      </c>
      <c r="C119" s="202"/>
      <c r="D119" s="202"/>
      <c r="E119" s="202"/>
      <c r="F119" s="202"/>
      <c r="G119" s="202"/>
      <c r="H119" s="202"/>
      <c r="I119" s="214" t="s">
        <v>368</v>
      </c>
      <c r="J119" s="109" t="s">
        <v>31</v>
      </c>
      <c r="K119" s="215"/>
      <c r="L119" s="215"/>
      <c r="M119" s="215"/>
      <c r="N119" s="215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  <c r="Y119" s="215"/>
      <c r="Z119" s="215"/>
      <c r="AA119" s="215"/>
      <c r="AB119" s="215"/>
      <c r="AC119" s="215"/>
      <c r="AD119" s="215"/>
      <c r="AE119" s="215"/>
      <c r="AF119" s="215"/>
      <c r="AG119" s="215"/>
      <c r="AH119" s="215"/>
      <c r="AI119" s="215"/>
      <c r="AJ119" s="215"/>
      <c r="AK119" s="215"/>
      <c r="AL119" s="215"/>
      <c r="AM119" s="215"/>
      <c r="AN119" s="215"/>
      <c r="AO119" s="204">
        <f t="shared" si="92"/>
        <v>0</v>
      </c>
      <c r="AP119" s="215">
        <v>34000</v>
      </c>
      <c r="AQ119" s="215"/>
      <c r="AR119" s="204">
        <f t="shared" si="93"/>
        <v>4512.5754860972856</v>
      </c>
      <c r="AS119" s="204"/>
      <c r="AT119" s="204">
        <v>34000</v>
      </c>
      <c r="AU119" s="204"/>
      <c r="AV119" s="204"/>
      <c r="AW119" s="204">
        <v>0</v>
      </c>
      <c r="AX119" s="82"/>
      <c r="AY119" s="82"/>
      <c r="AZ119" s="82"/>
      <c r="BA119" s="82"/>
      <c r="BB119" s="82"/>
      <c r="BC119" s="82"/>
      <c r="BD119" s="82">
        <f t="shared" si="95"/>
        <v>0</v>
      </c>
      <c r="BE119" s="82">
        <f t="shared" si="96"/>
        <v>0</v>
      </c>
      <c r="BF119" s="82">
        <f t="shared" si="97"/>
        <v>0</v>
      </c>
      <c r="BG119" s="82"/>
      <c r="BH119" s="82">
        <v>5630</v>
      </c>
      <c r="BI119" s="82">
        <v>5630</v>
      </c>
      <c r="BJ119" s="82">
        <f>SUM(BJ120)</f>
        <v>2208.62</v>
      </c>
      <c r="BK119" s="82">
        <v>5800</v>
      </c>
      <c r="BL119" s="82">
        <v>5800</v>
      </c>
      <c r="BM119" s="108">
        <f t="shared" si="91"/>
        <v>39.229484902309061</v>
      </c>
    </row>
    <row r="120" spans="1:65" hidden="1" x14ac:dyDescent="0.2">
      <c r="A120" s="211"/>
      <c r="B120" s="217"/>
      <c r="C120" s="216"/>
      <c r="D120" s="216"/>
      <c r="E120" s="216"/>
      <c r="F120" s="216"/>
      <c r="G120" s="216"/>
      <c r="H120" s="216"/>
      <c r="I120" s="203">
        <v>3</v>
      </c>
      <c r="J120" s="192" t="s">
        <v>4</v>
      </c>
      <c r="K120" s="204">
        <f t="shared" si="105"/>
        <v>13210.38</v>
      </c>
      <c r="L120" s="204">
        <f t="shared" si="105"/>
        <v>11000</v>
      </c>
      <c r="M120" s="204">
        <f t="shared" si="105"/>
        <v>11000</v>
      </c>
      <c r="N120" s="204">
        <f t="shared" si="105"/>
        <v>13000</v>
      </c>
      <c r="O120" s="204">
        <f t="shared" si="105"/>
        <v>13000</v>
      </c>
      <c r="P120" s="204">
        <f t="shared" si="105"/>
        <v>10000</v>
      </c>
      <c r="Q120" s="204">
        <f t="shared" si="105"/>
        <v>10000</v>
      </c>
      <c r="R120" s="204">
        <f t="shared" si="105"/>
        <v>4750.33</v>
      </c>
      <c r="S120" s="204">
        <f t="shared" si="105"/>
        <v>10000</v>
      </c>
      <c r="T120" s="204">
        <f t="shared" si="105"/>
        <v>4705.82</v>
      </c>
      <c r="U120" s="204">
        <f t="shared" si="105"/>
        <v>0</v>
      </c>
      <c r="V120" s="204">
        <f t="shared" si="105"/>
        <v>100</v>
      </c>
      <c r="W120" s="204">
        <f t="shared" si="105"/>
        <v>10000</v>
      </c>
      <c r="X120" s="204">
        <f t="shared" si="105"/>
        <v>20000</v>
      </c>
      <c r="Y120" s="204">
        <f t="shared" si="105"/>
        <v>8000</v>
      </c>
      <c r="Z120" s="204">
        <f t="shared" si="105"/>
        <v>11000</v>
      </c>
      <c r="AA120" s="204">
        <f t="shared" si="105"/>
        <v>10000</v>
      </c>
      <c r="AB120" s="204">
        <f t="shared" si="105"/>
        <v>6404.21</v>
      </c>
      <c r="AC120" s="204">
        <f t="shared" si="105"/>
        <v>13000</v>
      </c>
      <c r="AD120" s="204">
        <f t="shared" si="105"/>
        <v>20000</v>
      </c>
      <c r="AE120" s="204">
        <f t="shared" si="105"/>
        <v>0</v>
      </c>
      <c r="AF120" s="204">
        <f t="shared" si="106"/>
        <v>0</v>
      </c>
      <c r="AG120" s="204">
        <f t="shared" si="106"/>
        <v>20000</v>
      </c>
      <c r="AH120" s="204">
        <f t="shared" si="106"/>
        <v>15827.68</v>
      </c>
      <c r="AI120" s="204">
        <f t="shared" si="106"/>
        <v>20000</v>
      </c>
      <c r="AJ120" s="204">
        <f t="shared" si="106"/>
        <v>8448.85</v>
      </c>
      <c r="AK120" s="204">
        <f t="shared" si="106"/>
        <v>20000</v>
      </c>
      <c r="AL120" s="204">
        <f t="shared" si="106"/>
        <v>0</v>
      </c>
      <c r="AM120" s="204">
        <f t="shared" si="106"/>
        <v>0</v>
      </c>
      <c r="AN120" s="204">
        <f t="shared" si="106"/>
        <v>20000</v>
      </c>
      <c r="AO120" s="204">
        <f t="shared" si="92"/>
        <v>2654.4561682925209</v>
      </c>
      <c r="AP120" s="204">
        <f t="shared" si="106"/>
        <v>34000</v>
      </c>
      <c r="AQ120" s="204">
        <f t="shared" si="106"/>
        <v>0</v>
      </c>
      <c r="AR120" s="204">
        <f t="shared" si="93"/>
        <v>4512.5754860972856</v>
      </c>
      <c r="AS120" s="204"/>
      <c r="AT120" s="204">
        <f t="shared" ref="AT120:AV121" si="112">SUM(AT121)</f>
        <v>2107.5500000000002</v>
      </c>
      <c r="AU120" s="204">
        <f t="shared" si="112"/>
        <v>1000</v>
      </c>
      <c r="AV120" s="204">
        <f t="shared" si="112"/>
        <v>0</v>
      </c>
      <c r="AW120" s="204">
        <f t="shared" ref="AW120:AW127" si="113">SUM(AR120+AU120-AV120)</f>
        <v>5512.5754860972856</v>
      </c>
      <c r="AX120" s="82"/>
      <c r="AY120" s="82"/>
      <c r="AZ120" s="82"/>
      <c r="BA120" s="82"/>
      <c r="BB120" s="82"/>
      <c r="BC120" s="82"/>
      <c r="BD120" s="82">
        <f t="shared" si="95"/>
        <v>0</v>
      </c>
      <c r="BE120" s="82">
        <f t="shared" si="96"/>
        <v>5512.5754860972856</v>
      </c>
      <c r="BF120" s="82">
        <f t="shared" si="97"/>
        <v>0</v>
      </c>
      <c r="BG120" s="82">
        <f t="shared" ref="BG120:BL121" si="114">SUM(BG121)</f>
        <v>2543.98</v>
      </c>
      <c r="BH120" s="82">
        <f t="shared" si="114"/>
        <v>5630</v>
      </c>
      <c r="BI120" s="82">
        <f t="shared" si="114"/>
        <v>5630</v>
      </c>
      <c r="BJ120" s="82">
        <f t="shared" si="114"/>
        <v>2208.62</v>
      </c>
      <c r="BK120" s="82">
        <f t="shared" si="114"/>
        <v>5800</v>
      </c>
      <c r="BL120" s="82">
        <f t="shared" si="114"/>
        <v>5800</v>
      </c>
      <c r="BM120" s="108">
        <f t="shared" si="91"/>
        <v>39.229484902309061</v>
      </c>
    </row>
    <row r="121" spans="1:65" hidden="1" x14ac:dyDescent="0.2">
      <c r="A121" s="211"/>
      <c r="B121" s="221" t="s">
        <v>370</v>
      </c>
      <c r="C121" s="216"/>
      <c r="D121" s="216"/>
      <c r="E121" s="216"/>
      <c r="F121" s="216"/>
      <c r="G121" s="216"/>
      <c r="H121" s="216"/>
      <c r="I121" s="203">
        <v>34</v>
      </c>
      <c r="J121" s="192" t="s">
        <v>13</v>
      </c>
      <c r="K121" s="204">
        <f t="shared" si="105"/>
        <v>13210.38</v>
      </c>
      <c r="L121" s="204">
        <f t="shared" si="105"/>
        <v>11000</v>
      </c>
      <c r="M121" s="204">
        <f t="shared" si="105"/>
        <v>11000</v>
      </c>
      <c r="N121" s="204">
        <f t="shared" si="105"/>
        <v>13000</v>
      </c>
      <c r="O121" s="204">
        <f t="shared" si="105"/>
        <v>13000</v>
      </c>
      <c r="P121" s="204">
        <f t="shared" si="105"/>
        <v>10000</v>
      </c>
      <c r="Q121" s="204">
        <f t="shared" si="105"/>
        <v>10000</v>
      </c>
      <c r="R121" s="204">
        <f t="shared" si="105"/>
        <v>4750.33</v>
      </c>
      <c r="S121" s="204">
        <f t="shared" si="105"/>
        <v>10000</v>
      </c>
      <c r="T121" s="204">
        <f t="shared" si="105"/>
        <v>4705.82</v>
      </c>
      <c r="U121" s="204">
        <f t="shared" si="105"/>
        <v>0</v>
      </c>
      <c r="V121" s="204">
        <f t="shared" si="105"/>
        <v>100</v>
      </c>
      <c r="W121" s="204">
        <f t="shared" si="105"/>
        <v>10000</v>
      </c>
      <c r="X121" s="204">
        <f t="shared" si="105"/>
        <v>20000</v>
      </c>
      <c r="Y121" s="204">
        <f t="shared" si="105"/>
        <v>8000</v>
      </c>
      <c r="Z121" s="204">
        <f t="shared" si="105"/>
        <v>11000</v>
      </c>
      <c r="AA121" s="204">
        <f t="shared" si="105"/>
        <v>10000</v>
      </c>
      <c r="AB121" s="204">
        <f t="shared" si="105"/>
        <v>6404.21</v>
      </c>
      <c r="AC121" s="204">
        <f>SUM(AC122)</f>
        <v>13000</v>
      </c>
      <c r="AD121" s="204">
        <f t="shared" si="105"/>
        <v>20000</v>
      </c>
      <c r="AE121" s="204">
        <f t="shared" si="105"/>
        <v>0</v>
      </c>
      <c r="AF121" s="204">
        <f t="shared" si="106"/>
        <v>0</v>
      </c>
      <c r="AG121" s="204">
        <f t="shared" si="106"/>
        <v>20000</v>
      </c>
      <c r="AH121" s="204">
        <f t="shared" si="106"/>
        <v>15827.68</v>
      </c>
      <c r="AI121" s="204">
        <f t="shared" si="106"/>
        <v>20000</v>
      </c>
      <c r="AJ121" s="204">
        <f t="shared" si="106"/>
        <v>8448.85</v>
      </c>
      <c r="AK121" s="204">
        <f t="shared" si="106"/>
        <v>20000</v>
      </c>
      <c r="AL121" s="204">
        <f t="shared" si="106"/>
        <v>0</v>
      </c>
      <c r="AM121" s="204">
        <f t="shared" si="106"/>
        <v>0</v>
      </c>
      <c r="AN121" s="204">
        <f t="shared" si="106"/>
        <v>20000</v>
      </c>
      <c r="AO121" s="204">
        <f t="shared" si="92"/>
        <v>2654.4561682925209</v>
      </c>
      <c r="AP121" s="204">
        <f t="shared" si="106"/>
        <v>34000</v>
      </c>
      <c r="AQ121" s="204"/>
      <c r="AR121" s="204">
        <f t="shared" si="93"/>
        <v>4512.5754860972856</v>
      </c>
      <c r="AS121" s="204"/>
      <c r="AT121" s="204">
        <f t="shared" si="112"/>
        <v>2107.5500000000002</v>
      </c>
      <c r="AU121" s="204">
        <f t="shared" si="112"/>
        <v>1000</v>
      </c>
      <c r="AV121" s="204">
        <f t="shared" si="112"/>
        <v>0</v>
      </c>
      <c r="AW121" s="204">
        <f t="shared" si="113"/>
        <v>5512.5754860972856</v>
      </c>
      <c r="AX121" s="82"/>
      <c r="AY121" s="82"/>
      <c r="AZ121" s="82"/>
      <c r="BA121" s="82"/>
      <c r="BB121" s="82"/>
      <c r="BC121" s="82"/>
      <c r="BD121" s="82">
        <f t="shared" si="95"/>
        <v>0</v>
      </c>
      <c r="BE121" s="82">
        <f t="shared" si="96"/>
        <v>5512.5754860972856</v>
      </c>
      <c r="BF121" s="82">
        <f t="shared" si="97"/>
        <v>0</v>
      </c>
      <c r="BG121" s="82">
        <f t="shared" si="114"/>
        <v>2543.98</v>
      </c>
      <c r="BH121" s="82">
        <f t="shared" si="114"/>
        <v>5630</v>
      </c>
      <c r="BI121" s="82">
        <f t="shared" si="114"/>
        <v>5630</v>
      </c>
      <c r="BJ121" s="82">
        <f t="shared" si="114"/>
        <v>2208.62</v>
      </c>
      <c r="BK121" s="82">
        <v>5800</v>
      </c>
      <c r="BL121" s="82">
        <v>5800</v>
      </c>
      <c r="BM121" s="108">
        <f t="shared" si="91"/>
        <v>39.229484902309061</v>
      </c>
    </row>
    <row r="122" spans="1:65" hidden="1" x14ac:dyDescent="0.2">
      <c r="A122" s="206"/>
      <c r="B122" s="213"/>
      <c r="C122" s="202"/>
      <c r="D122" s="202"/>
      <c r="E122" s="202"/>
      <c r="F122" s="202"/>
      <c r="G122" s="202"/>
      <c r="H122" s="202"/>
      <c r="I122" s="214">
        <v>343</v>
      </c>
      <c r="J122" s="109" t="s">
        <v>72</v>
      </c>
      <c r="K122" s="215">
        <f t="shared" si="105"/>
        <v>13210.38</v>
      </c>
      <c r="L122" s="215">
        <f t="shared" si="105"/>
        <v>11000</v>
      </c>
      <c r="M122" s="215">
        <f t="shared" si="105"/>
        <v>11000</v>
      </c>
      <c r="N122" s="215">
        <f t="shared" ref="N122:AJ122" si="115">SUM(N123:N123)</f>
        <v>13000</v>
      </c>
      <c r="O122" s="215">
        <f t="shared" si="115"/>
        <v>13000</v>
      </c>
      <c r="P122" s="215">
        <f t="shared" si="115"/>
        <v>10000</v>
      </c>
      <c r="Q122" s="215">
        <f t="shared" si="115"/>
        <v>10000</v>
      </c>
      <c r="R122" s="215">
        <f t="shared" si="115"/>
        <v>4750.33</v>
      </c>
      <c r="S122" s="215">
        <f t="shared" si="115"/>
        <v>10000</v>
      </c>
      <c r="T122" s="215">
        <f t="shared" si="115"/>
        <v>4705.82</v>
      </c>
      <c r="U122" s="215">
        <f t="shared" si="115"/>
        <v>0</v>
      </c>
      <c r="V122" s="215">
        <f t="shared" si="115"/>
        <v>100</v>
      </c>
      <c r="W122" s="215">
        <f t="shared" si="115"/>
        <v>10000</v>
      </c>
      <c r="X122" s="215">
        <f t="shared" si="115"/>
        <v>20000</v>
      </c>
      <c r="Y122" s="215">
        <f t="shared" si="115"/>
        <v>8000</v>
      </c>
      <c r="Z122" s="215">
        <f t="shared" si="115"/>
        <v>11000</v>
      </c>
      <c r="AA122" s="215">
        <f t="shared" si="115"/>
        <v>10000</v>
      </c>
      <c r="AB122" s="215">
        <f t="shared" si="115"/>
        <v>6404.21</v>
      </c>
      <c r="AC122" s="215">
        <f>SUM(AC123:AC123)</f>
        <v>13000</v>
      </c>
      <c r="AD122" s="215">
        <f>SUM(AD123:AD123)</f>
        <v>20000</v>
      </c>
      <c r="AE122" s="215">
        <f t="shared" si="115"/>
        <v>0</v>
      </c>
      <c r="AF122" s="215">
        <f t="shared" si="115"/>
        <v>0</v>
      </c>
      <c r="AG122" s="215">
        <f t="shared" si="115"/>
        <v>20000</v>
      </c>
      <c r="AH122" s="215">
        <f t="shared" si="115"/>
        <v>15827.68</v>
      </c>
      <c r="AI122" s="215">
        <f t="shared" si="115"/>
        <v>20000</v>
      </c>
      <c r="AJ122" s="215">
        <f t="shared" si="115"/>
        <v>8448.85</v>
      </c>
      <c r="AK122" s="215">
        <f>SUM(AK123:AK125)</f>
        <v>20000</v>
      </c>
      <c r="AL122" s="215">
        <f t="shared" ref="AL122:AP122" si="116">SUM(AL123:AL125)</f>
        <v>0</v>
      </c>
      <c r="AM122" s="215">
        <f t="shared" si="116"/>
        <v>0</v>
      </c>
      <c r="AN122" s="215">
        <f t="shared" si="116"/>
        <v>20000</v>
      </c>
      <c r="AO122" s="204">
        <f t="shared" si="92"/>
        <v>2654.4561682925209</v>
      </c>
      <c r="AP122" s="215">
        <f t="shared" si="116"/>
        <v>34000</v>
      </c>
      <c r="AQ122" s="215"/>
      <c r="AR122" s="204">
        <f t="shared" si="93"/>
        <v>4512.5754860972856</v>
      </c>
      <c r="AS122" s="204"/>
      <c r="AT122" s="204">
        <f t="shared" ref="AT122:AV122" si="117">SUM(AT123:AT125)</f>
        <v>2107.5500000000002</v>
      </c>
      <c r="AU122" s="204">
        <f t="shared" si="117"/>
        <v>1000</v>
      </c>
      <c r="AV122" s="204">
        <f t="shared" si="117"/>
        <v>0</v>
      </c>
      <c r="AW122" s="204">
        <f t="shared" si="113"/>
        <v>5512.5754860972856</v>
      </c>
      <c r="AX122" s="82"/>
      <c r="AY122" s="82"/>
      <c r="AZ122" s="82"/>
      <c r="BA122" s="82"/>
      <c r="BB122" s="82"/>
      <c r="BC122" s="82"/>
      <c r="BD122" s="82">
        <f t="shared" si="95"/>
        <v>0</v>
      </c>
      <c r="BE122" s="82">
        <f t="shared" si="96"/>
        <v>5512.5754860972856</v>
      </c>
      <c r="BF122" s="82">
        <f t="shared" si="97"/>
        <v>0</v>
      </c>
      <c r="BG122" s="82">
        <f>SUM(BG123:BG125)</f>
        <v>2543.98</v>
      </c>
      <c r="BH122" s="82">
        <f>SUM(BH123:BH125)</f>
        <v>5630</v>
      </c>
      <c r="BI122" s="82">
        <f>SUM(BI123:BI125)</f>
        <v>5630</v>
      </c>
      <c r="BJ122" s="82">
        <f>SUM(BJ123:BJ125)</f>
        <v>2208.62</v>
      </c>
      <c r="BK122" s="82"/>
      <c r="BL122" s="82"/>
      <c r="BM122" s="108">
        <f t="shared" si="91"/>
        <v>39.229484902309061</v>
      </c>
    </row>
    <row r="123" spans="1:65" hidden="1" x14ac:dyDescent="0.2">
      <c r="A123" s="206"/>
      <c r="B123" s="213"/>
      <c r="C123" s="202"/>
      <c r="D123" s="202"/>
      <c r="E123" s="202"/>
      <c r="F123" s="202"/>
      <c r="G123" s="202"/>
      <c r="H123" s="202"/>
      <c r="I123" s="214">
        <v>34311</v>
      </c>
      <c r="J123" s="109" t="s">
        <v>305</v>
      </c>
      <c r="K123" s="215">
        <v>13210.38</v>
      </c>
      <c r="L123" s="215">
        <v>11000</v>
      </c>
      <c r="M123" s="215">
        <v>11000</v>
      </c>
      <c r="N123" s="215">
        <v>13000</v>
      </c>
      <c r="O123" s="215">
        <v>13000</v>
      </c>
      <c r="P123" s="215">
        <v>10000</v>
      </c>
      <c r="Q123" s="215">
        <v>10000</v>
      </c>
      <c r="R123" s="215">
        <v>4750.33</v>
      </c>
      <c r="S123" s="215">
        <v>10000</v>
      </c>
      <c r="T123" s="215">
        <v>4705.82</v>
      </c>
      <c r="U123" s="215"/>
      <c r="V123" s="204">
        <f t="shared" si="99"/>
        <v>100</v>
      </c>
      <c r="W123" s="215">
        <v>10000</v>
      </c>
      <c r="X123" s="215">
        <v>20000</v>
      </c>
      <c r="Y123" s="215">
        <v>8000</v>
      </c>
      <c r="Z123" s="215">
        <v>11000</v>
      </c>
      <c r="AA123" s="215">
        <v>10000</v>
      </c>
      <c r="AB123" s="215">
        <v>6404.21</v>
      </c>
      <c r="AC123" s="215">
        <v>13000</v>
      </c>
      <c r="AD123" s="215">
        <v>20000</v>
      </c>
      <c r="AE123" s="215"/>
      <c r="AF123" s="215"/>
      <c r="AG123" s="218">
        <f>SUM(AD123+AE123-AF123)</f>
        <v>20000</v>
      </c>
      <c r="AH123" s="215">
        <v>15827.68</v>
      </c>
      <c r="AI123" s="215">
        <v>20000</v>
      </c>
      <c r="AJ123" s="82">
        <v>8448.85</v>
      </c>
      <c r="AK123" s="215">
        <v>20000</v>
      </c>
      <c r="AL123" s="215"/>
      <c r="AM123" s="215"/>
      <c r="AN123" s="82">
        <f t="shared" si="98"/>
        <v>20000</v>
      </c>
      <c r="AO123" s="204">
        <f t="shared" si="92"/>
        <v>2654.4561682925209</v>
      </c>
      <c r="AP123" s="82">
        <v>15000</v>
      </c>
      <c r="AQ123" s="82"/>
      <c r="AR123" s="204">
        <f t="shared" si="93"/>
        <v>1990.8421262193906</v>
      </c>
      <c r="AS123" s="204">
        <v>1936.27</v>
      </c>
      <c r="AT123" s="204">
        <v>1936.27</v>
      </c>
      <c r="AU123" s="204">
        <v>1000</v>
      </c>
      <c r="AV123" s="204"/>
      <c r="AW123" s="204">
        <f t="shared" si="113"/>
        <v>2990.8421262193906</v>
      </c>
      <c r="AX123" s="82"/>
      <c r="AY123" s="82"/>
      <c r="AZ123" s="82">
        <v>2990.84</v>
      </c>
      <c r="BA123" s="82"/>
      <c r="BB123" s="82"/>
      <c r="BC123" s="82"/>
      <c r="BD123" s="82">
        <f t="shared" si="95"/>
        <v>2990.84</v>
      </c>
      <c r="BE123" s="82">
        <f t="shared" si="96"/>
        <v>2.126219390447659E-3</v>
      </c>
      <c r="BF123" s="82">
        <f t="shared" si="97"/>
        <v>-2990.84</v>
      </c>
      <c r="BG123" s="82">
        <v>2309.71</v>
      </c>
      <c r="BH123" s="82">
        <v>3000</v>
      </c>
      <c r="BI123" s="82">
        <v>3000</v>
      </c>
      <c r="BJ123" s="82">
        <v>1446.34</v>
      </c>
      <c r="BK123" s="82"/>
      <c r="BL123" s="82"/>
      <c r="BM123" s="108">
        <f t="shared" si="91"/>
        <v>48.211333333333329</v>
      </c>
    </row>
    <row r="124" spans="1:65" hidden="1" x14ac:dyDescent="0.2">
      <c r="A124" s="206"/>
      <c r="B124" s="213"/>
      <c r="C124" s="202"/>
      <c r="D124" s="202"/>
      <c r="E124" s="202"/>
      <c r="F124" s="202"/>
      <c r="G124" s="202"/>
      <c r="H124" s="202"/>
      <c r="I124" s="214">
        <v>34312</v>
      </c>
      <c r="J124" s="109" t="s">
        <v>353</v>
      </c>
      <c r="K124" s="215"/>
      <c r="L124" s="215"/>
      <c r="M124" s="215"/>
      <c r="N124" s="215"/>
      <c r="O124" s="215"/>
      <c r="P124" s="215"/>
      <c r="Q124" s="215"/>
      <c r="R124" s="215"/>
      <c r="S124" s="215"/>
      <c r="T124" s="215"/>
      <c r="U124" s="215"/>
      <c r="V124" s="204"/>
      <c r="W124" s="215"/>
      <c r="X124" s="215"/>
      <c r="Y124" s="215"/>
      <c r="Z124" s="215"/>
      <c r="AA124" s="215"/>
      <c r="AB124" s="215"/>
      <c r="AC124" s="215"/>
      <c r="AD124" s="215"/>
      <c r="AE124" s="215"/>
      <c r="AF124" s="215"/>
      <c r="AG124" s="218"/>
      <c r="AH124" s="215"/>
      <c r="AI124" s="215"/>
      <c r="AJ124" s="82"/>
      <c r="AK124" s="215"/>
      <c r="AL124" s="215"/>
      <c r="AM124" s="215"/>
      <c r="AN124" s="82"/>
      <c r="AO124" s="204">
        <f t="shared" si="92"/>
        <v>0</v>
      </c>
      <c r="AP124" s="82">
        <v>18000</v>
      </c>
      <c r="AQ124" s="82"/>
      <c r="AR124" s="204">
        <f t="shared" si="93"/>
        <v>2389.0105514632687</v>
      </c>
      <c r="AS124" s="204">
        <v>146.74</v>
      </c>
      <c r="AT124" s="204">
        <v>146.74</v>
      </c>
      <c r="AU124" s="204"/>
      <c r="AV124" s="204"/>
      <c r="AW124" s="204">
        <f t="shared" si="113"/>
        <v>2389.0105514632687</v>
      </c>
      <c r="AX124" s="82"/>
      <c r="AY124" s="82"/>
      <c r="AZ124" s="82">
        <v>2389.0100000000002</v>
      </c>
      <c r="BA124" s="82"/>
      <c r="BB124" s="82"/>
      <c r="BC124" s="82"/>
      <c r="BD124" s="82">
        <f t="shared" si="95"/>
        <v>2389.0100000000002</v>
      </c>
      <c r="BE124" s="82">
        <f t="shared" si="96"/>
        <v>5.51463268493535E-4</v>
      </c>
      <c r="BF124" s="82">
        <f t="shared" si="97"/>
        <v>-2389.0100000000002</v>
      </c>
      <c r="BG124" s="82">
        <v>195.86</v>
      </c>
      <c r="BH124" s="82">
        <v>2500</v>
      </c>
      <c r="BI124" s="82">
        <v>2500</v>
      </c>
      <c r="BJ124" s="82">
        <v>716.86</v>
      </c>
      <c r="BK124" s="82"/>
      <c r="BL124" s="82"/>
      <c r="BM124" s="108">
        <f t="shared" si="91"/>
        <v>28.674399999999999</v>
      </c>
    </row>
    <row r="125" spans="1:65" hidden="1" x14ac:dyDescent="0.2">
      <c r="A125" s="206"/>
      <c r="B125" s="213"/>
      <c r="C125" s="202"/>
      <c r="D125" s="202"/>
      <c r="E125" s="202"/>
      <c r="F125" s="202"/>
      <c r="G125" s="202"/>
      <c r="H125" s="202"/>
      <c r="I125" s="214">
        <v>34315</v>
      </c>
      <c r="J125" s="109" t="s">
        <v>354</v>
      </c>
      <c r="K125" s="215"/>
      <c r="L125" s="215"/>
      <c r="M125" s="215"/>
      <c r="N125" s="215"/>
      <c r="O125" s="215"/>
      <c r="P125" s="215"/>
      <c r="Q125" s="215"/>
      <c r="R125" s="215"/>
      <c r="S125" s="215"/>
      <c r="T125" s="215"/>
      <c r="U125" s="215"/>
      <c r="V125" s="204"/>
      <c r="W125" s="215"/>
      <c r="X125" s="215"/>
      <c r="Y125" s="215"/>
      <c r="Z125" s="215"/>
      <c r="AA125" s="215"/>
      <c r="AB125" s="215"/>
      <c r="AC125" s="215"/>
      <c r="AD125" s="215"/>
      <c r="AE125" s="215"/>
      <c r="AF125" s="215"/>
      <c r="AG125" s="218"/>
      <c r="AH125" s="215"/>
      <c r="AI125" s="215"/>
      <c r="AJ125" s="82"/>
      <c r="AK125" s="215"/>
      <c r="AL125" s="215"/>
      <c r="AM125" s="215"/>
      <c r="AN125" s="82"/>
      <c r="AO125" s="204">
        <f t="shared" si="92"/>
        <v>0</v>
      </c>
      <c r="AP125" s="82">
        <v>1000</v>
      </c>
      <c r="AQ125" s="82"/>
      <c r="AR125" s="204">
        <f t="shared" si="93"/>
        <v>132.72280841462606</v>
      </c>
      <c r="AS125" s="204">
        <v>24.54</v>
      </c>
      <c r="AT125" s="204">
        <v>24.54</v>
      </c>
      <c r="AU125" s="204"/>
      <c r="AV125" s="204"/>
      <c r="AW125" s="204">
        <f t="shared" si="113"/>
        <v>132.72280841462606</v>
      </c>
      <c r="AX125" s="82"/>
      <c r="AY125" s="82"/>
      <c r="AZ125" s="82">
        <v>132.72</v>
      </c>
      <c r="BA125" s="82"/>
      <c r="BB125" s="82"/>
      <c r="BC125" s="82"/>
      <c r="BD125" s="82">
        <f t="shared" si="95"/>
        <v>132.72</v>
      </c>
      <c r="BE125" s="82">
        <f t="shared" si="96"/>
        <v>2.8084146260596299E-3</v>
      </c>
      <c r="BF125" s="82">
        <f t="shared" si="97"/>
        <v>-132.72</v>
      </c>
      <c r="BG125" s="82">
        <v>38.409999999999997</v>
      </c>
      <c r="BH125" s="82">
        <v>130</v>
      </c>
      <c r="BI125" s="82">
        <v>130</v>
      </c>
      <c r="BJ125" s="82">
        <v>45.42</v>
      </c>
      <c r="BK125" s="82"/>
      <c r="BL125" s="82"/>
      <c r="BM125" s="108">
        <f t="shared" si="91"/>
        <v>34.938461538461539</v>
      </c>
    </row>
    <row r="126" spans="1:65" hidden="1" x14ac:dyDescent="0.2">
      <c r="A126" s="206" t="s">
        <v>95</v>
      </c>
      <c r="B126" s="202"/>
      <c r="C126" s="202"/>
      <c r="D126" s="202"/>
      <c r="E126" s="202"/>
      <c r="F126" s="202"/>
      <c r="G126" s="202"/>
      <c r="H126" s="202"/>
      <c r="I126" s="214" t="s">
        <v>29</v>
      </c>
      <c r="J126" s="109" t="s">
        <v>28</v>
      </c>
      <c r="K126" s="215">
        <f t="shared" ref="K126:AQ126" si="118">SUM(K127)</f>
        <v>17615</v>
      </c>
      <c r="L126" s="215">
        <f t="shared" si="118"/>
        <v>0</v>
      </c>
      <c r="M126" s="215">
        <f t="shared" si="118"/>
        <v>0</v>
      </c>
      <c r="N126" s="215">
        <f t="shared" si="118"/>
        <v>36000</v>
      </c>
      <c r="O126" s="215">
        <f t="shared" si="118"/>
        <v>36000</v>
      </c>
      <c r="P126" s="215">
        <f t="shared" si="118"/>
        <v>55000</v>
      </c>
      <c r="Q126" s="215">
        <f t="shared" si="118"/>
        <v>55000</v>
      </c>
      <c r="R126" s="215">
        <f t="shared" si="118"/>
        <v>15657</v>
      </c>
      <c r="S126" s="215" t="e">
        <f t="shared" si="118"/>
        <v>#REF!</v>
      </c>
      <c r="T126" s="215" t="e">
        <f t="shared" si="118"/>
        <v>#REF!</v>
      </c>
      <c r="U126" s="215" t="e">
        <f t="shared" si="118"/>
        <v>#REF!</v>
      </c>
      <c r="V126" s="215" t="e">
        <f t="shared" si="118"/>
        <v>#DIV/0!</v>
      </c>
      <c r="W126" s="215">
        <f t="shared" si="118"/>
        <v>110020</v>
      </c>
      <c r="X126" s="215">
        <f t="shared" si="118"/>
        <v>230000</v>
      </c>
      <c r="Y126" s="215">
        <f t="shared" si="118"/>
        <v>375000</v>
      </c>
      <c r="Z126" s="215">
        <f t="shared" si="118"/>
        <v>415000</v>
      </c>
      <c r="AA126" s="215">
        <f t="shared" si="118"/>
        <v>282000</v>
      </c>
      <c r="AB126" s="215">
        <f t="shared" si="118"/>
        <v>82653.649999999994</v>
      </c>
      <c r="AC126" s="215">
        <f t="shared" si="118"/>
        <v>590000</v>
      </c>
      <c r="AD126" s="215">
        <f t="shared" si="118"/>
        <v>390000</v>
      </c>
      <c r="AE126" s="215">
        <f t="shared" si="118"/>
        <v>0</v>
      </c>
      <c r="AF126" s="215">
        <f t="shared" si="118"/>
        <v>0</v>
      </c>
      <c r="AG126" s="215">
        <f t="shared" si="118"/>
        <v>390000</v>
      </c>
      <c r="AH126" s="215">
        <f t="shared" si="118"/>
        <v>154491.43</v>
      </c>
      <c r="AI126" s="215">
        <f t="shared" si="118"/>
        <v>207000</v>
      </c>
      <c r="AJ126" s="215">
        <f t="shared" si="118"/>
        <v>14429.98</v>
      </c>
      <c r="AK126" s="215">
        <f t="shared" si="118"/>
        <v>315000</v>
      </c>
      <c r="AL126" s="215">
        <f t="shared" si="118"/>
        <v>75000</v>
      </c>
      <c r="AM126" s="215">
        <f t="shared" si="118"/>
        <v>200000</v>
      </c>
      <c r="AN126" s="215">
        <f t="shared" si="118"/>
        <v>190000</v>
      </c>
      <c r="AO126" s="204">
        <f t="shared" si="92"/>
        <v>25217.333598778951</v>
      </c>
      <c r="AP126" s="215">
        <f t="shared" si="118"/>
        <v>315000</v>
      </c>
      <c r="AQ126" s="215">
        <f t="shared" si="118"/>
        <v>0</v>
      </c>
      <c r="AR126" s="204">
        <f t="shared" si="93"/>
        <v>41807.684650607203</v>
      </c>
      <c r="AS126" s="204"/>
      <c r="AT126" s="204">
        <f t="shared" ref="AT126:AV126" si="119">SUM(AT127)</f>
        <v>24750.010000000002</v>
      </c>
      <c r="AU126" s="204">
        <f t="shared" si="119"/>
        <v>17200</v>
      </c>
      <c r="AV126" s="204">
        <f t="shared" si="119"/>
        <v>0</v>
      </c>
      <c r="AW126" s="204">
        <f t="shared" si="113"/>
        <v>59007.684650607203</v>
      </c>
      <c r="AX126" s="82"/>
      <c r="AY126" s="82"/>
      <c r="AZ126" s="82"/>
      <c r="BA126" s="82"/>
      <c r="BB126" s="82"/>
      <c r="BC126" s="82"/>
      <c r="BD126" s="82">
        <f t="shared" si="95"/>
        <v>0</v>
      </c>
      <c r="BE126" s="82">
        <f t="shared" si="96"/>
        <v>59007.684650607203</v>
      </c>
      <c r="BF126" s="82">
        <f t="shared" si="97"/>
        <v>0</v>
      </c>
      <c r="BG126" s="82">
        <f>SUM(BG133)</f>
        <v>76776.03</v>
      </c>
      <c r="BH126" s="82">
        <f>SUM(BH133)</f>
        <v>38000</v>
      </c>
      <c r="BI126" s="82">
        <f>SUM(BI133)</f>
        <v>38000</v>
      </c>
      <c r="BJ126" s="82">
        <f>SUM(BJ133)</f>
        <v>1800</v>
      </c>
      <c r="BK126" s="82">
        <f t="shared" ref="BK126:BL126" si="120">SUM(BK133)</f>
        <v>40000</v>
      </c>
      <c r="BL126" s="82">
        <f t="shared" si="120"/>
        <v>40000</v>
      </c>
      <c r="BM126" s="108">
        <f t="shared" si="91"/>
        <v>4.7368421052631584</v>
      </c>
    </row>
    <row r="127" spans="1:65" hidden="1" x14ac:dyDescent="0.2">
      <c r="A127" s="206"/>
      <c r="B127" s="202"/>
      <c r="C127" s="202"/>
      <c r="D127" s="202"/>
      <c r="E127" s="202"/>
      <c r="F127" s="202"/>
      <c r="G127" s="202"/>
      <c r="H127" s="202"/>
      <c r="I127" s="214" t="s">
        <v>83</v>
      </c>
      <c r="J127" s="109"/>
      <c r="K127" s="215">
        <f t="shared" ref="K127:AQ127" si="121">SUM(K133)</f>
        <v>17615</v>
      </c>
      <c r="L127" s="215">
        <f t="shared" si="121"/>
        <v>0</v>
      </c>
      <c r="M127" s="215">
        <f t="shared" si="121"/>
        <v>0</v>
      </c>
      <c r="N127" s="215">
        <f t="shared" si="121"/>
        <v>36000</v>
      </c>
      <c r="O127" s="215">
        <f t="shared" si="121"/>
        <v>36000</v>
      </c>
      <c r="P127" s="215">
        <f t="shared" si="121"/>
        <v>55000</v>
      </c>
      <c r="Q127" s="215">
        <f t="shared" si="121"/>
        <v>55000</v>
      </c>
      <c r="R127" s="215">
        <f t="shared" si="121"/>
        <v>15657</v>
      </c>
      <c r="S127" s="215" t="e">
        <f t="shared" si="121"/>
        <v>#REF!</v>
      </c>
      <c r="T127" s="215" t="e">
        <f t="shared" si="121"/>
        <v>#REF!</v>
      </c>
      <c r="U127" s="215" t="e">
        <f t="shared" si="121"/>
        <v>#REF!</v>
      </c>
      <c r="V127" s="215" t="e">
        <f t="shared" si="121"/>
        <v>#DIV/0!</v>
      </c>
      <c r="W127" s="215">
        <f t="shared" si="121"/>
        <v>110020</v>
      </c>
      <c r="X127" s="215">
        <f t="shared" si="121"/>
        <v>230000</v>
      </c>
      <c r="Y127" s="215">
        <f t="shared" si="121"/>
        <v>375000</v>
      </c>
      <c r="Z127" s="215">
        <f t="shared" si="121"/>
        <v>415000</v>
      </c>
      <c r="AA127" s="215">
        <f t="shared" si="121"/>
        <v>282000</v>
      </c>
      <c r="AB127" s="215">
        <f t="shared" si="121"/>
        <v>82653.649999999994</v>
      </c>
      <c r="AC127" s="215">
        <f t="shared" si="121"/>
        <v>590000</v>
      </c>
      <c r="AD127" s="215">
        <f t="shared" si="121"/>
        <v>390000</v>
      </c>
      <c r="AE127" s="215">
        <f t="shared" si="121"/>
        <v>0</v>
      </c>
      <c r="AF127" s="215">
        <f t="shared" si="121"/>
        <v>0</v>
      </c>
      <c r="AG127" s="215">
        <f t="shared" si="121"/>
        <v>390000</v>
      </c>
      <c r="AH127" s="215">
        <f t="shared" si="121"/>
        <v>154491.43</v>
      </c>
      <c r="AI127" s="215">
        <f t="shared" si="121"/>
        <v>207000</v>
      </c>
      <c r="AJ127" s="215">
        <f t="shared" si="121"/>
        <v>14429.98</v>
      </c>
      <c r="AK127" s="215">
        <f t="shared" si="121"/>
        <v>315000</v>
      </c>
      <c r="AL127" s="215">
        <f t="shared" si="121"/>
        <v>75000</v>
      </c>
      <c r="AM127" s="215">
        <f t="shared" si="121"/>
        <v>200000</v>
      </c>
      <c r="AN127" s="215">
        <f t="shared" si="121"/>
        <v>190000</v>
      </c>
      <c r="AO127" s="204">
        <f t="shared" si="92"/>
        <v>25217.333598778951</v>
      </c>
      <c r="AP127" s="215">
        <f t="shared" si="121"/>
        <v>315000</v>
      </c>
      <c r="AQ127" s="215">
        <f t="shared" si="121"/>
        <v>0</v>
      </c>
      <c r="AR127" s="204">
        <f t="shared" si="93"/>
        <v>41807.684650607203</v>
      </c>
      <c r="AS127" s="204"/>
      <c r="AT127" s="204">
        <f t="shared" ref="AT127:AV127" si="122">SUM(AT133)</f>
        <v>24750.010000000002</v>
      </c>
      <c r="AU127" s="204">
        <f t="shared" si="122"/>
        <v>17200</v>
      </c>
      <c r="AV127" s="204">
        <f t="shared" si="122"/>
        <v>0</v>
      </c>
      <c r="AW127" s="204">
        <f t="shared" si="113"/>
        <v>59007.684650607203</v>
      </c>
      <c r="AX127" s="82"/>
      <c r="AY127" s="82"/>
      <c r="AZ127" s="82"/>
      <c r="BA127" s="82"/>
      <c r="BB127" s="82"/>
      <c r="BC127" s="82"/>
      <c r="BD127" s="82">
        <f t="shared" si="95"/>
        <v>0</v>
      </c>
      <c r="BE127" s="82">
        <f t="shared" si="96"/>
        <v>59007.684650607203</v>
      </c>
      <c r="BF127" s="82">
        <f t="shared" si="97"/>
        <v>0</v>
      </c>
      <c r="BG127" s="82"/>
      <c r="BH127" s="82">
        <f>SUM(BH128:BH130)</f>
        <v>38000</v>
      </c>
      <c r="BI127" s="82">
        <f>SUM(BI128:BI130)</f>
        <v>38000</v>
      </c>
      <c r="BJ127" s="82">
        <f>SUM(BJ128:BJ130)</f>
        <v>1800</v>
      </c>
      <c r="BK127" s="82">
        <f t="shared" ref="BK127:BL127" si="123">SUM(BK128:BK130)</f>
        <v>40000</v>
      </c>
      <c r="BL127" s="82">
        <f t="shared" si="123"/>
        <v>40000</v>
      </c>
      <c r="BM127" s="108">
        <f t="shared" si="91"/>
        <v>4.7368421052631584</v>
      </c>
    </row>
    <row r="128" spans="1:65" hidden="1" x14ac:dyDescent="0.2">
      <c r="A128" s="206"/>
      <c r="B128" s="213" t="s">
        <v>369</v>
      </c>
      <c r="C128" s="202"/>
      <c r="D128" s="213"/>
      <c r="E128" s="202"/>
      <c r="F128" s="202"/>
      <c r="G128" s="202"/>
      <c r="H128" s="202"/>
      <c r="I128" s="220" t="s">
        <v>370</v>
      </c>
      <c r="J128" s="109" t="s">
        <v>1</v>
      </c>
      <c r="K128" s="215"/>
      <c r="L128" s="215"/>
      <c r="M128" s="215"/>
      <c r="N128" s="215"/>
      <c r="O128" s="215"/>
      <c r="P128" s="215"/>
      <c r="Q128" s="215"/>
      <c r="R128" s="215"/>
      <c r="S128" s="215"/>
      <c r="T128" s="215"/>
      <c r="U128" s="215"/>
      <c r="V128" s="215"/>
      <c r="W128" s="215"/>
      <c r="X128" s="215"/>
      <c r="Y128" s="215"/>
      <c r="Z128" s="215"/>
      <c r="AA128" s="215"/>
      <c r="AB128" s="215"/>
      <c r="AC128" s="215"/>
      <c r="AD128" s="215"/>
      <c r="AE128" s="215"/>
      <c r="AF128" s="215"/>
      <c r="AG128" s="215"/>
      <c r="AH128" s="215"/>
      <c r="AI128" s="215"/>
      <c r="AJ128" s="215"/>
      <c r="AK128" s="215"/>
      <c r="AL128" s="215"/>
      <c r="AM128" s="215"/>
      <c r="AN128" s="215"/>
      <c r="AO128" s="204">
        <f t="shared" si="92"/>
        <v>0</v>
      </c>
      <c r="AP128" s="215">
        <f>SUM(AY138:AY152)</f>
        <v>0</v>
      </c>
      <c r="AQ128" s="215"/>
      <c r="AR128" s="204">
        <f t="shared" si="93"/>
        <v>0</v>
      </c>
      <c r="AS128" s="204"/>
      <c r="AT128" s="204">
        <f>SUM(BE138:BE152)</f>
        <v>59007.679301214404</v>
      </c>
      <c r="AU128" s="204"/>
      <c r="AV128" s="204">
        <f>SUM(BG138:BG152)</f>
        <v>153552.06000000003</v>
      </c>
      <c r="AW128" s="204">
        <v>40369.74</v>
      </c>
      <c r="AX128" s="82"/>
      <c r="AY128" s="82"/>
      <c r="AZ128" s="82"/>
      <c r="BA128" s="82"/>
      <c r="BB128" s="82"/>
      <c r="BC128" s="82"/>
      <c r="BD128" s="82">
        <f t="shared" si="95"/>
        <v>0</v>
      </c>
      <c r="BE128" s="82">
        <f t="shared" si="96"/>
        <v>40369.74</v>
      </c>
      <c r="BF128" s="82">
        <f t="shared" si="97"/>
        <v>0</v>
      </c>
      <c r="BG128" s="82"/>
      <c r="BH128" s="82">
        <v>3000</v>
      </c>
      <c r="BI128" s="82">
        <v>3000</v>
      </c>
      <c r="BJ128" s="82">
        <v>0</v>
      </c>
      <c r="BK128" s="82">
        <v>5000</v>
      </c>
      <c r="BL128" s="82">
        <v>5000</v>
      </c>
      <c r="BM128" s="108">
        <f t="shared" si="91"/>
        <v>0</v>
      </c>
    </row>
    <row r="129" spans="1:65" hidden="1" x14ac:dyDescent="0.2">
      <c r="A129" s="206"/>
      <c r="B129" s="213" t="s">
        <v>369</v>
      </c>
      <c r="C129" s="202"/>
      <c r="D129" s="213"/>
      <c r="E129" s="202"/>
      <c r="F129" s="202"/>
      <c r="G129" s="202"/>
      <c r="H129" s="202"/>
      <c r="I129" s="220" t="s">
        <v>371</v>
      </c>
      <c r="J129" s="109" t="s">
        <v>372</v>
      </c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215"/>
      <c r="AE129" s="215"/>
      <c r="AF129" s="215"/>
      <c r="AG129" s="215"/>
      <c r="AH129" s="215"/>
      <c r="AI129" s="215"/>
      <c r="AJ129" s="215"/>
      <c r="AK129" s="215"/>
      <c r="AL129" s="215"/>
      <c r="AM129" s="215"/>
      <c r="AN129" s="215"/>
      <c r="AO129" s="204">
        <f t="shared" si="92"/>
        <v>0</v>
      </c>
      <c r="AP129" s="215">
        <f>SUM(BA139:BA144)</f>
        <v>6636.15</v>
      </c>
      <c r="AQ129" s="215"/>
      <c r="AR129" s="204">
        <f t="shared" si="93"/>
        <v>880.76846506072059</v>
      </c>
      <c r="AS129" s="204"/>
      <c r="AT129" s="204">
        <f t="shared" ref="AT129" si="124">SUM(BG139:BG144)</f>
        <v>35288.29</v>
      </c>
      <c r="AU129" s="204">
        <f>SUM(BI139:BI144)</f>
        <v>5000</v>
      </c>
      <c r="AV129" s="204">
        <f>SUM(BK139:BK144)</f>
        <v>2000</v>
      </c>
      <c r="AW129" s="204">
        <v>0</v>
      </c>
      <c r="AX129" s="82"/>
      <c r="AY129" s="82"/>
      <c r="AZ129" s="82"/>
      <c r="BA129" s="82"/>
      <c r="BB129" s="82"/>
      <c r="BC129" s="82"/>
      <c r="BD129" s="82">
        <f t="shared" si="95"/>
        <v>0</v>
      </c>
      <c r="BE129" s="82">
        <f t="shared" si="96"/>
        <v>0</v>
      </c>
      <c r="BF129" s="82">
        <f t="shared" si="97"/>
        <v>0</v>
      </c>
      <c r="BG129" s="82"/>
      <c r="BH129" s="82">
        <v>5000</v>
      </c>
      <c r="BI129" s="82">
        <v>5000</v>
      </c>
      <c r="BJ129" s="82">
        <v>1800</v>
      </c>
      <c r="BK129" s="82">
        <v>5000</v>
      </c>
      <c r="BL129" s="82">
        <v>5000</v>
      </c>
      <c r="BM129" s="108">
        <f t="shared" si="91"/>
        <v>36</v>
      </c>
    </row>
    <row r="130" spans="1:65" hidden="1" x14ac:dyDescent="0.2">
      <c r="A130" s="206"/>
      <c r="B130" s="213" t="s">
        <v>369</v>
      </c>
      <c r="C130" s="202"/>
      <c r="D130" s="213"/>
      <c r="E130" s="202"/>
      <c r="F130" s="202"/>
      <c r="G130" s="202"/>
      <c r="H130" s="202"/>
      <c r="I130" s="220" t="s">
        <v>375</v>
      </c>
      <c r="J130" s="109" t="s">
        <v>376</v>
      </c>
      <c r="K130" s="215"/>
      <c r="L130" s="215"/>
      <c r="M130" s="215"/>
      <c r="N130" s="215"/>
      <c r="O130" s="215"/>
      <c r="P130" s="215"/>
      <c r="Q130" s="215"/>
      <c r="R130" s="215"/>
      <c r="S130" s="215"/>
      <c r="T130" s="215"/>
      <c r="U130" s="215"/>
      <c r="V130" s="215"/>
      <c r="W130" s="215"/>
      <c r="X130" s="215"/>
      <c r="Y130" s="215"/>
      <c r="Z130" s="215"/>
      <c r="AA130" s="215"/>
      <c r="AB130" s="215"/>
      <c r="AC130" s="215"/>
      <c r="AD130" s="215"/>
      <c r="AE130" s="215"/>
      <c r="AF130" s="215"/>
      <c r="AG130" s="215"/>
      <c r="AH130" s="215"/>
      <c r="AI130" s="215"/>
      <c r="AJ130" s="215"/>
      <c r="AK130" s="215"/>
      <c r="AL130" s="215"/>
      <c r="AM130" s="215"/>
      <c r="AN130" s="215"/>
      <c r="AO130" s="204"/>
      <c r="AP130" s="215"/>
      <c r="AQ130" s="215"/>
      <c r="AR130" s="204"/>
      <c r="AS130" s="204"/>
      <c r="AT130" s="204"/>
      <c r="AU130" s="204"/>
      <c r="AV130" s="204"/>
      <c r="AW130" s="204">
        <v>6636.15</v>
      </c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>
        <v>30000</v>
      </c>
      <c r="BI130" s="82">
        <v>30000</v>
      </c>
      <c r="BJ130" s="82"/>
      <c r="BK130" s="82">
        <v>30000</v>
      </c>
      <c r="BL130" s="82">
        <v>30000</v>
      </c>
      <c r="BM130" s="108">
        <f t="shared" si="91"/>
        <v>0</v>
      </c>
    </row>
    <row r="131" spans="1:65" hidden="1" x14ac:dyDescent="0.2">
      <c r="A131" s="206"/>
      <c r="B131" s="213" t="s">
        <v>369</v>
      </c>
      <c r="C131" s="202"/>
      <c r="D131" s="213"/>
      <c r="E131" s="202"/>
      <c r="F131" s="202"/>
      <c r="G131" s="202"/>
      <c r="H131" s="202"/>
      <c r="I131" s="220" t="s">
        <v>373</v>
      </c>
      <c r="J131" s="109" t="s">
        <v>395</v>
      </c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04"/>
      <c r="AP131" s="215"/>
      <c r="AQ131" s="215"/>
      <c r="AR131" s="204"/>
      <c r="AS131" s="204"/>
      <c r="AT131" s="204"/>
      <c r="AU131" s="204"/>
      <c r="AV131" s="204"/>
      <c r="AW131" s="204">
        <v>201.35</v>
      </c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108">
        <v>0</v>
      </c>
    </row>
    <row r="132" spans="1:65" hidden="1" x14ac:dyDescent="0.2">
      <c r="A132" s="206"/>
      <c r="B132" s="213" t="s">
        <v>369</v>
      </c>
      <c r="C132" s="202"/>
      <c r="D132" s="213"/>
      <c r="E132" s="202"/>
      <c r="F132" s="202"/>
      <c r="G132" s="202"/>
      <c r="H132" s="202"/>
      <c r="I132" s="220" t="s">
        <v>396</v>
      </c>
      <c r="J132" s="109" t="s">
        <v>377</v>
      </c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5"/>
      <c r="AJ132" s="215"/>
      <c r="AK132" s="215"/>
      <c r="AL132" s="215"/>
      <c r="AM132" s="215"/>
      <c r="AN132" s="215"/>
      <c r="AO132" s="204"/>
      <c r="AP132" s="215"/>
      <c r="AQ132" s="215"/>
      <c r="AR132" s="204"/>
      <c r="AS132" s="204"/>
      <c r="AT132" s="204"/>
      <c r="AU132" s="204"/>
      <c r="AV132" s="204"/>
      <c r="AW132" s="204">
        <v>11800.45</v>
      </c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108">
        <v>0</v>
      </c>
    </row>
    <row r="133" spans="1:65" hidden="1" x14ac:dyDescent="0.2">
      <c r="A133" s="211"/>
      <c r="B133" s="216"/>
      <c r="C133" s="216"/>
      <c r="D133" s="216"/>
      <c r="E133" s="216"/>
      <c r="F133" s="216"/>
      <c r="G133" s="216"/>
      <c r="H133" s="216"/>
      <c r="I133" s="203">
        <v>4</v>
      </c>
      <c r="J133" s="192" t="s">
        <v>15</v>
      </c>
      <c r="K133" s="204">
        <f t="shared" ref="K133:V133" si="125">SUM(K137)</f>
        <v>17615</v>
      </c>
      <c r="L133" s="204">
        <f t="shared" si="125"/>
        <v>0</v>
      </c>
      <c r="M133" s="204">
        <f t="shared" si="125"/>
        <v>0</v>
      </c>
      <c r="N133" s="204">
        <f t="shared" si="125"/>
        <v>36000</v>
      </c>
      <c r="O133" s="204">
        <f t="shared" si="125"/>
        <v>36000</v>
      </c>
      <c r="P133" s="204">
        <f t="shared" si="125"/>
        <v>55000</v>
      </c>
      <c r="Q133" s="204">
        <f t="shared" si="125"/>
        <v>55000</v>
      </c>
      <c r="R133" s="204">
        <f t="shared" si="125"/>
        <v>15657</v>
      </c>
      <c r="S133" s="204" t="e">
        <f t="shared" si="125"/>
        <v>#REF!</v>
      </c>
      <c r="T133" s="204" t="e">
        <f t="shared" si="125"/>
        <v>#REF!</v>
      </c>
      <c r="U133" s="204" t="e">
        <f t="shared" si="125"/>
        <v>#REF!</v>
      </c>
      <c r="V133" s="204" t="e">
        <f t="shared" si="125"/>
        <v>#DIV/0!</v>
      </c>
      <c r="W133" s="204">
        <f>SUM(W137+W134)</f>
        <v>110020</v>
      </c>
      <c r="X133" s="204">
        <f>SUM(X137+X134)</f>
        <v>230000</v>
      </c>
      <c r="Y133" s="204">
        <f>SUM(Y137+Y134)</f>
        <v>375000</v>
      </c>
      <c r="Z133" s="204">
        <f>SUM(Z137+Z134)</f>
        <v>415000</v>
      </c>
      <c r="AA133" s="204">
        <f>SUM(AA137+AA134)</f>
        <v>282000</v>
      </c>
      <c r="AB133" s="204">
        <f t="shared" ref="AB133" si="126">SUM(AB137+AB134)</f>
        <v>82653.649999999994</v>
      </c>
      <c r="AC133" s="204">
        <f>SUM(AC137+AC134)</f>
        <v>590000</v>
      </c>
      <c r="AD133" s="204">
        <f>SUM(AD137+AD134)</f>
        <v>390000</v>
      </c>
      <c r="AE133" s="204">
        <f t="shared" ref="AE133:AQ133" si="127">SUM(AE137+AE134)</f>
        <v>0</v>
      </c>
      <c r="AF133" s="204">
        <f t="shared" si="127"/>
        <v>0</v>
      </c>
      <c r="AG133" s="204">
        <f t="shared" si="127"/>
        <v>390000</v>
      </c>
      <c r="AH133" s="204">
        <f t="shared" si="127"/>
        <v>154491.43</v>
      </c>
      <c r="AI133" s="204">
        <f t="shared" si="127"/>
        <v>207000</v>
      </c>
      <c r="AJ133" s="204">
        <f t="shared" si="127"/>
        <v>14429.98</v>
      </c>
      <c r="AK133" s="204">
        <f t="shared" si="127"/>
        <v>315000</v>
      </c>
      <c r="AL133" s="204">
        <f t="shared" si="127"/>
        <v>75000</v>
      </c>
      <c r="AM133" s="204">
        <f t="shared" si="127"/>
        <v>200000</v>
      </c>
      <c r="AN133" s="204">
        <f t="shared" si="127"/>
        <v>190000</v>
      </c>
      <c r="AO133" s="204">
        <f t="shared" si="92"/>
        <v>25217.333598778951</v>
      </c>
      <c r="AP133" s="204">
        <f t="shared" si="127"/>
        <v>315000</v>
      </c>
      <c r="AQ133" s="204">
        <f t="shared" si="127"/>
        <v>0</v>
      </c>
      <c r="AR133" s="204">
        <f t="shared" si="93"/>
        <v>41807.684650607203</v>
      </c>
      <c r="AS133" s="204"/>
      <c r="AT133" s="204">
        <f t="shared" ref="AT133:AV133" si="128">SUM(AT137+AT134)</f>
        <v>24750.010000000002</v>
      </c>
      <c r="AU133" s="204">
        <f t="shared" si="128"/>
        <v>17200</v>
      </c>
      <c r="AV133" s="204">
        <f t="shared" si="128"/>
        <v>0</v>
      </c>
      <c r="AW133" s="204">
        <f t="shared" ref="AW133:AW162" si="129">SUM(AR133+AU133-AV133)</f>
        <v>59007.684650607203</v>
      </c>
      <c r="AX133" s="82"/>
      <c r="AY133" s="82"/>
      <c r="AZ133" s="82"/>
      <c r="BA133" s="82"/>
      <c r="BB133" s="82"/>
      <c r="BC133" s="82"/>
      <c r="BD133" s="82">
        <f t="shared" si="95"/>
        <v>0</v>
      </c>
      <c r="BE133" s="82">
        <f t="shared" si="96"/>
        <v>59007.684650607203</v>
      </c>
      <c r="BF133" s="82">
        <f t="shared" si="97"/>
        <v>0</v>
      </c>
      <c r="BG133" s="82">
        <f>SUM(BG137)</f>
        <v>76776.03</v>
      </c>
      <c r="BH133" s="82">
        <f>SUM(BH134+BH137)</f>
        <v>38000</v>
      </c>
      <c r="BI133" s="82">
        <f>SUM(BI134+BI137)</f>
        <v>38000</v>
      </c>
      <c r="BJ133" s="82">
        <f>SUM(BJ134+BJ137)</f>
        <v>1800</v>
      </c>
      <c r="BK133" s="82">
        <f t="shared" ref="BK133:BL133" si="130">SUM(BK137)</f>
        <v>40000</v>
      </c>
      <c r="BL133" s="82">
        <f t="shared" si="130"/>
        <v>40000</v>
      </c>
      <c r="BM133" s="108">
        <f t="shared" si="91"/>
        <v>4.7368421052631584</v>
      </c>
    </row>
    <row r="134" spans="1:65" ht="12" hidden="1" customHeight="1" x14ac:dyDescent="0.2">
      <c r="A134" s="211"/>
      <c r="B134" s="216"/>
      <c r="C134" s="216"/>
      <c r="D134" s="216"/>
      <c r="E134" s="216"/>
      <c r="F134" s="216"/>
      <c r="G134" s="216"/>
      <c r="H134" s="216"/>
      <c r="I134" s="203">
        <v>41</v>
      </c>
      <c r="J134" s="192" t="s">
        <v>211</v>
      </c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>
        <f>SUM(W135)</f>
        <v>60020</v>
      </c>
      <c r="X134" s="204">
        <f t="shared" ref="X134:AH134" si="131">SUM(X135)</f>
        <v>100000</v>
      </c>
      <c r="Y134" s="204">
        <f t="shared" si="131"/>
        <v>200000</v>
      </c>
      <c r="Z134" s="204">
        <f t="shared" si="131"/>
        <v>200000</v>
      </c>
      <c r="AA134" s="204">
        <f t="shared" si="131"/>
        <v>200000</v>
      </c>
      <c r="AB134" s="204">
        <f t="shared" si="131"/>
        <v>0</v>
      </c>
      <c r="AC134" s="204">
        <f t="shared" si="131"/>
        <v>200000</v>
      </c>
      <c r="AD134" s="204">
        <f t="shared" si="131"/>
        <v>0</v>
      </c>
      <c r="AE134" s="204">
        <f t="shared" si="131"/>
        <v>0</v>
      </c>
      <c r="AF134" s="204">
        <f t="shared" si="131"/>
        <v>0</v>
      </c>
      <c r="AG134" s="204">
        <f t="shared" si="131"/>
        <v>0</v>
      </c>
      <c r="AH134" s="204">
        <f t="shared" si="131"/>
        <v>0</v>
      </c>
      <c r="AI134" s="204">
        <f>SUM(AI135)</f>
        <v>100000</v>
      </c>
      <c r="AJ134" s="204">
        <f>SUM(AJ135)</f>
        <v>0</v>
      </c>
      <c r="AK134" s="204">
        <f>SUM(AK135)</f>
        <v>0</v>
      </c>
      <c r="AL134" s="204">
        <f t="shared" ref="AL134:AN134" si="132">SUM(AL135)</f>
        <v>0</v>
      </c>
      <c r="AM134" s="204">
        <f t="shared" si="132"/>
        <v>0</v>
      </c>
      <c r="AN134" s="204">
        <f t="shared" si="132"/>
        <v>0</v>
      </c>
      <c r="AO134" s="204">
        <f t="shared" si="92"/>
        <v>0</v>
      </c>
      <c r="AP134" s="82"/>
      <c r="AQ134" s="82"/>
      <c r="AR134" s="204">
        <f t="shared" si="93"/>
        <v>0</v>
      </c>
      <c r="AS134" s="204"/>
      <c r="AT134" s="204"/>
      <c r="AU134" s="204"/>
      <c r="AV134" s="204"/>
      <c r="AW134" s="204">
        <f t="shared" si="129"/>
        <v>0</v>
      </c>
      <c r="AX134" s="82"/>
      <c r="AY134" s="82"/>
      <c r="AZ134" s="82"/>
      <c r="BA134" s="82"/>
      <c r="BB134" s="82"/>
      <c r="BC134" s="82"/>
      <c r="BD134" s="82">
        <f t="shared" si="95"/>
        <v>0</v>
      </c>
      <c r="BE134" s="82">
        <f t="shared" si="96"/>
        <v>0</v>
      </c>
      <c r="BF134" s="82">
        <f t="shared" si="97"/>
        <v>0</v>
      </c>
      <c r="BG134" s="82"/>
      <c r="BH134" s="82">
        <f t="shared" ref="BH134:BJ135" si="133">SUM(BH135)</f>
        <v>0</v>
      </c>
      <c r="BI134" s="82">
        <f t="shared" si="133"/>
        <v>0</v>
      </c>
      <c r="BJ134" s="82">
        <f t="shared" si="133"/>
        <v>0</v>
      </c>
      <c r="BK134" s="82"/>
      <c r="BL134" s="82"/>
      <c r="BM134" s="108">
        <v>0</v>
      </c>
    </row>
    <row r="135" spans="1:65" hidden="1" x14ac:dyDescent="0.2">
      <c r="A135" s="206"/>
      <c r="B135" s="213" t="s">
        <v>57</v>
      </c>
      <c r="C135" s="202"/>
      <c r="D135" s="202"/>
      <c r="E135" s="202"/>
      <c r="F135" s="202"/>
      <c r="G135" s="202"/>
      <c r="H135" s="202"/>
      <c r="I135" s="214">
        <v>411</v>
      </c>
      <c r="J135" s="109" t="s">
        <v>212</v>
      </c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>
        <f>SUM(W136:W136)</f>
        <v>60020</v>
      </c>
      <c r="X135" s="215">
        <f>SUM(X136:X136)</f>
        <v>100000</v>
      </c>
      <c r="Y135" s="215">
        <f>SUM(Y136:Y136)</f>
        <v>200000</v>
      </c>
      <c r="Z135" s="215">
        <f>SUM(Z136:Z136)</f>
        <v>200000</v>
      </c>
      <c r="AA135" s="215">
        <f t="shared" ref="AA135:AH135" si="134">SUM(AA136:AA136)</f>
        <v>200000</v>
      </c>
      <c r="AB135" s="215">
        <f t="shared" si="134"/>
        <v>0</v>
      </c>
      <c r="AC135" s="215">
        <f t="shared" si="134"/>
        <v>200000</v>
      </c>
      <c r="AD135" s="215">
        <f t="shared" si="134"/>
        <v>0</v>
      </c>
      <c r="AE135" s="215">
        <f t="shared" si="134"/>
        <v>0</v>
      </c>
      <c r="AF135" s="215">
        <f t="shared" si="134"/>
        <v>0</v>
      </c>
      <c r="AG135" s="215">
        <f t="shared" si="134"/>
        <v>0</v>
      </c>
      <c r="AH135" s="215">
        <f t="shared" si="134"/>
        <v>0</v>
      </c>
      <c r="AI135" s="215">
        <f>SUM(AI136:AI136)</f>
        <v>100000</v>
      </c>
      <c r="AJ135" s="215">
        <f>SUM(AJ136:AJ136)</f>
        <v>0</v>
      </c>
      <c r="AK135" s="215">
        <f>SUM(AK136:AK136)</f>
        <v>0</v>
      </c>
      <c r="AL135" s="215">
        <f t="shared" ref="AL135:AN135" si="135">SUM(AL136:AL136)</f>
        <v>0</v>
      </c>
      <c r="AM135" s="215">
        <f t="shared" si="135"/>
        <v>0</v>
      </c>
      <c r="AN135" s="215">
        <f t="shared" si="135"/>
        <v>0</v>
      </c>
      <c r="AO135" s="204">
        <f t="shared" si="92"/>
        <v>0</v>
      </c>
      <c r="AP135" s="82"/>
      <c r="AQ135" s="82"/>
      <c r="AR135" s="204">
        <f t="shared" si="93"/>
        <v>0</v>
      </c>
      <c r="AS135" s="204"/>
      <c r="AT135" s="204"/>
      <c r="AU135" s="204"/>
      <c r="AV135" s="204"/>
      <c r="AW135" s="204">
        <f t="shared" si="129"/>
        <v>0</v>
      </c>
      <c r="AX135" s="82"/>
      <c r="AY135" s="82"/>
      <c r="AZ135" s="82"/>
      <c r="BA135" s="82"/>
      <c r="BB135" s="82"/>
      <c r="BC135" s="82"/>
      <c r="BD135" s="82">
        <f t="shared" si="95"/>
        <v>0</v>
      </c>
      <c r="BE135" s="82">
        <f t="shared" si="96"/>
        <v>0</v>
      </c>
      <c r="BF135" s="82">
        <f t="shared" si="97"/>
        <v>0</v>
      </c>
      <c r="BG135" s="82"/>
      <c r="BH135" s="82">
        <f t="shared" si="133"/>
        <v>0</v>
      </c>
      <c r="BI135" s="82">
        <f t="shared" si="133"/>
        <v>0</v>
      </c>
      <c r="BJ135" s="82">
        <f t="shared" si="133"/>
        <v>0</v>
      </c>
      <c r="BK135" s="82"/>
      <c r="BL135" s="82"/>
      <c r="BM135" s="108">
        <v>0</v>
      </c>
    </row>
    <row r="136" spans="1:65" hidden="1" x14ac:dyDescent="0.2">
      <c r="A136" s="206"/>
      <c r="B136" s="213"/>
      <c r="C136" s="202"/>
      <c r="D136" s="202"/>
      <c r="E136" s="202"/>
      <c r="F136" s="202"/>
      <c r="G136" s="202"/>
      <c r="H136" s="202"/>
      <c r="I136" s="214">
        <v>41111</v>
      </c>
      <c r="J136" s="109" t="s">
        <v>210</v>
      </c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>
        <v>60020</v>
      </c>
      <c r="X136" s="215">
        <v>100000</v>
      </c>
      <c r="Y136" s="215">
        <v>200000</v>
      </c>
      <c r="Z136" s="215">
        <v>200000</v>
      </c>
      <c r="AA136" s="215">
        <v>200000</v>
      </c>
      <c r="AB136" s="215"/>
      <c r="AC136" s="215">
        <v>200000</v>
      </c>
      <c r="AD136" s="215">
        <v>0</v>
      </c>
      <c r="AE136" s="215"/>
      <c r="AF136" s="215"/>
      <c r="AG136" s="218">
        <f>SUM(AD136+AE136-AF136)</f>
        <v>0</v>
      </c>
      <c r="AH136" s="215"/>
      <c r="AI136" s="215">
        <v>100000</v>
      </c>
      <c r="AJ136" s="82">
        <v>0</v>
      </c>
      <c r="AK136" s="215">
        <v>0</v>
      </c>
      <c r="AL136" s="215"/>
      <c r="AM136" s="215"/>
      <c r="AN136" s="82">
        <f t="shared" si="98"/>
        <v>0</v>
      </c>
      <c r="AO136" s="204">
        <f t="shared" si="92"/>
        <v>0</v>
      </c>
      <c r="AP136" s="82"/>
      <c r="AQ136" s="82"/>
      <c r="AR136" s="204">
        <f t="shared" si="93"/>
        <v>0</v>
      </c>
      <c r="AS136" s="204"/>
      <c r="AT136" s="204"/>
      <c r="AU136" s="204"/>
      <c r="AV136" s="204"/>
      <c r="AW136" s="204">
        <f t="shared" si="129"/>
        <v>0</v>
      </c>
      <c r="AX136" s="82"/>
      <c r="AY136" s="82"/>
      <c r="AZ136" s="82"/>
      <c r="BA136" s="82"/>
      <c r="BB136" s="82"/>
      <c r="BC136" s="82"/>
      <c r="BD136" s="82">
        <f t="shared" si="95"/>
        <v>0</v>
      </c>
      <c r="BE136" s="82">
        <f t="shared" si="96"/>
        <v>0</v>
      </c>
      <c r="BF136" s="82">
        <f t="shared" si="97"/>
        <v>0</v>
      </c>
      <c r="BG136" s="82"/>
      <c r="BH136" s="82">
        <v>0</v>
      </c>
      <c r="BI136" s="82">
        <v>0</v>
      </c>
      <c r="BJ136" s="82"/>
      <c r="BK136" s="82"/>
      <c r="BL136" s="82"/>
      <c r="BM136" s="108">
        <v>0</v>
      </c>
    </row>
    <row r="137" spans="1:65" hidden="1" x14ac:dyDescent="0.2">
      <c r="A137" s="211"/>
      <c r="B137" s="216" t="s">
        <v>399</v>
      </c>
      <c r="C137" s="216"/>
      <c r="D137" s="216"/>
      <c r="E137" s="216"/>
      <c r="F137" s="216"/>
      <c r="G137" s="216"/>
      <c r="H137" s="216"/>
      <c r="I137" s="203">
        <v>42</v>
      </c>
      <c r="J137" s="192" t="s">
        <v>16</v>
      </c>
      <c r="K137" s="204">
        <f t="shared" ref="K137:R137" si="136">SUM(K138)</f>
        <v>17615</v>
      </c>
      <c r="L137" s="204">
        <f t="shared" si="136"/>
        <v>0</v>
      </c>
      <c r="M137" s="204">
        <f t="shared" si="136"/>
        <v>0</v>
      </c>
      <c r="N137" s="204">
        <f t="shared" si="136"/>
        <v>36000</v>
      </c>
      <c r="O137" s="204">
        <f t="shared" si="136"/>
        <v>36000</v>
      </c>
      <c r="P137" s="204">
        <f t="shared" si="136"/>
        <v>55000</v>
      </c>
      <c r="Q137" s="204">
        <f t="shared" si="136"/>
        <v>55000</v>
      </c>
      <c r="R137" s="204">
        <f t="shared" si="136"/>
        <v>15657</v>
      </c>
      <c r="S137" s="204" t="e">
        <f>SUM(S138+#REF!)</f>
        <v>#REF!</v>
      </c>
      <c r="T137" s="204" t="e">
        <f>SUM(T138+#REF!)</f>
        <v>#REF!</v>
      </c>
      <c r="U137" s="204" t="e">
        <f>SUM(U138+#REF!)</f>
        <v>#REF!</v>
      </c>
      <c r="V137" s="204" t="e">
        <f>SUM(V138+#REF!)</f>
        <v>#DIV/0!</v>
      </c>
      <c r="W137" s="204">
        <f>SUM(W138)</f>
        <v>50000</v>
      </c>
      <c r="X137" s="204">
        <f t="shared" ref="X137:AQ137" si="137">SUM(X138+X149)</f>
        <v>130000</v>
      </c>
      <c r="Y137" s="204">
        <f t="shared" si="137"/>
        <v>175000</v>
      </c>
      <c r="Z137" s="204">
        <f t="shared" si="137"/>
        <v>215000</v>
      </c>
      <c r="AA137" s="204">
        <f t="shared" si="137"/>
        <v>82000</v>
      </c>
      <c r="AB137" s="204">
        <f t="shared" si="137"/>
        <v>82653.649999999994</v>
      </c>
      <c r="AC137" s="204">
        <f t="shared" si="137"/>
        <v>390000</v>
      </c>
      <c r="AD137" s="204">
        <f t="shared" si="137"/>
        <v>390000</v>
      </c>
      <c r="AE137" s="204">
        <f t="shared" si="137"/>
        <v>0</v>
      </c>
      <c r="AF137" s="204">
        <f t="shared" si="137"/>
        <v>0</v>
      </c>
      <c r="AG137" s="204">
        <f t="shared" si="137"/>
        <v>390000</v>
      </c>
      <c r="AH137" s="204">
        <f t="shared" si="137"/>
        <v>154491.43</v>
      </c>
      <c r="AI137" s="204">
        <f t="shared" si="137"/>
        <v>107000</v>
      </c>
      <c r="AJ137" s="204">
        <f t="shared" si="137"/>
        <v>14429.98</v>
      </c>
      <c r="AK137" s="204">
        <f t="shared" si="137"/>
        <v>315000</v>
      </c>
      <c r="AL137" s="204">
        <f t="shared" si="137"/>
        <v>75000</v>
      </c>
      <c r="AM137" s="204">
        <f t="shared" si="137"/>
        <v>200000</v>
      </c>
      <c r="AN137" s="204">
        <f t="shared" si="137"/>
        <v>190000</v>
      </c>
      <c r="AO137" s="204">
        <f t="shared" si="92"/>
        <v>25217.333598778951</v>
      </c>
      <c r="AP137" s="204">
        <f t="shared" si="137"/>
        <v>315000</v>
      </c>
      <c r="AQ137" s="204">
        <f t="shared" si="137"/>
        <v>0</v>
      </c>
      <c r="AR137" s="204">
        <f t="shared" si="93"/>
        <v>41807.684650607203</v>
      </c>
      <c r="AS137" s="204"/>
      <c r="AT137" s="204">
        <f t="shared" ref="AT137:AV137" si="138">SUM(AT138+AT149)</f>
        <v>24750.010000000002</v>
      </c>
      <c r="AU137" s="204">
        <f t="shared" si="138"/>
        <v>17200</v>
      </c>
      <c r="AV137" s="204">
        <f t="shared" si="138"/>
        <v>0</v>
      </c>
      <c r="AW137" s="204">
        <f t="shared" si="129"/>
        <v>59007.684650607203</v>
      </c>
      <c r="AX137" s="82"/>
      <c r="AY137" s="82"/>
      <c r="AZ137" s="82"/>
      <c r="BA137" s="82"/>
      <c r="BB137" s="82"/>
      <c r="BC137" s="82"/>
      <c r="BD137" s="82">
        <f t="shared" si="95"/>
        <v>0</v>
      </c>
      <c r="BE137" s="82">
        <f t="shared" si="96"/>
        <v>59007.684650607203</v>
      </c>
      <c r="BF137" s="82">
        <f t="shared" si="97"/>
        <v>0</v>
      </c>
      <c r="BG137" s="82">
        <f>SUM(BG138)</f>
        <v>76776.03</v>
      </c>
      <c r="BH137" s="82">
        <f>SUM(BH138)</f>
        <v>38000</v>
      </c>
      <c r="BI137" s="82">
        <f>SUM(BI138)</f>
        <v>38000</v>
      </c>
      <c r="BJ137" s="82">
        <f>SUM(BJ138)</f>
        <v>1800</v>
      </c>
      <c r="BK137" s="82">
        <v>40000</v>
      </c>
      <c r="BL137" s="82">
        <v>40000</v>
      </c>
      <c r="BM137" s="108">
        <f t="shared" ref="BM137:BM196" si="139">SUM(BJ137/BI137*100)</f>
        <v>4.7368421052631584</v>
      </c>
    </row>
    <row r="138" spans="1:65" hidden="1" x14ac:dyDescent="0.2">
      <c r="A138" s="206"/>
      <c r="B138" s="213"/>
      <c r="C138" s="202"/>
      <c r="D138" s="202"/>
      <c r="E138" s="202"/>
      <c r="F138" s="202"/>
      <c r="G138" s="202"/>
      <c r="H138" s="202"/>
      <c r="I138" s="214">
        <v>422</v>
      </c>
      <c r="J138" s="109" t="s">
        <v>75</v>
      </c>
      <c r="K138" s="215">
        <f t="shared" ref="K138:AB138" si="140">SUM(K139:K145)</f>
        <v>17615</v>
      </c>
      <c r="L138" s="215">
        <f t="shared" si="140"/>
        <v>0</v>
      </c>
      <c r="M138" s="215">
        <f t="shared" si="140"/>
        <v>0</v>
      </c>
      <c r="N138" s="215">
        <f t="shared" si="140"/>
        <v>36000</v>
      </c>
      <c r="O138" s="215">
        <f t="shared" si="140"/>
        <v>36000</v>
      </c>
      <c r="P138" s="215">
        <f t="shared" si="140"/>
        <v>55000</v>
      </c>
      <c r="Q138" s="215">
        <f t="shared" si="140"/>
        <v>55000</v>
      </c>
      <c r="R138" s="215">
        <f t="shared" si="140"/>
        <v>15657</v>
      </c>
      <c r="S138" s="215">
        <f t="shared" si="140"/>
        <v>50000</v>
      </c>
      <c r="T138" s="215">
        <f t="shared" si="140"/>
        <v>2654.1</v>
      </c>
      <c r="U138" s="215">
        <f t="shared" si="140"/>
        <v>0</v>
      </c>
      <c r="V138" s="215" t="e">
        <f t="shared" si="140"/>
        <v>#DIV/0!</v>
      </c>
      <c r="W138" s="215">
        <f t="shared" si="140"/>
        <v>50000</v>
      </c>
      <c r="X138" s="215">
        <f t="shared" si="140"/>
        <v>30000</v>
      </c>
      <c r="Y138" s="215">
        <f>SUM(Y139:Y145)</f>
        <v>60000</v>
      </c>
      <c r="Z138" s="215">
        <f>SUM(Z139:Z145)</f>
        <v>100000</v>
      </c>
      <c r="AA138" s="215">
        <f t="shared" si="140"/>
        <v>67000</v>
      </c>
      <c r="AB138" s="215">
        <f t="shared" si="140"/>
        <v>1653.65</v>
      </c>
      <c r="AC138" s="215">
        <f>SUM(AC139:AC148)</f>
        <v>375000</v>
      </c>
      <c r="AD138" s="215">
        <f>SUM(AD139:AD148)</f>
        <v>375000</v>
      </c>
      <c r="AE138" s="215">
        <f t="shared" ref="AE138:AH138" si="141">SUM(AE139:AE148)</f>
        <v>0</v>
      </c>
      <c r="AF138" s="215">
        <f t="shared" si="141"/>
        <v>0</v>
      </c>
      <c r="AG138" s="215">
        <f t="shared" si="141"/>
        <v>375000</v>
      </c>
      <c r="AH138" s="215">
        <f t="shared" si="141"/>
        <v>154491.43</v>
      </c>
      <c r="AI138" s="215">
        <f>SUM(AI139:AI148)</f>
        <v>107000</v>
      </c>
      <c r="AJ138" s="215">
        <f>SUM(AJ139:AJ148)</f>
        <v>14429.98</v>
      </c>
      <c r="AK138" s="215">
        <f t="shared" ref="AK138:AP138" si="142">SUM(AK139:AK148)</f>
        <v>315000</v>
      </c>
      <c r="AL138" s="215">
        <f t="shared" si="142"/>
        <v>75000</v>
      </c>
      <c r="AM138" s="215">
        <f t="shared" si="142"/>
        <v>200000</v>
      </c>
      <c r="AN138" s="215">
        <f t="shared" si="142"/>
        <v>190000</v>
      </c>
      <c r="AO138" s="204">
        <f t="shared" si="92"/>
        <v>25217.333598778951</v>
      </c>
      <c r="AP138" s="215">
        <f t="shared" si="142"/>
        <v>315000</v>
      </c>
      <c r="AQ138" s="215"/>
      <c r="AR138" s="204">
        <f t="shared" si="93"/>
        <v>41807.684650607203</v>
      </c>
      <c r="AS138" s="204"/>
      <c r="AT138" s="204">
        <f t="shared" ref="AT138:AV138" si="143">SUM(AT139:AT148)</f>
        <v>24750.010000000002</v>
      </c>
      <c r="AU138" s="204">
        <f t="shared" si="143"/>
        <v>17200</v>
      </c>
      <c r="AV138" s="204">
        <f t="shared" si="143"/>
        <v>0</v>
      </c>
      <c r="AW138" s="204">
        <f t="shared" si="129"/>
        <v>59007.684650607203</v>
      </c>
      <c r="AX138" s="82"/>
      <c r="AY138" s="82"/>
      <c r="AZ138" s="82"/>
      <c r="BA138" s="82"/>
      <c r="BB138" s="82"/>
      <c r="BC138" s="82"/>
      <c r="BD138" s="82">
        <f t="shared" si="95"/>
        <v>0</v>
      </c>
      <c r="BE138" s="82">
        <f t="shared" si="96"/>
        <v>59007.684650607203</v>
      </c>
      <c r="BF138" s="82">
        <f t="shared" si="97"/>
        <v>0</v>
      </c>
      <c r="BG138" s="82">
        <f>SUM(BG139:BG148)</f>
        <v>76776.03</v>
      </c>
      <c r="BH138" s="82">
        <f>SUM(BH139:BH148)</f>
        <v>38000</v>
      </c>
      <c r="BI138" s="82">
        <f>SUM(BI139:BI148)</f>
        <v>38000</v>
      </c>
      <c r="BJ138" s="82">
        <f>SUM(BJ139:BJ148)</f>
        <v>1800</v>
      </c>
      <c r="BK138" s="82"/>
      <c r="BL138" s="82"/>
      <c r="BM138" s="108">
        <f t="shared" si="139"/>
        <v>4.7368421052631584</v>
      </c>
    </row>
    <row r="139" spans="1:65" hidden="1" x14ac:dyDescent="0.2">
      <c r="A139" s="206"/>
      <c r="B139" s="202"/>
      <c r="C139" s="202"/>
      <c r="D139" s="202"/>
      <c r="E139" s="213"/>
      <c r="F139" s="213"/>
      <c r="G139" s="213"/>
      <c r="H139" s="202"/>
      <c r="I139" s="214">
        <v>42211</v>
      </c>
      <c r="J139" s="109" t="s">
        <v>55</v>
      </c>
      <c r="K139" s="215">
        <v>17615</v>
      </c>
      <c r="L139" s="215">
        <v>0</v>
      </c>
      <c r="M139" s="215">
        <v>0</v>
      </c>
      <c r="N139" s="215">
        <v>6000</v>
      </c>
      <c r="O139" s="215">
        <v>6000</v>
      </c>
      <c r="P139" s="215">
        <v>5000</v>
      </c>
      <c r="Q139" s="215">
        <v>5000</v>
      </c>
      <c r="R139" s="215">
        <v>1257</v>
      </c>
      <c r="S139" s="215">
        <v>5000</v>
      </c>
      <c r="T139" s="215"/>
      <c r="U139" s="215"/>
      <c r="V139" s="204">
        <f t="shared" si="99"/>
        <v>100</v>
      </c>
      <c r="W139" s="215">
        <v>5000</v>
      </c>
      <c r="X139" s="215">
        <v>10000</v>
      </c>
      <c r="Y139" s="215">
        <v>10000</v>
      </c>
      <c r="Z139" s="215">
        <v>10000</v>
      </c>
      <c r="AA139" s="215">
        <v>12000</v>
      </c>
      <c r="AB139" s="215"/>
      <c r="AC139" s="215">
        <v>150000</v>
      </c>
      <c r="AD139" s="215">
        <v>150000</v>
      </c>
      <c r="AE139" s="215"/>
      <c r="AF139" s="215"/>
      <c r="AG139" s="218">
        <f>SUM(AD139+AE139-AF139)</f>
        <v>150000</v>
      </c>
      <c r="AH139" s="215"/>
      <c r="AI139" s="215">
        <v>25000</v>
      </c>
      <c r="AJ139" s="82">
        <v>0</v>
      </c>
      <c r="AK139" s="215">
        <v>25000</v>
      </c>
      <c r="AL139" s="215"/>
      <c r="AM139" s="215"/>
      <c r="AN139" s="215">
        <v>25000</v>
      </c>
      <c r="AO139" s="204">
        <f t="shared" si="92"/>
        <v>3318.0702103656513</v>
      </c>
      <c r="AP139" s="82">
        <v>10000</v>
      </c>
      <c r="AQ139" s="82"/>
      <c r="AR139" s="204">
        <f t="shared" si="93"/>
        <v>1327.2280841462605</v>
      </c>
      <c r="AS139" s="204"/>
      <c r="AT139" s="204"/>
      <c r="AU139" s="204"/>
      <c r="AV139" s="204"/>
      <c r="AW139" s="204">
        <f t="shared" si="129"/>
        <v>1327.2280841462605</v>
      </c>
      <c r="AX139" s="82"/>
      <c r="AY139" s="82"/>
      <c r="AZ139" s="82"/>
      <c r="BA139" s="82">
        <v>1327.23</v>
      </c>
      <c r="BB139" s="82"/>
      <c r="BC139" s="82"/>
      <c r="BD139" s="82">
        <f t="shared" si="95"/>
        <v>1327.23</v>
      </c>
      <c r="BE139" s="82">
        <f t="shared" si="96"/>
        <v>-1.9158537395469466E-3</v>
      </c>
      <c r="BF139" s="82">
        <f t="shared" si="97"/>
        <v>-1327.23</v>
      </c>
      <c r="BG139" s="82"/>
      <c r="BH139" s="82">
        <v>1000</v>
      </c>
      <c r="BI139" s="82">
        <v>1000</v>
      </c>
      <c r="BJ139" s="82"/>
      <c r="BK139" s="82"/>
      <c r="BL139" s="82"/>
      <c r="BM139" s="108">
        <f t="shared" si="139"/>
        <v>0</v>
      </c>
    </row>
    <row r="140" spans="1:65" hidden="1" x14ac:dyDescent="0.2">
      <c r="A140" s="206"/>
      <c r="B140" s="202"/>
      <c r="C140" s="202"/>
      <c r="D140" s="202"/>
      <c r="E140" s="213"/>
      <c r="F140" s="213"/>
      <c r="G140" s="213"/>
      <c r="H140" s="202"/>
      <c r="I140" s="214">
        <v>42212</v>
      </c>
      <c r="J140" s="109" t="s">
        <v>335</v>
      </c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04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8"/>
      <c r="AH140" s="215"/>
      <c r="AI140" s="215"/>
      <c r="AJ140" s="82">
        <v>4420.7700000000004</v>
      </c>
      <c r="AK140" s="215">
        <v>10000</v>
      </c>
      <c r="AL140" s="215"/>
      <c r="AM140" s="215"/>
      <c r="AN140" s="82">
        <f t="shared" si="98"/>
        <v>10000</v>
      </c>
      <c r="AO140" s="204">
        <f t="shared" ref="AO140:AO214" si="144">SUM(AN140/$AN$2)</f>
        <v>1327.2280841462605</v>
      </c>
      <c r="AP140" s="82">
        <v>10000</v>
      </c>
      <c r="AQ140" s="82"/>
      <c r="AR140" s="204">
        <f t="shared" ref="AR140:AR214" si="145">SUM(AP140/$AN$2)</f>
        <v>1327.2280841462605</v>
      </c>
      <c r="AS140" s="204">
        <v>693.56</v>
      </c>
      <c r="AT140" s="204">
        <v>693.56</v>
      </c>
      <c r="AU140" s="204"/>
      <c r="AV140" s="204"/>
      <c r="AW140" s="204">
        <f t="shared" si="129"/>
        <v>1327.2280841462605</v>
      </c>
      <c r="AX140" s="82"/>
      <c r="AY140" s="82"/>
      <c r="AZ140" s="82"/>
      <c r="BA140" s="82">
        <v>1327.23</v>
      </c>
      <c r="BB140" s="82"/>
      <c r="BC140" s="82"/>
      <c r="BD140" s="82">
        <f t="shared" si="95"/>
        <v>1327.23</v>
      </c>
      <c r="BE140" s="82">
        <f t="shared" si="96"/>
        <v>-1.9158537395469466E-3</v>
      </c>
      <c r="BF140" s="82">
        <f t="shared" si="97"/>
        <v>-1327.23</v>
      </c>
      <c r="BG140" s="82">
        <v>693.56</v>
      </c>
      <c r="BH140" s="82">
        <v>1000</v>
      </c>
      <c r="BI140" s="82">
        <v>1000</v>
      </c>
      <c r="BJ140" s="82"/>
      <c r="BK140" s="82"/>
      <c r="BL140" s="82"/>
      <c r="BM140" s="108">
        <f t="shared" si="139"/>
        <v>0</v>
      </c>
    </row>
    <row r="141" spans="1:65" hidden="1" x14ac:dyDescent="0.2">
      <c r="A141" s="206"/>
      <c r="B141" s="202"/>
      <c r="C141" s="202"/>
      <c r="D141" s="202"/>
      <c r="E141" s="213"/>
      <c r="F141" s="213"/>
      <c r="G141" s="213"/>
      <c r="H141" s="202"/>
      <c r="I141" s="214">
        <v>42219</v>
      </c>
      <c r="J141" s="109" t="s">
        <v>194</v>
      </c>
      <c r="K141" s="215"/>
      <c r="L141" s="215"/>
      <c r="M141" s="215"/>
      <c r="N141" s="215"/>
      <c r="O141" s="215"/>
      <c r="P141" s="215"/>
      <c r="Q141" s="215"/>
      <c r="R141" s="215">
        <v>14400</v>
      </c>
      <c r="S141" s="215">
        <v>15000</v>
      </c>
      <c r="T141" s="215">
        <v>2654.1</v>
      </c>
      <c r="U141" s="215"/>
      <c r="V141" s="204" t="e">
        <f t="shared" si="99"/>
        <v>#DIV/0!</v>
      </c>
      <c r="W141" s="215">
        <v>15000</v>
      </c>
      <c r="X141" s="215">
        <v>20000</v>
      </c>
      <c r="Y141" s="215">
        <v>20000</v>
      </c>
      <c r="Z141" s="215">
        <v>20000</v>
      </c>
      <c r="AA141" s="215">
        <v>20000</v>
      </c>
      <c r="AB141" s="215">
        <v>1653.65</v>
      </c>
      <c r="AC141" s="215">
        <v>20000</v>
      </c>
      <c r="AD141" s="215">
        <v>20000</v>
      </c>
      <c r="AE141" s="215"/>
      <c r="AF141" s="215"/>
      <c r="AG141" s="218">
        <f t="shared" ref="AG141:AG148" si="146">SUM(AD141+AE141-AF141)</f>
        <v>20000</v>
      </c>
      <c r="AH141" s="215"/>
      <c r="AI141" s="215">
        <v>20000</v>
      </c>
      <c r="AJ141" s="82">
        <v>0</v>
      </c>
      <c r="AK141" s="215">
        <v>20000</v>
      </c>
      <c r="AL141" s="215"/>
      <c r="AM141" s="215"/>
      <c r="AN141" s="82">
        <f t="shared" si="98"/>
        <v>20000</v>
      </c>
      <c r="AO141" s="204">
        <f t="shared" si="144"/>
        <v>2654.4561682925209</v>
      </c>
      <c r="AP141" s="82">
        <v>20000</v>
      </c>
      <c r="AQ141" s="82"/>
      <c r="AR141" s="204">
        <f t="shared" si="145"/>
        <v>2654.4561682925209</v>
      </c>
      <c r="AS141" s="204"/>
      <c r="AT141" s="204"/>
      <c r="AU141" s="204"/>
      <c r="AV141" s="204"/>
      <c r="AW141" s="204">
        <f t="shared" si="129"/>
        <v>2654.4561682925209</v>
      </c>
      <c r="AX141" s="82"/>
      <c r="AY141" s="82"/>
      <c r="AZ141" s="82"/>
      <c r="BA141" s="82">
        <v>2654.46</v>
      </c>
      <c r="BB141" s="82"/>
      <c r="BC141" s="82"/>
      <c r="BD141" s="82">
        <f t="shared" si="95"/>
        <v>2654.46</v>
      </c>
      <c r="BE141" s="82">
        <f t="shared" si="96"/>
        <v>-3.8317074790938932E-3</v>
      </c>
      <c r="BF141" s="82">
        <f t="shared" si="97"/>
        <v>-2654.46</v>
      </c>
      <c r="BG141" s="82">
        <v>1631.25</v>
      </c>
      <c r="BH141" s="82">
        <v>2000</v>
      </c>
      <c r="BI141" s="82">
        <v>2000</v>
      </c>
      <c r="BJ141" s="82"/>
      <c r="BK141" s="82">
        <v>2000</v>
      </c>
      <c r="BL141" s="82">
        <v>2000</v>
      </c>
      <c r="BM141" s="108">
        <f t="shared" si="139"/>
        <v>0</v>
      </c>
    </row>
    <row r="142" spans="1:65" hidden="1" x14ac:dyDescent="0.2">
      <c r="A142" s="206"/>
      <c r="B142" s="202"/>
      <c r="C142" s="202"/>
      <c r="D142" s="202"/>
      <c r="E142" s="213"/>
      <c r="F142" s="213"/>
      <c r="G142" s="213"/>
      <c r="H142" s="202"/>
      <c r="I142" s="214">
        <v>42221</v>
      </c>
      <c r="J142" s="109" t="s">
        <v>361</v>
      </c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04"/>
      <c r="W142" s="215"/>
      <c r="X142" s="215"/>
      <c r="Y142" s="215"/>
      <c r="Z142" s="215"/>
      <c r="AA142" s="215"/>
      <c r="AB142" s="215"/>
      <c r="AC142" s="215"/>
      <c r="AD142" s="215"/>
      <c r="AE142" s="215"/>
      <c r="AF142" s="215"/>
      <c r="AG142" s="218"/>
      <c r="AH142" s="215"/>
      <c r="AI142" s="215"/>
      <c r="AJ142" s="82"/>
      <c r="AK142" s="215"/>
      <c r="AL142" s="215"/>
      <c r="AM142" s="215"/>
      <c r="AN142" s="82"/>
      <c r="AO142" s="204">
        <f t="shared" si="144"/>
        <v>0</v>
      </c>
      <c r="AP142" s="82">
        <v>0</v>
      </c>
      <c r="AQ142" s="82"/>
      <c r="AR142" s="204">
        <f t="shared" si="145"/>
        <v>0</v>
      </c>
      <c r="AS142" s="204"/>
      <c r="AT142" s="204"/>
      <c r="AU142" s="204"/>
      <c r="AV142" s="204"/>
      <c r="AW142" s="204">
        <f t="shared" si="129"/>
        <v>0</v>
      </c>
      <c r="AX142" s="82"/>
      <c r="AY142" s="82"/>
      <c r="AZ142" s="82"/>
      <c r="BA142" s="82"/>
      <c r="BB142" s="82"/>
      <c r="BC142" s="82"/>
      <c r="BD142" s="82">
        <f t="shared" si="95"/>
        <v>0</v>
      </c>
      <c r="BE142" s="82">
        <f t="shared" si="96"/>
        <v>0</v>
      </c>
      <c r="BF142" s="82">
        <f t="shared" si="97"/>
        <v>0</v>
      </c>
      <c r="BG142" s="82"/>
      <c r="BH142" s="82"/>
      <c r="BI142" s="82"/>
      <c r="BJ142" s="82"/>
      <c r="BK142" s="82"/>
      <c r="BL142" s="82"/>
      <c r="BM142" s="108">
        <v>0</v>
      </c>
    </row>
    <row r="143" spans="1:65" hidden="1" x14ac:dyDescent="0.2">
      <c r="A143" s="206"/>
      <c r="B143" s="202"/>
      <c r="C143" s="202"/>
      <c r="D143" s="202"/>
      <c r="E143" s="213"/>
      <c r="F143" s="213"/>
      <c r="G143" s="213"/>
      <c r="H143" s="202"/>
      <c r="I143" s="214">
        <v>42231</v>
      </c>
      <c r="J143" s="109" t="s">
        <v>301</v>
      </c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04"/>
      <c r="W143" s="215"/>
      <c r="X143" s="215"/>
      <c r="Y143" s="215"/>
      <c r="Z143" s="215"/>
      <c r="AA143" s="215"/>
      <c r="AB143" s="215"/>
      <c r="AC143" s="215">
        <v>150000</v>
      </c>
      <c r="AD143" s="215">
        <v>150000</v>
      </c>
      <c r="AE143" s="215"/>
      <c r="AF143" s="215"/>
      <c r="AG143" s="218">
        <f t="shared" si="146"/>
        <v>150000</v>
      </c>
      <c r="AH143" s="215">
        <v>133963.93</v>
      </c>
      <c r="AI143" s="215">
        <v>0</v>
      </c>
      <c r="AJ143" s="82">
        <v>0</v>
      </c>
      <c r="AK143" s="215">
        <v>20000</v>
      </c>
      <c r="AL143" s="215"/>
      <c r="AM143" s="215"/>
      <c r="AN143" s="82">
        <f t="shared" si="98"/>
        <v>20000</v>
      </c>
      <c r="AO143" s="204">
        <f t="shared" si="144"/>
        <v>2654.4561682925209</v>
      </c>
      <c r="AP143" s="82">
        <v>10000</v>
      </c>
      <c r="AQ143" s="82"/>
      <c r="AR143" s="204">
        <f t="shared" si="145"/>
        <v>1327.2280841462605</v>
      </c>
      <c r="AS143" s="204"/>
      <c r="AT143" s="204"/>
      <c r="AU143" s="204"/>
      <c r="AV143" s="204"/>
      <c r="AW143" s="204">
        <f t="shared" si="129"/>
        <v>1327.2280841462605</v>
      </c>
      <c r="AX143" s="82"/>
      <c r="AY143" s="82"/>
      <c r="AZ143" s="82"/>
      <c r="BA143" s="82">
        <v>1327.23</v>
      </c>
      <c r="BB143" s="82"/>
      <c r="BC143" s="82"/>
      <c r="BD143" s="82">
        <f t="shared" si="95"/>
        <v>1327.23</v>
      </c>
      <c r="BE143" s="82">
        <f t="shared" si="96"/>
        <v>-1.9158537395469466E-3</v>
      </c>
      <c r="BF143" s="82">
        <f t="shared" si="97"/>
        <v>-1327.23</v>
      </c>
      <c r="BG143" s="82"/>
      <c r="BH143" s="82">
        <v>1000</v>
      </c>
      <c r="BI143" s="82">
        <v>1000</v>
      </c>
      <c r="BJ143" s="82">
        <v>1800</v>
      </c>
      <c r="BK143" s="82"/>
      <c r="BL143" s="82"/>
      <c r="BM143" s="108">
        <f t="shared" si="139"/>
        <v>180</v>
      </c>
    </row>
    <row r="144" spans="1:65" hidden="1" x14ac:dyDescent="0.2">
      <c r="A144" s="206"/>
      <c r="B144" s="202"/>
      <c r="C144" s="202"/>
      <c r="D144" s="202"/>
      <c r="E144" s="213"/>
      <c r="F144" s="213"/>
      <c r="G144" s="213"/>
      <c r="H144" s="202"/>
      <c r="I144" s="214">
        <v>42261</v>
      </c>
      <c r="J144" s="109" t="s">
        <v>355</v>
      </c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04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8"/>
      <c r="AH144" s="215"/>
      <c r="AI144" s="215"/>
      <c r="AJ144" s="82"/>
      <c r="AK144" s="215"/>
      <c r="AL144" s="215"/>
      <c r="AM144" s="215"/>
      <c r="AN144" s="82"/>
      <c r="AO144" s="204">
        <f t="shared" si="144"/>
        <v>0</v>
      </c>
      <c r="AP144" s="82">
        <v>0</v>
      </c>
      <c r="AQ144" s="82"/>
      <c r="AR144" s="204">
        <f t="shared" si="145"/>
        <v>0</v>
      </c>
      <c r="AS144" s="204">
        <v>32963.480000000003</v>
      </c>
      <c r="AT144" s="204"/>
      <c r="AU144" s="204"/>
      <c r="AV144" s="204"/>
      <c r="AW144" s="204">
        <f t="shared" si="129"/>
        <v>0</v>
      </c>
      <c r="AX144" s="82"/>
      <c r="AY144" s="82"/>
      <c r="AZ144" s="82"/>
      <c r="BA144" s="82"/>
      <c r="BB144" s="82"/>
      <c r="BC144" s="82"/>
      <c r="BD144" s="82">
        <f t="shared" si="95"/>
        <v>0</v>
      </c>
      <c r="BE144" s="82">
        <f t="shared" si="96"/>
        <v>0</v>
      </c>
      <c r="BF144" s="82">
        <f t="shared" si="97"/>
        <v>0</v>
      </c>
      <c r="BG144" s="82">
        <v>32963.480000000003</v>
      </c>
      <c r="BH144" s="82"/>
      <c r="BI144" s="82"/>
      <c r="BJ144" s="82"/>
      <c r="BK144" s="82"/>
      <c r="BL144" s="82"/>
      <c r="BM144" s="108">
        <v>0</v>
      </c>
    </row>
    <row r="145" spans="1:66" hidden="1" x14ac:dyDescent="0.2">
      <c r="A145" s="206"/>
      <c r="B145" s="202"/>
      <c r="C145" s="202"/>
      <c r="D145" s="202"/>
      <c r="E145" s="213"/>
      <c r="F145" s="213"/>
      <c r="G145" s="213"/>
      <c r="H145" s="202"/>
      <c r="I145" s="214">
        <v>42273</v>
      </c>
      <c r="J145" s="109" t="s">
        <v>390</v>
      </c>
      <c r="K145" s="215">
        <v>0</v>
      </c>
      <c r="L145" s="215">
        <v>0</v>
      </c>
      <c r="M145" s="215">
        <v>0</v>
      </c>
      <c r="N145" s="215">
        <v>30000</v>
      </c>
      <c r="O145" s="215">
        <v>30000</v>
      </c>
      <c r="P145" s="215">
        <v>50000</v>
      </c>
      <c r="Q145" s="215">
        <v>50000</v>
      </c>
      <c r="R145" s="215"/>
      <c r="S145" s="215">
        <v>30000</v>
      </c>
      <c r="T145" s="215"/>
      <c r="U145" s="215"/>
      <c r="V145" s="204">
        <f t="shared" si="99"/>
        <v>60</v>
      </c>
      <c r="W145" s="215">
        <v>30000</v>
      </c>
      <c r="X145" s="215">
        <v>0</v>
      </c>
      <c r="Y145" s="215">
        <v>30000</v>
      </c>
      <c r="Z145" s="215">
        <v>70000</v>
      </c>
      <c r="AA145" s="215">
        <v>35000</v>
      </c>
      <c r="AB145" s="215"/>
      <c r="AC145" s="215">
        <v>35000</v>
      </c>
      <c r="AD145" s="215">
        <v>35000</v>
      </c>
      <c r="AE145" s="215"/>
      <c r="AF145" s="215"/>
      <c r="AG145" s="218">
        <f t="shared" si="146"/>
        <v>35000</v>
      </c>
      <c r="AH145" s="215"/>
      <c r="AI145" s="215">
        <v>30000</v>
      </c>
      <c r="AJ145" s="82">
        <v>0</v>
      </c>
      <c r="AK145" s="215">
        <v>200000</v>
      </c>
      <c r="AL145" s="215"/>
      <c r="AM145" s="215">
        <v>200000</v>
      </c>
      <c r="AN145" s="82">
        <f t="shared" si="98"/>
        <v>0</v>
      </c>
      <c r="AO145" s="204">
        <f t="shared" si="144"/>
        <v>0</v>
      </c>
      <c r="AP145" s="82"/>
      <c r="AQ145" s="82"/>
      <c r="AR145" s="204">
        <f t="shared" si="145"/>
        <v>0</v>
      </c>
      <c r="AS145" s="204"/>
      <c r="AT145" s="204"/>
      <c r="AU145" s="204">
        <v>17200</v>
      </c>
      <c r="AV145" s="204"/>
      <c r="AW145" s="204">
        <f t="shared" si="129"/>
        <v>17200</v>
      </c>
      <c r="AX145" s="82"/>
      <c r="AY145" s="82"/>
      <c r="AZ145" s="82">
        <v>15000</v>
      </c>
      <c r="BA145" s="82"/>
      <c r="BB145" s="82"/>
      <c r="BC145" s="82">
        <v>2200</v>
      </c>
      <c r="BD145" s="82">
        <f t="shared" si="95"/>
        <v>17200</v>
      </c>
      <c r="BE145" s="82">
        <f t="shared" si="96"/>
        <v>0</v>
      </c>
      <c r="BF145" s="82">
        <f t="shared" si="97"/>
        <v>-17200</v>
      </c>
      <c r="BG145" s="82">
        <v>17071.29</v>
      </c>
      <c r="BH145" s="82"/>
      <c r="BI145" s="82"/>
      <c r="BJ145" s="82"/>
      <c r="BK145" s="82"/>
      <c r="BL145" s="82"/>
      <c r="BM145" s="108">
        <v>0</v>
      </c>
    </row>
    <row r="146" spans="1:66" hidden="1" x14ac:dyDescent="0.2">
      <c r="A146" s="206"/>
      <c r="B146" s="202"/>
      <c r="C146" s="202"/>
      <c r="D146" s="202"/>
      <c r="E146" s="213"/>
      <c r="F146" s="213"/>
      <c r="G146" s="213"/>
      <c r="H146" s="202"/>
      <c r="I146" s="214">
        <v>42271</v>
      </c>
      <c r="J146" s="109" t="s">
        <v>334</v>
      </c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04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8"/>
      <c r="AH146" s="215"/>
      <c r="AI146" s="215"/>
      <c r="AJ146" s="82">
        <v>2036.03</v>
      </c>
      <c r="AK146" s="215">
        <v>10000</v>
      </c>
      <c r="AL146" s="215">
        <v>55000</v>
      </c>
      <c r="AM146" s="215"/>
      <c r="AN146" s="82">
        <f t="shared" si="98"/>
        <v>65000</v>
      </c>
      <c r="AO146" s="204">
        <f t="shared" si="144"/>
        <v>8626.9825469506923</v>
      </c>
      <c r="AP146" s="82">
        <v>65000</v>
      </c>
      <c r="AQ146" s="82"/>
      <c r="AR146" s="204">
        <f t="shared" si="145"/>
        <v>8626.9825469506923</v>
      </c>
      <c r="AS146" s="204"/>
      <c r="AT146" s="204"/>
      <c r="AU146" s="204"/>
      <c r="AV146" s="204"/>
      <c r="AW146" s="204">
        <f t="shared" si="129"/>
        <v>8626.9825469506923</v>
      </c>
      <c r="AX146" s="82"/>
      <c r="AY146" s="82"/>
      <c r="AZ146" s="82">
        <v>8626.98</v>
      </c>
      <c r="BA146" s="82"/>
      <c r="BB146" s="82"/>
      <c r="BC146" s="82"/>
      <c r="BD146" s="82">
        <f t="shared" si="95"/>
        <v>8626.98</v>
      </c>
      <c r="BE146" s="82">
        <f t="shared" si="96"/>
        <v>2.546950692703831E-3</v>
      </c>
      <c r="BF146" s="82">
        <f t="shared" si="97"/>
        <v>-8626.98</v>
      </c>
      <c r="BG146" s="82">
        <v>360</v>
      </c>
      <c r="BH146" s="82"/>
      <c r="BI146" s="82"/>
      <c r="BJ146" s="82"/>
      <c r="BK146" s="82"/>
      <c r="BL146" s="82"/>
      <c r="BM146" s="108">
        <v>0</v>
      </c>
    </row>
    <row r="147" spans="1:66" hidden="1" x14ac:dyDescent="0.2">
      <c r="A147" s="206"/>
      <c r="B147" s="202"/>
      <c r="C147" s="202"/>
      <c r="D147" s="202"/>
      <c r="E147" s="213"/>
      <c r="F147" s="213"/>
      <c r="G147" s="213"/>
      <c r="H147" s="202"/>
      <c r="I147" s="214">
        <v>42273</v>
      </c>
      <c r="J147" s="109" t="s">
        <v>366</v>
      </c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04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8"/>
      <c r="AH147" s="215"/>
      <c r="AI147" s="215"/>
      <c r="AJ147" s="82"/>
      <c r="AK147" s="215"/>
      <c r="AL147" s="215"/>
      <c r="AM147" s="215"/>
      <c r="AN147" s="82"/>
      <c r="AO147" s="204">
        <f t="shared" si="144"/>
        <v>0</v>
      </c>
      <c r="AP147" s="82">
        <v>150000</v>
      </c>
      <c r="AQ147" s="82"/>
      <c r="AR147" s="204">
        <f t="shared" si="145"/>
        <v>19908.421262193908</v>
      </c>
      <c r="AS147" s="204"/>
      <c r="AT147" s="204"/>
      <c r="AU147" s="204"/>
      <c r="AV147" s="204"/>
      <c r="AW147" s="204">
        <f t="shared" si="129"/>
        <v>19908.421262193908</v>
      </c>
      <c r="AX147" s="82"/>
      <c r="AY147" s="82"/>
      <c r="AZ147" s="82">
        <v>10106.620000000001</v>
      </c>
      <c r="BA147" s="82"/>
      <c r="BB147" s="82">
        <v>201.35</v>
      </c>
      <c r="BC147" s="82">
        <v>9600.4500000000007</v>
      </c>
      <c r="BD147" s="82">
        <f t="shared" si="95"/>
        <v>19908.420000000002</v>
      </c>
      <c r="BE147" s="82">
        <f t="shared" si="96"/>
        <v>1.2621939058590215E-3</v>
      </c>
      <c r="BF147" s="82">
        <f t="shared" si="97"/>
        <v>-19908.420000000002</v>
      </c>
      <c r="BG147" s="82"/>
      <c r="BH147" s="82">
        <v>33000</v>
      </c>
      <c r="BI147" s="82">
        <v>33000</v>
      </c>
      <c r="BJ147" s="82"/>
      <c r="BK147" s="82"/>
      <c r="BL147" s="82"/>
      <c r="BM147" s="108">
        <f t="shared" si="139"/>
        <v>0</v>
      </c>
      <c r="BN147" s="193"/>
    </row>
    <row r="148" spans="1:66" hidden="1" x14ac:dyDescent="0.2">
      <c r="A148" s="206"/>
      <c r="B148" s="202"/>
      <c r="C148" s="202"/>
      <c r="D148" s="202"/>
      <c r="E148" s="213"/>
      <c r="F148" s="213"/>
      <c r="G148" s="213"/>
      <c r="H148" s="202"/>
      <c r="I148" s="214">
        <v>42274</v>
      </c>
      <c r="J148" s="109" t="s">
        <v>302</v>
      </c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04"/>
      <c r="W148" s="215"/>
      <c r="X148" s="215"/>
      <c r="Y148" s="215"/>
      <c r="Z148" s="215"/>
      <c r="AA148" s="215"/>
      <c r="AB148" s="215"/>
      <c r="AC148" s="215">
        <v>20000</v>
      </c>
      <c r="AD148" s="215">
        <v>20000</v>
      </c>
      <c r="AE148" s="215"/>
      <c r="AF148" s="215"/>
      <c r="AG148" s="218">
        <f t="shared" si="146"/>
        <v>20000</v>
      </c>
      <c r="AH148" s="215">
        <v>20527.5</v>
      </c>
      <c r="AI148" s="215">
        <v>32000</v>
      </c>
      <c r="AJ148" s="82">
        <v>7973.18</v>
      </c>
      <c r="AK148" s="215">
        <v>30000</v>
      </c>
      <c r="AL148" s="215">
        <v>20000</v>
      </c>
      <c r="AM148" s="215"/>
      <c r="AN148" s="82">
        <f t="shared" si="98"/>
        <v>50000</v>
      </c>
      <c r="AO148" s="204">
        <f t="shared" si="144"/>
        <v>6636.1404207313026</v>
      </c>
      <c r="AP148" s="82">
        <v>50000</v>
      </c>
      <c r="AQ148" s="82"/>
      <c r="AR148" s="204">
        <f t="shared" si="145"/>
        <v>6636.1404207313026</v>
      </c>
      <c r="AS148" s="204">
        <v>24056.45</v>
      </c>
      <c r="AT148" s="204">
        <v>24056.45</v>
      </c>
      <c r="AU148" s="204"/>
      <c r="AV148" s="204"/>
      <c r="AW148" s="204">
        <f t="shared" si="129"/>
        <v>6636.1404207313026</v>
      </c>
      <c r="AX148" s="82"/>
      <c r="AY148" s="82"/>
      <c r="AZ148" s="82">
        <v>6636.14</v>
      </c>
      <c r="BA148" s="82"/>
      <c r="BB148" s="82"/>
      <c r="BC148" s="82"/>
      <c r="BD148" s="82">
        <f t="shared" si="95"/>
        <v>6636.14</v>
      </c>
      <c r="BE148" s="82">
        <f t="shared" si="96"/>
        <v>4.2073130225617206E-4</v>
      </c>
      <c r="BF148" s="82">
        <f t="shared" si="97"/>
        <v>-6636.14</v>
      </c>
      <c r="BG148" s="82">
        <v>24056.45</v>
      </c>
      <c r="BH148" s="82">
        <v>0</v>
      </c>
      <c r="BI148" s="82">
        <v>0</v>
      </c>
      <c r="BJ148" s="82"/>
      <c r="BK148" s="82"/>
      <c r="BL148" s="82"/>
      <c r="BM148" s="108">
        <v>0</v>
      </c>
    </row>
    <row r="149" spans="1:66" hidden="1" x14ac:dyDescent="0.2">
      <c r="A149" s="206"/>
      <c r="B149" s="213" t="s">
        <v>57</v>
      </c>
      <c r="C149" s="202"/>
      <c r="D149" s="202"/>
      <c r="E149" s="213"/>
      <c r="F149" s="213"/>
      <c r="G149" s="213"/>
      <c r="H149" s="202"/>
      <c r="I149" s="214">
        <v>426</v>
      </c>
      <c r="J149" s="109" t="s">
        <v>239</v>
      </c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04"/>
      <c r="W149" s="215"/>
      <c r="X149" s="215">
        <f>SUM(X150:X152)</f>
        <v>100000</v>
      </c>
      <c r="Y149" s="215">
        <f>SUM(Y150:Y152)</f>
        <v>115000</v>
      </c>
      <c r="Z149" s="215">
        <f>SUM(Z150:Z152)</f>
        <v>115000</v>
      </c>
      <c r="AA149" s="215">
        <f t="shared" ref="AA149:AI149" si="147">SUM(AA150:AA152)</f>
        <v>15000</v>
      </c>
      <c r="AB149" s="215">
        <f t="shared" si="147"/>
        <v>81000</v>
      </c>
      <c r="AC149" s="215">
        <f t="shared" si="147"/>
        <v>15000</v>
      </c>
      <c r="AD149" s="215">
        <f t="shared" si="147"/>
        <v>15000</v>
      </c>
      <c r="AE149" s="215">
        <f t="shared" si="147"/>
        <v>0</v>
      </c>
      <c r="AF149" s="215">
        <f t="shared" si="147"/>
        <v>0</v>
      </c>
      <c r="AG149" s="215">
        <f t="shared" si="147"/>
        <v>15000</v>
      </c>
      <c r="AH149" s="215">
        <f t="shared" si="147"/>
        <v>0</v>
      </c>
      <c r="AI149" s="215">
        <f t="shared" si="147"/>
        <v>0</v>
      </c>
      <c r="AJ149" s="82">
        <v>0</v>
      </c>
      <c r="AK149" s="215">
        <v>0</v>
      </c>
      <c r="AL149" s="215"/>
      <c r="AM149" s="215"/>
      <c r="AN149" s="82">
        <f t="shared" si="98"/>
        <v>0</v>
      </c>
      <c r="AO149" s="204">
        <f t="shared" si="144"/>
        <v>0</v>
      </c>
      <c r="AP149" s="82"/>
      <c r="AQ149" s="82"/>
      <c r="AR149" s="204">
        <f t="shared" si="145"/>
        <v>0</v>
      </c>
      <c r="AS149" s="204"/>
      <c r="AT149" s="204"/>
      <c r="AU149" s="204"/>
      <c r="AV149" s="204"/>
      <c r="AW149" s="204">
        <f t="shared" si="129"/>
        <v>0</v>
      </c>
      <c r="AX149" s="82"/>
      <c r="AY149" s="82"/>
      <c r="AZ149" s="82"/>
      <c r="BA149" s="82"/>
      <c r="BB149" s="82"/>
      <c r="BC149" s="82"/>
      <c r="BD149" s="82">
        <f t="shared" si="95"/>
        <v>0</v>
      </c>
      <c r="BE149" s="82">
        <f t="shared" si="96"/>
        <v>0</v>
      </c>
      <c r="BF149" s="82">
        <f t="shared" si="97"/>
        <v>0</v>
      </c>
      <c r="BG149" s="82"/>
      <c r="BH149" s="82"/>
      <c r="BI149" s="82"/>
      <c r="BJ149" s="82"/>
      <c r="BK149" s="82"/>
      <c r="BL149" s="82"/>
      <c r="BM149" s="108">
        <v>0</v>
      </c>
    </row>
    <row r="150" spans="1:66" hidden="1" x14ac:dyDescent="0.2">
      <c r="A150" s="206"/>
      <c r="B150" s="202"/>
      <c r="C150" s="202"/>
      <c r="D150" s="202"/>
      <c r="E150" s="213"/>
      <c r="F150" s="213"/>
      <c r="G150" s="213"/>
      <c r="H150" s="202"/>
      <c r="I150" s="214">
        <v>42621</v>
      </c>
      <c r="J150" s="109" t="s">
        <v>238</v>
      </c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04"/>
      <c r="W150" s="215"/>
      <c r="X150" s="215"/>
      <c r="Y150" s="215">
        <v>15000</v>
      </c>
      <c r="Z150" s="215">
        <v>15000</v>
      </c>
      <c r="AA150" s="215">
        <v>15000</v>
      </c>
      <c r="AB150" s="215">
        <v>6000</v>
      </c>
      <c r="AC150" s="215">
        <v>15000</v>
      </c>
      <c r="AD150" s="215">
        <v>15000</v>
      </c>
      <c r="AE150" s="215"/>
      <c r="AF150" s="215"/>
      <c r="AG150" s="218">
        <f t="shared" ref="AG150:AG152" si="148">SUM(AC150+AE150-AF150)</f>
        <v>15000</v>
      </c>
      <c r="AH150" s="215"/>
      <c r="AI150" s="215">
        <v>0</v>
      </c>
      <c r="AJ150" s="82">
        <v>0</v>
      </c>
      <c r="AK150" s="215"/>
      <c r="AL150" s="215"/>
      <c r="AM150" s="215"/>
      <c r="AN150" s="82">
        <f t="shared" si="98"/>
        <v>0</v>
      </c>
      <c r="AO150" s="204">
        <f t="shared" si="144"/>
        <v>0</v>
      </c>
      <c r="AP150" s="82"/>
      <c r="AQ150" s="82"/>
      <c r="AR150" s="204">
        <f t="shared" si="145"/>
        <v>0</v>
      </c>
      <c r="AS150" s="204"/>
      <c r="AT150" s="204"/>
      <c r="AU150" s="204"/>
      <c r="AV150" s="204"/>
      <c r="AW150" s="204">
        <f t="shared" si="129"/>
        <v>0</v>
      </c>
      <c r="AX150" s="82"/>
      <c r="AY150" s="82"/>
      <c r="AZ150" s="82"/>
      <c r="BA150" s="82"/>
      <c r="BB150" s="82"/>
      <c r="BC150" s="82"/>
      <c r="BD150" s="82">
        <f t="shared" ref="BD150:BD224" si="149">SUM(AX150+AY150+AZ150+BA150+BB150+BC150)</f>
        <v>0</v>
      </c>
      <c r="BE150" s="82">
        <f t="shared" ref="BE150:BE225" si="150">SUM(AW150-BD150)</f>
        <v>0</v>
      </c>
      <c r="BF150" s="82">
        <f t="shared" si="97"/>
        <v>0</v>
      </c>
      <c r="BG150" s="82"/>
      <c r="BH150" s="82"/>
      <c r="BI150" s="82"/>
      <c r="BJ150" s="82"/>
      <c r="BK150" s="82"/>
      <c r="BL150" s="82"/>
      <c r="BM150" s="108" t="e">
        <f t="shared" si="139"/>
        <v>#DIV/0!</v>
      </c>
    </row>
    <row r="151" spans="1:66" hidden="1" x14ac:dyDescent="0.2">
      <c r="A151" s="206"/>
      <c r="B151" s="202"/>
      <c r="C151" s="202"/>
      <c r="D151" s="202"/>
      <c r="E151" s="213"/>
      <c r="F151" s="213"/>
      <c r="G151" s="213"/>
      <c r="H151" s="202"/>
      <c r="I151" s="214">
        <v>42639</v>
      </c>
      <c r="J151" s="109" t="s">
        <v>273</v>
      </c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04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8">
        <f t="shared" si="148"/>
        <v>0</v>
      </c>
      <c r="AH151" s="215"/>
      <c r="AI151" s="215"/>
      <c r="AJ151" s="82"/>
      <c r="AK151" s="215"/>
      <c r="AL151" s="215"/>
      <c r="AM151" s="215"/>
      <c r="AN151" s="82">
        <f t="shared" si="98"/>
        <v>0</v>
      </c>
      <c r="AO151" s="204">
        <f t="shared" si="144"/>
        <v>0</v>
      </c>
      <c r="AP151" s="82"/>
      <c r="AQ151" s="82"/>
      <c r="AR151" s="204">
        <f t="shared" si="145"/>
        <v>0</v>
      </c>
      <c r="AS151" s="204"/>
      <c r="AT151" s="204"/>
      <c r="AU151" s="204"/>
      <c r="AV151" s="204"/>
      <c r="AW151" s="204">
        <f t="shared" si="129"/>
        <v>0</v>
      </c>
      <c r="AX151" s="82"/>
      <c r="AY151" s="82"/>
      <c r="AZ151" s="82"/>
      <c r="BA151" s="82"/>
      <c r="BB151" s="82"/>
      <c r="BC151" s="82"/>
      <c r="BD151" s="82">
        <f t="shared" si="149"/>
        <v>0</v>
      </c>
      <c r="BE151" s="82">
        <f t="shared" si="150"/>
        <v>0</v>
      </c>
      <c r="BF151" s="82">
        <f t="shared" ref="BF151:BF226" si="151">SUM(BE151-AW151)</f>
        <v>0</v>
      </c>
      <c r="BG151" s="82"/>
      <c r="BH151" s="82"/>
      <c r="BI151" s="82"/>
      <c r="BJ151" s="82"/>
      <c r="BK151" s="82"/>
      <c r="BL151" s="82"/>
      <c r="BM151" s="108" t="e">
        <f t="shared" si="139"/>
        <v>#DIV/0!</v>
      </c>
    </row>
    <row r="152" spans="1:66" hidden="1" x14ac:dyDescent="0.2">
      <c r="A152" s="206"/>
      <c r="B152" s="202"/>
      <c r="C152" s="202"/>
      <c r="D152" s="202"/>
      <c r="E152" s="213"/>
      <c r="F152" s="213"/>
      <c r="G152" s="213"/>
      <c r="H152" s="202"/>
      <c r="I152" s="214">
        <v>42637</v>
      </c>
      <c r="J152" s="109" t="s">
        <v>243</v>
      </c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04"/>
      <c r="W152" s="215"/>
      <c r="X152" s="215">
        <v>100000</v>
      </c>
      <c r="Y152" s="215">
        <v>100000</v>
      </c>
      <c r="Z152" s="215">
        <v>100000</v>
      </c>
      <c r="AA152" s="215"/>
      <c r="AB152" s="215">
        <v>75000</v>
      </c>
      <c r="AC152" s="215"/>
      <c r="AD152" s="215"/>
      <c r="AE152" s="215"/>
      <c r="AF152" s="215"/>
      <c r="AG152" s="218">
        <f t="shared" si="148"/>
        <v>0</v>
      </c>
      <c r="AH152" s="215"/>
      <c r="AI152" s="215"/>
      <c r="AJ152" s="82"/>
      <c r="AK152" s="215"/>
      <c r="AL152" s="215"/>
      <c r="AM152" s="215"/>
      <c r="AN152" s="82">
        <f t="shared" si="98"/>
        <v>0</v>
      </c>
      <c r="AO152" s="204">
        <f t="shared" si="144"/>
        <v>0</v>
      </c>
      <c r="AP152" s="82"/>
      <c r="AQ152" s="82"/>
      <c r="AR152" s="204">
        <f t="shared" si="145"/>
        <v>0</v>
      </c>
      <c r="AS152" s="204"/>
      <c r="AT152" s="204"/>
      <c r="AU152" s="204"/>
      <c r="AV152" s="204"/>
      <c r="AW152" s="204">
        <f t="shared" si="129"/>
        <v>0</v>
      </c>
      <c r="AX152" s="82"/>
      <c r="AY152" s="82"/>
      <c r="AZ152" s="82"/>
      <c r="BA152" s="82"/>
      <c r="BB152" s="82"/>
      <c r="BC152" s="82"/>
      <c r="BD152" s="82">
        <f t="shared" si="149"/>
        <v>0</v>
      </c>
      <c r="BE152" s="82">
        <f t="shared" si="150"/>
        <v>0</v>
      </c>
      <c r="BF152" s="82">
        <f t="shared" si="151"/>
        <v>0</v>
      </c>
      <c r="BG152" s="82"/>
      <c r="BH152" s="82"/>
      <c r="BI152" s="82"/>
      <c r="BJ152" s="82"/>
      <c r="BK152" s="82"/>
      <c r="BL152" s="82"/>
      <c r="BM152" s="108" t="e">
        <f t="shared" si="139"/>
        <v>#DIV/0!</v>
      </c>
    </row>
    <row r="153" spans="1:66" hidden="1" x14ac:dyDescent="0.2">
      <c r="A153" s="211" t="s">
        <v>98</v>
      </c>
      <c r="B153" s="216"/>
      <c r="C153" s="216"/>
      <c r="D153" s="216"/>
      <c r="E153" s="217"/>
      <c r="F153" s="217"/>
      <c r="G153" s="217"/>
      <c r="H153" s="216"/>
      <c r="I153" s="203" t="s">
        <v>99</v>
      </c>
      <c r="J153" s="192" t="s">
        <v>100</v>
      </c>
      <c r="K153" s="204" t="e">
        <f>SUM(K154+K161+#REF!)</f>
        <v>#REF!</v>
      </c>
      <c r="L153" s="204" t="e">
        <f>SUM(L154+L161+#REF!)</f>
        <v>#REF!</v>
      </c>
      <c r="M153" s="204" t="e">
        <f>SUM(M154+M161+#REF!)</f>
        <v>#REF!</v>
      </c>
      <c r="N153" s="204">
        <f t="shared" ref="N153:Y153" si="152">SUM(N154+N161)</f>
        <v>43000</v>
      </c>
      <c r="O153" s="204">
        <f t="shared" si="152"/>
        <v>43000</v>
      </c>
      <c r="P153" s="204">
        <f t="shared" si="152"/>
        <v>31000</v>
      </c>
      <c r="Q153" s="204">
        <f t="shared" si="152"/>
        <v>31000</v>
      </c>
      <c r="R153" s="204">
        <f t="shared" si="152"/>
        <v>0</v>
      </c>
      <c r="S153" s="204">
        <f t="shared" si="152"/>
        <v>31000</v>
      </c>
      <c r="T153" s="204">
        <f t="shared" si="152"/>
        <v>0</v>
      </c>
      <c r="U153" s="204">
        <f t="shared" si="152"/>
        <v>0</v>
      </c>
      <c r="V153" s="204">
        <f t="shared" si="152"/>
        <v>200</v>
      </c>
      <c r="W153" s="204">
        <f t="shared" si="152"/>
        <v>31000</v>
      </c>
      <c r="X153" s="204">
        <f t="shared" si="152"/>
        <v>88000</v>
      </c>
      <c r="Y153" s="204">
        <f t="shared" si="152"/>
        <v>88000</v>
      </c>
      <c r="Z153" s="204">
        <f t="shared" ref="Z153" si="153">SUM(Z154+Z161)</f>
        <v>88000</v>
      </c>
      <c r="AA153" s="204">
        <f>SUM(AA154+AA161)</f>
        <v>93000</v>
      </c>
      <c r="AB153" s="204">
        <f t="shared" ref="AB153" si="154">SUM(AB154+AB161)</f>
        <v>0</v>
      </c>
      <c r="AC153" s="204">
        <f>SUM(AC154+AC161)</f>
        <v>115000</v>
      </c>
      <c r="AD153" s="204">
        <f>SUM(AD154+AD161)</f>
        <v>95000</v>
      </c>
      <c r="AE153" s="204">
        <f t="shared" ref="AE153:AI153" si="155">SUM(AE154+AE161)</f>
        <v>0</v>
      </c>
      <c r="AF153" s="204">
        <f t="shared" si="155"/>
        <v>0</v>
      </c>
      <c r="AG153" s="204">
        <f t="shared" si="155"/>
        <v>95000</v>
      </c>
      <c r="AH153" s="204">
        <f t="shared" si="155"/>
        <v>4997.09</v>
      </c>
      <c r="AI153" s="204">
        <f t="shared" si="155"/>
        <v>60000</v>
      </c>
      <c r="AJ153" s="204">
        <f>SUM(AJ154+AJ161)</f>
        <v>0</v>
      </c>
      <c r="AK153" s="204">
        <f t="shared" ref="AK153:AQ153" si="156">SUM(AK154+AK161)</f>
        <v>60000</v>
      </c>
      <c r="AL153" s="204">
        <f t="shared" si="156"/>
        <v>0</v>
      </c>
      <c r="AM153" s="204">
        <f t="shared" si="156"/>
        <v>0</v>
      </c>
      <c r="AN153" s="204">
        <f t="shared" si="156"/>
        <v>60000</v>
      </c>
      <c r="AO153" s="204">
        <f t="shared" si="144"/>
        <v>7963.3685048775624</v>
      </c>
      <c r="AP153" s="204">
        <f t="shared" si="156"/>
        <v>60000</v>
      </c>
      <c r="AQ153" s="204">
        <f t="shared" si="156"/>
        <v>0</v>
      </c>
      <c r="AR153" s="204">
        <f t="shared" si="145"/>
        <v>7963.3685048775624</v>
      </c>
      <c r="AS153" s="204"/>
      <c r="AT153" s="204">
        <f t="shared" ref="AT153:AV153" si="157">SUM(AT154+AT161)</f>
        <v>0</v>
      </c>
      <c r="AU153" s="204">
        <f t="shared" si="157"/>
        <v>0</v>
      </c>
      <c r="AV153" s="204">
        <f t="shared" si="157"/>
        <v>0</v>
      </c>
      <c r="AW153" s="204">
        <f t="shared" si="129"/>
        <v>7963.3685048775624</v>
      </c>
      <c r="AX153" s="82"/>
      <c r="AY153" s="82"/>
      <c r="AZ153" s="82"/>
      <c r="BA153" s="82"/>
      <c r="BB153" s="82"/>
      <c r="BC153" s="82"/>
      <c r="BD153" s="82">
        <f t="shared" si="149"/>
        <v>0</v>
      </c>
      <c r="BE153" s="82">
        <f t="shared" si="150"/>
        <v>7963.3685048775624</v>
      </c>
      <c r="BF153" s="82">
        <f t="shared" si="151"/>
        <v>0</v>
      </c>
      <c r="BG153" s="82">
        <f>SUM(BG154+BG161)</f>
        <v>2805.68</v>
      </c>
      <c r="BH153" s="82">
        <f>SUM(BH154+BH161)</f>
        <v>7980</v>
      </c>
      <c r="BI153" s="82">
        <f>SUM(BI154+BI161)</f>
        <v>7980</v>
      </c>
      <c r="BJ153" s="82">
        <f>SUM(BJ154+BJ161)</f>
        <v>0</v>
      </c>
      <c r="BK153" s="82">
        <f t="shared" ref="BK153:BL153" si="158">SUM(BK154+BK161)</f>
        <v>8030</v>
      </c>
      <c r="BL153" s="82">
        <f t="shared" si="158"/>
        <v>8030</v>
      </c>
      <c r="BM153" s="108">
        <f t="shared" si="139"/>
        <v>0</v>
      </c>
    </row>
    <row r="154" spans="1:66" hidden="1" x14ac:dyDescent="0.2">
      <c r="A154" s="206" t="s">
        <v>103</v>
      </c>
      <c r="B154" s="202"/>
      <c r="C154" s="202"/>
      <c r="D154" s="202"/>
      <c r="E154" s="213"/>
      <c r="F154" s="213"/>
      <c r="G154" s="213"/>
      <c r="H154" s="202"/>
      <c r="I154" s="214" t="s">
        <v>21</v>
      </c>
      <c r="J154" s="109" t="s">
        <v>164</v>
      </c>
      <c r="K154" s="215" t="e">
        <f t="shared" ref="K154:AE158" si="159">SUM(K155)</f>
        <v>#REF!</v>
      </c>
      <c r="L154" s="215" t="e">
        <f t="shared" si="159"/>
        <v>#REF!</v>
      </c>
      <c r="M154" s="215" t="e">
        <f t="shared" si="159"/>
        <v>#REF!</v>
      </c>
      <c r="N154" s="215">
        <f t="shared" si="159"/>
        <v>40000</v>
      </c>
      <c r="O154" s="215">
        <f t="shared" si="159"/>
        <v>40000</v>
      </c>
      <c r="P154" s="215">
        <f t="shared" si="159"/>
        <v>28000</v>
      </c>
      <c r="Q154" s="215">
        <f t="shared" si="159"/>
        <v>28000</v>
      </c>
      <c r="R154" s="215">
        <f t="shared" si="159"/>
        <v>0</v>
      </c>
      <c r="S154" s="215">
        <f t="shared" si="159"/>
        <v>28000</v>
      </c>
      <c r="T154" s="215">
        <f t="shared" si="159"/>
        <v>0</v>
      </c>
      <c r="U154" s="215">
        <f t="shared" si="159"/>
        <v>0</v>
      </c>
      <c r="V154" s="215">
        <f t="shared" si="159"/>
        <v>100</v>
      </c>
      <c r="W154" s="215">
        <f t="shared" si="159"/>
        <v>28000</v>
      </c>
      <c r="X154" s="215">
        <f t="shared" si="159"/>
        <v>85000</v>
      </c>
      <c r="Y154" s="215">
        <f t="shared" si="159"/>
        <v>85000</v>
      </c>
      <c r="Z154" s="215">
        <f t="shared" si="159"/>
        <v>85000</v>
      </c>
      <c r="AA154" s="215">
        <f t="shared" si="159"/>
        <v>85000</v>
      </c>
      <c r="AB154" s="215">
        <f t="shared" si="159"/>
        <v>0</v>
      </c>
      <c r="AC154" s="215">
        <f t="shared" si="159"/>
        <v>85000</v>
      </c>
      <c r="AD154" s="215">
        <f t="shared" si="159"/>
        <v>85000</v>
      </c>
      <c r="AE154" s="215">
        <f t="shared" si="159"/>
        <v>0</v>
      </c>
      <c r="AF154" s="215">
        <f t="shared" ref="AF154:AQ158" si="160">SUM(AF155)</f>
        <v>0</v>
      </c>
      <c r="AG154" s="215">
        <f t="shared" si="160"/>
        <v>85000</v>
      </c>
      <c r="AH154" s="215">
        <f t="shared" si="160"/>
        <v>0</v>
      </c>
      <c r="AI154" s="215">
        <f t="shared" si="160"/>
        <v>50000</v>
      </c>
      <c r="AJ154" s="215">
        <f t="shared" si="160"/>
        <v>0</v>
      </c>
      <c r="AK154" s="215">
        <f t="shared" si="160"/>
        <v>50000</v>
      </c>
      <c r="AL154" s="215">
        <f t="shared" si="160"/>
        <v>0</v>
      </c>
      <c r="AM154" s="215">
        <f t="shared" si="160"/>
        <v>0</v>
      </c>
      <c r="AN154" s="215">
        <f t="shared" si="160"/>
        <v>50000</v>
      </c>
      <c r="AO154" s="204">
        <f t="shared" si="144"/>
        <v>6636.1404207313026</v>
      </c>
      <c r="AP154" s="215">
        <f t="shared" si="160"/>
        <v>50000</v>
      </c>
      <c r="AQ154" s="215">
        <f t="shared" si="160"/>
        <v>0</v>
      </c>
      <c r="AR154" s="204">
        <f t="shared" si="145"/>
        <v>6636.1404207313026</v>
      </c>
      <c r="AS154" s="204"/>
      <c r="AT154" s="204">
        <f t="shared" ref="AT154:AV154" si="161">SUM(AT155)</f>
        <v>0</v>
      </c>
      <c r="AU154" s="204">
        <f t="shared" si="161"/>
        <v>0</v>
      </c>
      <c r="AV154" s="204">
        <f t="shared" si="161"/>
        <v>0</v>
      </c>
      <c r="AW154" s="204">
        <f t="shared" si="129"/>
        <v>6636.1404207313026</v>
      </c>
      <c r="AX154" s="82"/>
      <c r="AY154" s="82"/>
      <c r="AZ154" s="82"/>
      <c r="BA154" s="82"/>
      <c r="BB154" s="82"/>
      <c r="BC154" s="82"/>
      <c r="BD154" s="82">
        <f t="shared" si="149"/>
        <v>0</v>
      </c>
      <c r="BE154" s="82">
        <f t="shared" si="150"/>
        <v>6636.1404207313026</v>
      </c>
      <c r="BF154" s="82">
        <f t="shared" si="151"/>
        <v>0</v>
      </c>
      <c r="BG154" s="82">
        <f>SUM(BG157)</f>
        <v>2805.68</v>
      </c>
      <c r="BH154" s="82">
        <f>SUM(BH157)</f>
        <v>6650</v>
      </c>
      <c r="BI154" s="82">
        <f>SUM(BI157)</f>
        <v>6650</v>
      </c>
      <c r="BJ154" s="82">
        <f>SUM(BJ157)</f>
        <v>0</v>
      </c>
      <c r="BK154" s="82">
        <f t="shared" ref="BK154:BL155" si="162">SUM(BK157)</f>
        <v>6700</v>
      </c>
      <c r="BL154" s="82">
        <f t="shared" si="162"/>
        <v>6700</v>
      </c>
      <c r="BM154" s="108">
        <f t="shared" si="139"/>
        <v>0</v>
      </c>
    </row>
    <row r="155" spans="1:66" hidden="1" x14ac:dyDescent="0.2">
      <c r="A155" s="206"/>
      <c r="B155" s="202"/>
      <c r="C155" s="202"/>
      <c r="D155" s="202"/>
      <c r="E155" s="213"/>
      <c r="F155" s="213"/>
      <c r="G155" s="213"/>
      <c r="H155" s="202"/>
      <c r="I155" s="214" t="s">
        <v>101</v>
      </c>
      <c r="J155" s="109"/>
      <c r="K155" s="215" t="e">
        <f t="shared" ref="K155:AQ155" si="163">SUM(K157)</f>
        <v>#REF!</v>
      </c>
      <c r="L155" s="215" t="e">
        <f t="shared" si="163"/>
        <v>#REF!</v>
      </c>
      <c r="M155" s="215" t="e">
        <f t="shared" si="163"/>
        <v>#REF!</v>
      </c>
      <c r="N155" s="215">
        <f t="shared" si="163"/>
        <v>40000</v>
      </c>
      <c r="O155" s="215">
        <f t="shared" si="163"/>
        <v>40000</v>
      </c>
      <c r="P155" s="215">
        <f t="shared" si="163"/>
        <v>28000</v>
      </c>
      <c r="Q155" s="215">
        <f t="shared" si="163"/>
        <v>28000</v>
      </c>
      <c r="R155" s="215">
        <f t="shared" si="163"/>
        <v>0</v>
      </c>
      <c r="S155" s="215">
        <f t="shared" si="163"/>
        <v>28000</v>
      </c>
      <c r="T155" s="215">
        <f t="shared" si="163"/>
        <v>0</v>
      </c>
      <c r="U155" s="215">
        <f t="shared" si="163"/>
        <v>0</v>
      </c>
      <c r="V155" s="215">
        <f t="shared" si="163"/>
        <v>100</v>
      </c>
      <c r="W155" s="215">
        <f t="shared" si="163"/>
        <v>28000</v>
      </c>
      <c r="X155" s="215">
        <f t="shared" si="163"/>
        <v>85000</v>
      </c>
      <c r="Y155" s="215">
        <f t="shared" si="163"/>
        <v>85000</v>
      </c>
      <c r="Z155" s="215">
        <f t="shared" si="163"/>
        <v>85000</v>
      </c>
      <c r="AA155" s="215">
        <f t="shared" si="163"/>
        <v>85000</v>
      </c>
      <c r="AB155" s="215">
        <f t="shared" si="163"/>
        <v>0</v>
      </c>
      <c r="AC155" s="215">
        <f t="shared" si="163"/>
        <v>85000</v>
      </c>
      <c r="AD155" s="215">
        <f t="shared" si="163"/>
        <v>85000</v>
      </c>
      <c r="AE155" s="215">
        <f t="shared" si="163"/>
        <v>0</v>
      </c>
      <c r="AF155" s="215">
        <f t="shared" si="163"/>
        <v>0</v>
      </c>
      <c r="AG155" s="215">
        <f t="shared" si="163"/>
        <v>85000</v>
      </c>
      <c r="AH155" s="215">
        <f t="shared" si="163"/>
        <v>0</v>
      </c>
      <c r="AI155" s="215">
        <f t="shared" si="163"/>
        <v>50000</v>
      </c>
      <c r="AJ155" s="215">
        <f t="shared" si="163"/>
        <v>0</v>
      </c>
      <c r="AK155" s="215">
        <f t="shared" si="163"/>
        <v>50000</v>
      </c>
      <c r="AL155" s="215">
        <f t="shared" si="163"/>
        <v>0</v>
      </c>
      <c r="AM155" s="215">
        <f t="shared" si="163"/>
        <v>0</v>
      </c>
      <c r="AN155" s="215">
        <f t="shared" si="163"/>
        <v>50000</v>
      </c>
      <c r="AO155" s="204">
        <f t="shared" si="144"/>
        <v>6636.1404207313026</v>
      </c>
      <c r="AP155" s="215">
        <f t="shared" si="163"/>
        <v>50000</v>
      </c>
      <c r="AQ155" s="215">
        <f t="shared" si="163"/>
        <v>0</v>
      </c>
      <c r="AR155" s="204">
        <f t="shared" si="145"/>
        <v>6636.1404207313026</v>
      </c>
      <c r="AS155" s="204"/>
      <c r="AT155" s="204">
        <f t="shared" ref="AT155:AV155" si="164">SUM(AT157)</f>
        <v>0</v>
      </c>
      <c r="AU155" s="204">
        <f t="shared" si="164"/>
        <v>0</v>
      </c>
      <c r="AV155" s="204">
        <f t="shared" si="164"/>
        <v>0</v>
      </c>
      <c r="AW155" s="204">
        <f t="shared" si="129"/>
        <v>6636.1404207313026</v>
      </c>
      <c r="AX155" s="82"/>
      <c r="AY155" s="82"/>
      <c r="AZ155" s="82"/>
      <c r="BA155" s="82"/>
      <c r="BB155" s="82"/>
      <c r="BC155" s="82"/>
      <c r="BD155" s="82">
        <f t="shared" si="149"/>
        <v>0</v>
      </c>
      <c r="BE155" s="82">
        <f t="shared" si="150"/>
        <v>6636.1404207313026</v>
      </c>
      <c r="BF155" s="82">
        <f t="shared" si="151"/>
        <v>0</v>
      </c>
      <c r="BG155" s="82"/>
      <c r="BH155" s="82">
        <f>SUM(BH158)</f>
        <v>6650</v>
      </c>
      <c r="BI155" s="82">
        <f>SUM(BI158)</f>
        <v>6650</v>
      </c>
      <c r="BJ155" s="82">
        <f>SUM(BJ158)</f>
        <v>0</v>
      </c>
      <c r="BK155" s="82">
        <f t="shared" si="162"/>
        <v>6700</v>
      </c>
      <c r="BL155" s="82">
        <f t="shared" si="162"/>
        <v>6700</v>
      </c>
      <c r="BM155" s="108">
        <f t="shared" si="139"/>
        <v>0</v>
      </c>
    </row>
    <row r="156" spans="1:66" hidden="1" x14ac:dyDescent="0.2">
      <c r="A156" s="206"/>
      <c r="B156" s="213" t="s">
        <v>367</v>
      </c>
      <c r="C156" s="202"/>
      <c r="D156" s="202"/>
      <c r="E156" s="202"/>
      <c r="F156" s="202"/>
      <c r="G156" s="202"/>
      <c r="H156" s="202"/>
      <c r="I156" s="214" t="s">
        <v>368</v>
      </c>
      <c r="J156" s="109" t="s">
        <v>31</v>
      </c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04">
        <f t="shared" si="144"/>
        <v>0</v>
      </c>
      <c r="AP156" s="215">
        <v>50000</v>
      </c>
      <c r="AQ156" s="215">
        <v>50000</v>
      </c>
      <c r="AR156" s="204">
        <f t="shared" si="145"/>
        <v>6636.1404207313026</v>
      </c>
      <c r="AS156" s="204"/>
      <c r="AT156" s="204">
        <v>50000</v>
      </c>
      <c r="AU156" s="204"/>
      <c r="AV156" s="204"/>
      <c r="AW156" s="204">
        <f t="shared" si="129"/>
        <v>6636.1404207313026</v>
      </c>
      <c r="AX156" s="82"/>
      <c r="AY156" s="82"/>
      <c r="AZ156" s="82"/>
      <c r="BA156" s="82"/>
      <c r="BB156" s="82"/>
      <c r="BC156" s="82"/>
      <c r="BD156" s="82">
        <f t="shared" si="149"/>
        <v>0</v>
      </c>
      <c r="BE156" s="82">
        <f t="shared" si="150"/>
        <v>6636.1404207313026</v>
      </c>
      <c r="BF156" s="82">
        <f t="shared" si="151"/>
        <v>0</v>
      </c>
      <c r="BG156" s="82"/>
      <c r="BH156" s="82">
        <v>6650</v>
      </c>
      <c r="BI156" s="82">
        <v>6650</v>
      </c>
      <c r="BJ156" s="82"/>
      <c r="BK156" s="82">
        <v>6700</v>
      </c>
      <c r="BL156" s="82">
        <v>6700</v>
      </c>
      <c r="BM156" s="108">
        <f t="shared" si="139"/>
        <v>0</v>
      </c>
    </row>
    <row r="157" spans="1:66" hidden="1" x14ac:dyDescent="0.2">
      <c r="A157" s="211"/>
      <c r="B157" s="216"/>
      <c r="C157" s="216"/>
      <c r="D157" s="216"/>
      <c r="E157" s="217"/>
      <c r="F157" s="217"/>
      <c r="G157" s="217"/>
      <c r="H157" s="216"/>
      <c r="I157" s="203">
        <v>3</v>
      </c>
      <c r="J157" s="192" t="s">
        <v>4</v>
      </c>
      <c r="K157" s="204" t="e">
        <f t="shared" si="159"/>
        <v>#REF!</v>
      </c>
      <c r="L157" s="204" t="e">
        <f t="shared" si="159"/>
        <v>#REF!</v>
      </c>
      <c r="M157" s="204" t="e">
        <f t="shared" si="159"/>
        <v>#REF!</v>
      </c>
      <c r="N157" s="204">
        <f t="shared" si="159"/>
        <v>40000</v>
      </c>
      <c r="O157" s="204">
        <f t="shared" si="159"/>
        <v>40000</v>
      </c>
      <c r="P157" s="204">
        <f t="shared" si="159"/>
        <v>28000</v>
      </c>
      <c r="Q157" s="204">
        <f t="shared" si="159"/>
        <v>28000</v>
      </c>
      <c r="R157" s="204">
        <f t="shared" si="159"/>
        <v>0</v>
      </c>
      <c r="S157" s="204">
        <f t="shared" si="159"/>
        <v>28000</v>
      </c>
      <c r="T157" s="204">
        <f t="shared" si="159"/>
        <v>0</v>
      </c>
      <c r="U157" s="204">
        <f t="shared" si="159"/>
        <v>0</v>
      </c>
      <c r="V157" s="204">
        <f t="shared" si="159"/>
        <v>100</v>
      </c>
      <c r="W157" s="204">
        <f t="shared" si="159"/>
        <v>28000</v>
      </c>
      <c r="X157" s="204">
        <f t="shared" si="159"/>
        <v>85000</v>
      </c>
      <c r="Y157" s="204">
        <f>SUM(Y158)</f>
        <v>85000</v>
      </c>
      <c r="Z157" s="204">
        <f>SUM(Z158)</f>
        <v>85000</v>
      </c>
      <c r="AA157" s="204">
        <f t="shared" si="159"/>
        <v>85000</v>
      </c>
      <c r="AB157" s="204">
        <f t="shared" si="159"/>
        <v>0</v>
      </c>
      <c r="AC157" s="204">
        <f t="shared" si="159"/>
        <v>85000</v>
      </c>
      <c r="AD157" s="204">
        <f t="shared" si="159"/>
        <v>85000</v>
      </c>
      <c r="AE157" s="204">
        <f t="shared" si="159"/>
        <v>0</v>
      </c>
      <c r="AF157" s="204">
        <f t="shared" si="160"/>
        <v>0</v>
      </c>
      <c r="AG157" s="204">
        <f t="shared" si="160"/>
        <v>85000</v>
      </c>
      <c r="AH157" s="204">
        <f t="shared" si="160"/>
        <v>0</v>
      </c>
      <c r="AI157" s="204">
        <f>SUM(AI158)</f>
        <v>50000</v>
      </c>
      <c r="AJ157" s="204">
        <f>SUM(AJ158)</f>
        <v>0</v>
      </c>
      <c r="AK157" s="204">
        <f>SUM(AK158)</f>
        <v>50000</v>
      </c>
      <c r="AL157" s="204">
        <f t="shared" si="160"/>
        <v>0</v>
      </c>
      <c r="AM157" s="204">
        <f t="shared" si="160"/>
        <v>0</v>
      </c>
      <c r="AN157" s="204">
        <f t="shared" si="160"/>
        <v>50000</v>
      </c>
      <c r="AO157" s="204">
        <f t="shared" si="144"/>
        <v>6636.1404207313026</v>
      </c>
      <c r="AP157" s="204">
        <f t="shared" si="160"/>
        <v>50000</v>
      </c>
      <c r="AQ157" s="204">
        <f t="shared" si="160"/>
        <v>0</v>
      </c>
      <c r="AR157" s="204">
        <f t="shared" si="145"/>
        <v>6636.1404207313026</v>
      </c>
      <c r="AS157" s="204"/>
      <c r="AT157" s="204">
        <f t="shared" ref="AT157:AV158" si="165">SUM(AT158)</f>
        <v>0</v>
      </c>
      <c r="AU157" s="204">
        <f t="shared" si="165"/>
        <v>0</v>
      </c>
      <c r="AV157" s="204">
        <f t="shared" si="165"/>
        <v>0</v>
      </c>
      <c r="AW157" s="204">
        <f t="shared" si="129"/>
        <v>6636.1404207313026</v>
      </c>
      <c r="AX157" s="82"/>
      <c r="AY157" s="82"/>
      <c r="AZ157" s="82"/>
      <c r="BA157" s="82"/>
      <c r="BB157" s="82"/>
      <c r="BC157" s="82"/>
      <c r="BD157" s="82">
        <f t="shared" si="149"/>
        <v>0</v>
      </c>
      <c r="BE157" s="82">
        <f t="shared" si="150"/>
        <v>6636.1404207313026</v>
      </c>
      <c r="BF157" s="82">
        <f t="shared" si="151"/>
        <v>0</v>
      </c>
      <c r="BG157" s="82">
        <f>SUM(BG158)</f>
        <v>2805.68</v>
      </c>
      <c r="BH157" s="82">
        <f>SUM(BH158)</f>
        <v>6650</v>
      </c>
      <c r="BI157" s="82">
        <f>SUM(BI158)</f>
        <v>6650</v>
      </c>
      <c r="BJ157" s="82">
        <f>SUM(BJ158)</f>
        <v>0</v>
      </c>
      <c r="BK157" s="82">
        <f t="shared" ref="BK157:BL157" si="166">SUM(BK158)</f>
        <v>6700</v>
      </c>
      <c r="BL157" s="82">
        <f t="shared" si="166"/>
        <v>6700</v>
      </c>
      <c r="BM157" s="108">
        <f t="shared" si="139"/>
        <v>0</v>
      </c>
    </row>
    <row r="158" spans="1:66" hidden="1" x14ac:dyDescent="0.2">
      <c r="A158" s="211"/>
      <c r="B158" s="216" t="s">
        <v>368</v>
      </c>
      <c r="C158" s="216"/>
      <c r="D158" s="216"/>
      <c r="E158" s="217"/>
      <c r="F158" s="217"/>
      <c r="G158" s="217"/>
      <c r="H158" s="216"/>
      <c r="I158" s="203">
        <v>38</v>
      </c>
      <c r="J158" s="192" t="s">
        <v>88</v>
      </c>
      <c r="K158" s="204" t="e">
        <f t="shared" si="159"/>
        <v>#REF!</v>
      </c>
      <c r="L158" s="204" t="e">
        <f t="shared" si="159"/>
        <v>#REF!</v>
      </c>
      <c r="M158" s="204" t="e">
        <f t="shared" si="159"/>
        <v>#REF!</v>
      </c>
      <c r="N158" s="204">
        <f t="shared" si="159"/>
        <v>40000</v>
      </c>
      <c r="O158" s="204">
        <f t="shared" si="159"/>
        <v>40000</v>
      </c>
      <c r="P158" s="204">
        <f t="shared" si="159"/>
        <v>28000</v>
      </c>
      <c r="Q158" s="204">
        <f t="shared" si="159"/>
        <v>28000</v>
      </c>
      <c r="R158" s="204">
        <f t="shared" si="159"/>
        <v>0</v>
      </c>
      <c r="S158" s="204">
        <f t="shared" si="159"/>
        <v>28000</v>
      </c>
      <c r="T158" s="204">
        <f t="shared" si="159"/>
        <v>0</v>
      </c>
      <c r="U158" s="204">
        <f t="shared" si="159"/>
        <v>0</v>
      </c>
      <c r="V158" s="204">
        <f t="shared" si="159"/>
        <v>100</v>
      </c>
      <c r="W158" s="204">
        <f t="shared" si="159"/>
        <v>28000</v>
      </c>
      <c r="X158" s="204">
        <f t="shared" si="159"/>
        <v>85000</v>
      </c>
      <c r="Y158" s="204">
        <f t="shared" si="159"/>
        <v>85000</v>
      </c>
      <c r="Z158" s="204">
        <f t="shared" si="159"/>
        <v>85000</v>
      </c>
      <c r="AA158" s="204">
        <f t="shared" si="159"/>
        <v>85000</v>
      </c>
      <c r="AB158" s="204">
        <f t="shared" si="159"/>
        <v>0</v>
      </c>
      <c r="AC158" s="204">
        <f t="shared" si="159"/>
        <v>85000</v>
      </c>
      <c r="AD158" s="204">
        <f t="shared" si="159"/>
        <v>85000</v>
      </c>
      <c r="AE158" s="204">
        <f t="shared" si="159"/>
        <v>0</v>
      </c>
      <c r="AF158" s="204">
        <f t="shared" si="160"/>
        <v>0</v>
      </c>
      <c r="AG158" s="204">
        <f t="shared" si="160"/>
        <v>85000</v>
      </c>
      <c r="AH158" s="204">
        <f t="shared" si="160"/>
        <v>0</v>
      </c>
      <c r="AI158" s="204">
        <f t="shared" si="160"/>
        <v>50000</v>
      </c>
      <c r="AJ158" s="204">
        <f>SUM(AJ159)</f>
        <v>0</v>
      </c>
      <c r="AK158" s="204">
        <f>SUM(AK159)</f>
        <v>50000</v>
      </c>
      <c r="AL158" s="204">
        <f t="shared" si="160"/>
        <v>0</v>
      </c>
      <c r="AM158" s="204">
        <f t="shared" si="160"/>
        <v>0</v>
      </c>
      <c r="AN158" s="204">
        <f t="shared" si="160"/>
        <v>50000</v>
      </c>
      <c r="AO158" s="204">
        <f t="shared" si="144"/>
        <v>6636.1404207313026</v>
      </c>
      <c r="AP158" s="204">
        <f t="shared" si="160"/>
        <v>50000</v>
      </c>
      <c r="AQ158" s="204"/>
      <c r="AR158" s="204">
        <f t="shared" si="145"/>
        <v>6636.1404207313026</v>
      </c>
      <c r="AS158" s="204"/>
      <c r="AT158" s="204">
        <f t="shared" si="165"/>
        <v>0</v>
      </c>
      <c r="AU158" s="204">
        <f t="shared" si="165"/>
        <v>0</v>
      </c>
      <c r="AV158" s="204">
        <f t="shared" si="165"/>
        <v>0</v>
      </c>
      <c r="AW158" s="204">
        <f t="shared" si="129"/>
        <v>6636.1404207313026</v>
      </c>
      <c r="AX158" s="82"/>
      <c r="AY158" s="82"/>
      <c r="AZ158" s="82"/>
      <c r="BA158" s="82"/>
      <c r="BB158" s="82"/>
      <c r="BC158" s="82"/>
      <c r="BD158" s="82">
        <f t="shared" si="149"/>
        <v>0</v>
      </c>
      <c r="BE158" s="82">
        <f t="shared" si="150"/>
        <v>6636.1404207313026</v>
      </c>
      <c r="BF158" s="82">
        <f t="shared" si="151"/>
        <v>0</v>
      </c>
      <c r="BG158" s="82">
        <f>SUM(BG248)</f>
        <v>2805.68</v>
      </c>
      <c r="BH158" s="82">
        <f t="shared" ref="BH158:BJ159" si="167">SUM(BH159)</f>
        <v>6650</v>
      </c>
      <c r="BI158" s="82">
        <f t="shared" si="167"/>
        <v>6650</v>
      </c>
      <c r="BJ158" s="82">
        <f t="shared" si="167"/>
        <v>0</v>
      </c>
      <c r="BK158" s="82">
        <v>6700</v>
      </c>
      <c r="BL158" s="82">
        <v>6700</v>
      </c>
      <c r="BM158" s="108">
        <f t="shared" si="139"/>
        <v>0</v>
      </c>
    </row>
    <row r="159" spans="1:66" hidden="1" x14ac:dyDescent="0.2">
      <c r="A159" s="206"/>
      <c r="B159" s="213"/>
      <c r="C159" s="202"/>
      <c r="D159" s="202"/>
      <c r="E159" s="213"/>
      <c r="F159" s="213"/>
      <c r="G159" s="213"/>
      <c r="H159" s="202"/>
      <c r="I159" s="214">
        <v>381</v>
      </c>
      <c r="J159" s="109" t="s">
        <v>73</v>
      </c>
      <c r="K159" s="215" t="e">
        <f>SUM(#REF!)</f>
        <v>#REF!</v>
      </c>
      <c r="L159" s="215" t="e">
        <f>SUM(#REF!)</f>
        <v>#REF!</v>
      </c>
      <c r="M159" s="215" t="e">
        <f>SUM(#REF!)</f>
        <v>#REF!</v>
      </c>
      <c r="N159" s="215">
        <f t="shared" ref="N159:AJ159" si="168">SUM(N160:N160)</f>
        <v>40000</v>
      </c>
      <c r="O159" s="215">
        <f t="shared" si="168"/>
        <v>40000</v>
      </c>
      <c r="P159" s="215">
        <f t="shared" si="168"/>
        <v>28000</v>
      </c>
      <c r="Q159" s="215">
        <f t="shared" si="168"/>
        <v>28000</v>
      </c>
      <c r="R159" s="215">
        <f t="shared" si="168"/>
        <v>0</v>
      </c>
      <c r="S159" s="215">
        <f t="shared" si="168"/>
        <v>28000</v>
      </c>
      <c r="T159" s="215">
        <f t="shared" si="168"/>
        <v>0</v>
      </c>
      <c r="U159" s="215">
        <f t="shared" si="168"/>
        <v>0</v>
      </c>
      <c r="V159" s="215">
        <f t="shared" si="168"/>
        <v>100</v>
      </c>
      <c r="W159" s="215">
        <f t="shared" si="168"/>
        <v>28000</v>
      </c>
      <c r="X159" s="215">
        <f t="shared" si="168"/>
        <v>85000</v>
      </c>
      <c r="Y159" s="215">
        <f t="shared" si="168"/>
        <v>85000</v>
      </c>
      <c r="Z159" s="215">
        <f t="shared" si="168"/>
        <v>85000</v>
      </c>
      <c r="AA159" s="215">
        <f t="shared" si="168"/>
        <v>85000</v>
      </c>
      <c r="AB159" s="215">
        <f t="shared" si="168"/>
        <v>0</v>
      </c>
      <c r="AC159" s="215">
        <f t="shared" si="168"/>
        <v>85000</v>
      </c>
      <c r="AD159" s="215">
        <f t="shared" si="168"/>
        <v>85000</v>
      </c>
      <c r="AE159" s="215">
        <f t="shared" si="168"/>
        <v>0</v>
      </c>
      <c r="AF159" s="215">
        <f t="shared" si="168"/>
        <v>0</v>
      </c>
      <c r="AG159" s="215">
        <f t="shared" si="168"/>
        <v>85000</v>
      </c>
      <c r="AH159" s="215">
        <f t="shared" si="168"/>
        <v>0</v>
      </c>
      <c r="AI159" s="215">
        <f t="shared" si="168"/>
        <v>50000</v>
      </c>
      <c r="AJ159" s="215">
        <f t="shared" si="168"/>
        <v>0</v>
      </c>
      <c r="AK159" s="215">
        <f>SUM(AK160:AK160)</f>
        <v>50000</v>
      </c>
      <c r="AL159" s="215">
        <f t="shared" ref="AL159:AP159" si="169">SUM(AL160:AL160)</f>
        <v>0</v>
      </c>
      <c r="AM159" s="215">
        <f t="shared" si="169"/>
        <v>0</v>
      </c>
      <c r="AN159" s="215">
        <f t="shared" si="169"/>
        <v>50000</v>
      </c>
      <c r="AO159" s="204">
        <f t="shared" si="144"/>
        <v>6636.1404207313026</v>
      </c>
      <c r="AP159" s="215">
        <f t="shared" si="169"/>
        <v>50000</v>
      </c>
      <c r="AQ159" s="215"/>
      <c r="AR159" s="204">
        <f t="shared" si="145"/>
        <v>6636.1404207313026</v>
      </c>
      <c r="AS159" s="204"/>
      <c r="AT159" s="204">
        <f t="shared" ref="AT159:AV159" si="170">SUM(AT160:AT160)</f>
        <v>0</v>
      </c>
      <c r="AU159" s="204">
        <f t="shared" si="170"/>
        <v>0</v>
      </c>
      <c r="AV159" s="204">
        <f t="shared" si="170"/>
        <v>0</v>
      </c>
      <c r="AW159" s="204">
        <f t="shared" si="129"/>
        <v>6636.1404207313026</v>
      </c>
      <c r="AX159" s="82"/>
      <c r="AY159" s="82"/>
      <c r="AZ159" s="82"/>
      <c r="BA159" s="82"/>
      <c r="BB159" s="82"/>
      <c r="BC159" s="82"/>
      <c r="BD159" s="82">
        <f t="shared" si="149"/>
        <v>0</v>
      </c>
      <c r="BE159" s="82">
        <f t="shared" si="150"/>
        <v>6636.1404207313026</v>
      </c>
      <c r="BF159" s="82">
        <f t="shared" si="151"/>
        <v>0</v>
      </c>
      <c r="BG159" s="82">
        <f>SUM(BG160)</f>
        <v>0</v>
      </c>
      <c r="BH159" s="82">
        <f t="shared" si="167"/>
        <v>6650</v>
      </c>
      <c r="BI159" s="82">
        <f t="shared" si="167"/>
        <v>6650</v>
      </c>
      <c r="BJ159" s="82">
        <f t="shared" si="167"/>
        <v>0</v>
      </c>
      <c r="BK159" s="82"/>
      <c r="BL159" s="82"/>
      <c r="BM159" s="108">
        <f t="shared" si="139"/>
        <v>0</v>
      </c>
    </row>
    <row r="160" spans="1:66" hidden="1" x14ac:dyDescent="0.2">
      <c r="A160" s="206"/>
      <c r="B160" s="202"/>
      <c r="C160" s="202"/>
      <c r="D160" s="202"/>
      <c r="E160" s="213"/>
      <c r="F160" s="213"/>
      <c r="G160" s="213"/>
      <c r="H160" s="202"/>
      <c r="I160" s="214">
        <v>38111</v>
      </c>
      <c r="J160" s="109" t="s">
        <v>164</v>
      </c>
      <c r="K160" s="215"/>
      <c r="L160" s="215"/>
      <c r="M160" s="215"/>
      <c r="N160" s="215">
        <v>40000</v>
      </c>
      <c r="O160" s="215">
        <v>40000</v>
      </c>
      <c r="P160" s="215">
        <v>28000</v>
      </c>
      <c r="Q160" s="215">
        <v>28000</v>
      </c>
      <c r="R160" s="215"/>
      <c r="S160" s="215">
        <v>28000</v>
      </c>
      <c r="T160" s="215"/>
      <c r="U160" s="215"/>
      <c r="V160" s="204">
        <f t="shared" si="99"/>
        <v>100</v>
      </c>
      <c r="W160" s="215">
        <v>28000</v>
      </c>
      <c r="X160" s="215">
        <v>85000</v>
      </c>
      <c r="Y160" s="215">
        <v>85000</v>
      </c>
      <c r="Z160" s="215">
        <v>85000</v>
      </c>
      <c r="AA160" s="215">
        <v>85000</v>
      </c>
      <c r="AB160" s="215"/>
      <c r="AC160" s="215">
        <v>85000</v>
      </c>
      <c r="AD160" s="215">
        <v>85000</v>
      </c>
      <c r="AE160" s="215"/>
      <c r="AF160" s="215"/>
      <c r="AG160" s="218">
        <f t="shared" ref="AG160:AG247" si="171">SUM(AC160+AE160-AF160)</f>
        <v>85000</v>
      </c>
      <c r="AH160" s="215"/>
      <c r="AI160" s="215">
        <v>50000</v>
      </c>
      <c r="AJ160" s="82">
        <v>0</v>
      </c>
      <c r="AK160" s="215">
        <v>50000</v>
      </c>
      <c r="AL160" s="215"/>
      <c r="AM160" s="215"/>
      <c r="AN160" s="82">
        <f t="shared" si="98"/>
        <v>50000</v>
      </c>
      <c r="AO160" s="204">
        <f t="shared" si="144"/>
        <v>6636.1404207313026</v>
      </c>
      <c r="AP160" s="82">
        <v>50000</v>
      </c>
      <c r="AQ160" s="82"/>
      <c r="AR160" s="204">
        <f t="shared" si="145"/>
        <v>6636.1404207313026</v>
      </c>
      <c r="AS160" s="204"/>
      <c r="AT160" s="204"/>
      <c r="AU160" s="204"/>
      <c r="AV160" s="204"/>
      <c r="AW160" s="204">
        <f t="shared" si="129"/>
        <v>6636.1404207313026</v>
      </c>
      <c r="AX160" s="82">
        <v>6636.14</v>
      </c>
      <c r="AY160" s="82"/>
      <c r="AZ160" s="82"/>
      <c r="BA160" s="82"/>
      <c r="BB160" s="82"/>
      <c r="BC160" s="82"/>
      <c r="BD160" s="82">
        <f t="shared" si="149"/>
        <v>6636.14</v>
      </c>
      <c r="BE160" s="82">
        <f t="shared" si="150"/>
        <v>4.2073130225617206E-4</v>
      </c>
      <c r="BF160" s="82">
        <f t="shared" si="151"/>
        <v>-6636.14</v>
      </c>
      <c r="BG160" s="82"/>
      <c r="BH160" s="82">
        <v>6650</v>
      </c>
      <c r="BI160" s="82">
        <v>6650</v>
      </c>
      <c r="BJ160" s="82"/>
      <c r="BK160" s="82"/>
      <c r="BL160" s="82"/>
      <c r="BM160" s="108">
        <f t="shared" si="139"/>
        <v>0</v>
      </c>
    </row>
    <row r="161" spans="1:65" hidden="1" x14ac:dyDescent="0.2">
      <c r="A161" s="206" t="s">
        <v>102</v>
      </c>
      <c r="B161" s="213"/>
      <c r="C161" s="202"/>
      <c r="D161" s="202"/>
      <c r="E161" s="202"/>
      <c r="F161" s="202"/>
      <c r="G161" s="202"/>
      <c r="H161" s="202"/>
      <c r="I161" s="214" t="s">
        <v>21</v>
      </c>
      <c r="J161" s="109" t="s">
        <v>104</v>
      </c>
      <c r="K161" s="215">
        <f t="shared" ref="K161:AE167" si="172">SUM(K162)</f>
        <v>0</v>
      </c>
      <c r="L161" s="215">
        <f t="shared" si="172"/>
        <v>3000</v>
      </c>
      <c r="M161" s="215">
        <f t="shared" si="172"/>
        <v>3000</v>
      </c>
      <c r="N161" s="215">
        <f t="shared" si="172"/>
        <v>3000</v>
      </c>
      <c r="O161" s="215">
        <f t="shared" si="172"/>
        <v>3000</v>
      </c>
      <c r="P161" s="215">
        <f t="shared" si="172"/>
        <v>3000</v>
      </c>
      <c r="Q161" s="215">
        <f t="shared" si="172"/>
        <v>3000</v>
      </c>
      <c r="R161" s="215">
        <f t="shared" si="172"/>
        <v>0</v>
      </c>
      <c r="S161" s="215">
        <f t="shared" si="172"/>
        <v>3000</v>
      </c>
      <c r="T161" s="215">
        <f t="shared" si="172"/>
        <v>0</v>
      </c>
      <c r="U161" s="215">
        <f t="shared" si="172"/>
        <v>0</v>
      </c>
      <c r="V161" s="215">
        <f t="shared" si="172"/>
        <v>100</v>
      </c>
      <c r="W161" s="215">
        <f t="shared" si="172"/>
        <v>3000</v>
      </c>
      <c r="X161" s="215">
        <f t="shared" si="172"/>
        <v>3000</v>
      </c>
      <c r="Y161" s="215">
        <f t="shared" si="172"/>
        <v>3000</v>
      </c>
      <c r="Z161" s="215">
        <f t="shared" si="172"/>
        <v>3000</v>
      </c>
      <c r="AA161" s="215">
        <f t="shared" si="172"/>
        <v>8000</v>
      </c>
      <c r="AB161" s="215">
        <f t="shared" si="172"/>
        <v>0</v>
      </c>
      <c r="AC161" s="215">
        <f t="shared" si="172"/>
        <v>30000</v>
      </c>
      <c r="AD161" s="215">
        <f t="shared" si="172"/>
        <v>10000</v>
      </c>
      <c r="AE161" s="215">
        <f t="shared" si="172"/>
        <v>0</v>
      </c>
      <c r="AF161" s="215">
        <f t="shared" ref="AF161:AQ167" si="173">SUM(AF162)</f>
        <v>0</v>
      </c>
      <c r="AG161" s="215">
        <f t="shared" si="173"/>
        <v>10000</v>
      </c>
      <c r="AH161" s="215">
        <f t="shared" si="173"/>
        <v>4997.09</v>
      </c>
      <c r="AI161" s="215">
        <f t="shared" si="173"/>
        <v>10000</v>
      </c>
      <c r="AJ161" s="215">
        <f t="shared" si="173"/>
        <v>0</v>
      </c>
      <c r="AK161" s="215">
        <f t="shared" si="173"/>
        <v>10000</v>
      </c>
      <c r="AL161" s="215">
        <f t="shared" si="173"/>
        <v>0</v>
      </c>
      <c r="AM161" s="215">
        <f t="shared" si="173"/>
        <v>0</v>
      </c>
      <c r="AN161" s="215">
        <f t="shared" si="173"/>
        <v>10000</v>
      </c>
      <c r="AO161" s="204">
        <f t="shared" si="144"/>
        <v>1327.2280841462605</v>
      </c>
      <c r="AP161" s="215">
        <f t="shared" si="173"/>
        <v>10000</v>
      </c>
      <c r="AQ161" s="215">
        <f t="shared" si="173"/>
        <v>0</v>
      </c>
      <c r="AR161" s="204">
        <f t="shared" si="145"/>
        <v>1327.2280841462605</v>
      </c>
      <c r="AS161" s="204"/>
      <c r="AT161" s="204">
        <f t="shared" ref="AT161:AV161" si="174">SUM(AT162)</f>
        <v>0</v>
      </c>
      <c r="AU161" s="204">
        <f t="shared" si="174"/>
        <v>0</v>
      </c>
      <c r="AV161" s="204">
        <f t="shared" si="174"/>
        <v>0</v>
      </c>
      <c r="AW161" s="204">
        <f t="shared" si="129"/>
        <v>1327.2280841462605</v>
      </c>
      <c r="AX161" s="82"/>
      <c r="AY161" s="82"/>
      <c r="AZ161" s="82"/>
      <c r="BA161" s="82"/>
      <c r="BB161" s="82"/>
      <c r="BC161" s="82"/>
      <c r="BD161" s="82">
        <f t="shared" si="149"/>
        <v>0</v>
      </c>
      <c r="BE161" s="82">
        <f t="shared" si="150"/>
        <v>1327.2280841462605</v>
      </c>
      <c r="BF161" s="82">
        <f t="shared" si="151"/>
        <v>0</v>
      </c>
      <c r="BG161" s="82">
        <f>SUM(BG165)</f>
        <v>0</v>
      </c>
      <c r="BH161" s="82">
        <f>SUM(BH165)</f>
        <v>1330</v>
      </c>
      <c r="BI161" s="82">
        <f>SUM(BI165)</f>
        <v>1330</v>
      </c>
      <c r="BJ161" s="82"/>
      <c r="BK161" s="82">
        <f t="shared" ref="BK161:BL161" si="175">SUM(BK165)</f>
        <v>1330</v>
      </c>
      <c r="BL161" s="82">
        <f t="shared" si="175"/>
        <v>1330</v>
      </c>
      <c r="BM161" s="108">
        <f t="shared" si="139"/>
        <v>0</v>
      </c>
    </row>
    <row r="162" spans="1:65" hidden="1" x14ac:dyDescent="0.2">
      <c r="A162" s="206"/>
      <c r="B162" s="213"/>
      <c r="C162" s="202"/>
      <c r="D162" s="202"/>
      <c r="E162" s="202"/>
      <c r="F162" s="202"/>
      <c r="G162" s="202"/>
      <c r="H162" s="202"/>
      <c r="I162" s="214" t="s">
        <v>105</v>
      </c>
      <c r="J162" s="109"/>
      <c r="K162" s="215">
        <f t="shared" ref="K162:AQ162" si="176">SUM(K165)</f>
        <v>0</v>
      </c>
      <c r="L162" s="215">
        <f t="shared" si="176"/>
        <v>3000</v>
      </c>
      <c r="M162" s="215">
        <f t="shared" si="176"/>
        <v>3000</v>
      </c>
      <c r="N162" s="215">
        <f t="shared" si="176"/>
        <v>3000</v>
      </c>
      <c r="O162" s="215">
        <f t="shared" si="176"/>
        <v>3000</v>
      </c>
      <c r="P162" s="215">
        <f t="shared" si="176"/>
        <v>3000</v>
      </c>
      <c r="Q162" s="215">
        <f t="shared" si="176"/>
        <v>3000</v>
      </c>
      <c r="R162" s="215">
        <f t="shared" si="176"/>
        <v>0</v>
      </c>
      <c r="S162" s="215">
        <f t="shared" si="176"/>
        <v>3000</v>
      </c>
      <c r="T162" s="215">
        <f t="shared" si="176"/>
        <v>0</v>
      </c>
      <c r="U162" s="215">
        <f t="shared" si="176"/>
        <v>0</v>
      </c>
      <c r="V162" s="215">
        <f t="shared" si="176"/>
        <v>100</v>
      </c>
      <c r="W162" s="215">
        <f t="shared" si="176"/>
        <v>3000</v>
      </c>
      <c r="X162" s="215">
        <f t="shared" si="176"/>
        <v>3000</v>
      </c>
      <c r="Y162" s="215">
        <f t="shared" si="176"/>
        <v>3000</v>
      </c>
      <c r="Z162" s="215">
        <f t="shared" si="176"/>
        <v>3000</v>
      </c>
      <c r="AA162" s="215">
        <f t="shared" si="176"/>
        <v>8000</v>
      </c>
      <c r="AB162" s="215">
        <f t="shared" si="176"/>
        <v>0</v>
      </c>
      <c r="AC162" s="215">
        <f t="shared" si="176"/>
        <v>30000</v>
      </c>
      <c r="AD162" s="215">
        <f t="shared" si="176"/>
        <v>10000</v>
      </c>
      <c r="AE162" s="215">
        <f t="shared" si="176"/>
        <v>0</v>
      </c>
      <c r="AF162" s="215">
        <f t="shared" si="176"/>
        <v>0</v>
      </c>
      <c r="AG162" s="215">
        <f t="shared" si="176"/>
        <v>10000</v>
      </c>
      <c r="AH162" s="215">
        <f t="shared" si="176"/>
        <v>4997.09</v>
      </c>
      <c r="AI162" s="215">
        <f t="shared" si="176"/>
        <v>10000</v>
      </c>
      <c r="AJ162" s="215">
        <f t="shared" si="176"/>
        <v>0</v>
      </c>
      <c r="AK162" s="215">
        <f t="shared" si="176"/>
        <v>10000</v>
      </c>
      <c r="AL162" s="215">
        <f t="shared" si="176"/>
        <v>0</v>
      </c>
      <c r="AM162" s="215">
        <f t="shared" si="176"/>
        <v>0</v>
      </c>
      <c r="AN162" s="215">
        <f t="shared" si="176"/>
        <v>10000</v>
      </c>
      <c r="AO162" s="204">
        <f t="shared" si="144"/>
        <v>1327.2280841462605</v>
      </c>
      <c r="AP162" s="215">
        <f t="shared" si="176"/>
        <v>10000</v>
      </c>
      <c r="AQ162" s="215">
        <f t="shared" si="176"/>
        <v>0</v>
      </c>
      <c r="AR162" s="204">
        <f t="shared" si="145"/>
        <v>1327.2280841462605</v>
      </c>
      <c r="AS162" s="204"/>
      <c r="AT162" s="204">
        <f t="shared" ref="AT162:AV162" si="177">SUM(AT165)</f>
        <v>0</v>
      </c>
      <c r="AU162" s="204">
        <f t="shared" si="177"/>
        <v>0</v>
      </c>
      <c r="AV162" s="204">
        <f t="shared" si="177"/>
        <v>0</v>
      </c>
      <c r="AW162" s="204">
        <f t="shared" si="129"/>
        <v>1327.2280841462605</v>
      </c>
      <c r="AX162" s="82"/>
      <c r="AY162" s="82"/>
      <c r="AZ162" s="82"/>
      <c r="BA162" s="82"/>
      <c r="BB162" s="82"/>
      <c r="BC162" s="82"/>
      <c r="BD162" s="82">
        <f t="shared" si="149"/>
        <v>0</v>
      </c>
      <c r="BE162" s="82">
        <f t="shared" si="150"/>
        <v>1327.2280841462605</v>
      </c>
      <c r="BF162" s="82">
        <f t="shared" si="151"/>
        <v>0</v>
      </c>
      <c r="BG162" s="82"/>
      <c r="BH162" s="82">
        <f>SUM(BH161)</f>
        <v>1330</v>
      </c>
      <c r="BI162" s="82">
        <f>SUM(BI161)</f>
        <v>1330</v>
      </c>
      <c r="BJ162" s="82"/>
      <c r="BK162" s="82">
        <f t="shared" ref="BK162:BL162" si="178">SUM(BK161)</f>
        <v>1330</v>
      </c>
      <c r="BL162" s="82">
        <f t="shared" si="178"/>
        <v>1330</v>
      </c>
      <c r="BM162" s="108">
        <f t="shared" si="139"/>
        <v>0</v>
      </c>
    </row>
    <row r="163" spans="1:65" hidden="1" x14ac:dyDescent="0.2">
      <c r="A163" s="206"/>
      <c r="B163" s="213" t="s">
        <v>369</v>
      </c>
      <c r="C163" s="202"/>
      <c r="D163" s="213"/>
      <c r="E163" s="202"/>
      <c r="F163" s="202"/>
      <c r="G163" s="202"/>
      <c r="H163" s="202"/>
      <c r="I163" s="220" t="s">
        <v>370</v>
      </c>
      <c r="J163" s="109" t="s">
        <v>1</v>
      </c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  <c r="AL163" s="215"/>
      <c r="AM163" s="215"/>
      <c r="AN163" s="215"/>
      <c r="AO163" s="204">
        <f t="shared" si="144"/>
        <v>0</v>
      </c>
      <c r="AP163" s="215">
        <v>10000</v>
      </c>
      <c r="AQ163" s="215"/>
      <c r="AR163" s="204">
        <f t="shared" si="145"/>
        <v>1327.2280841462605</v>
      </c>
      <c r="AS163" s="204"/>
      <c r="AT163" s="204">
        <v>10000</v>
      </c>
      <c r="AU163" s="204"/>
      <c r="AV163" s="204"/>
      <c r="AW163" s="204">
        <v>0</v>
      </c>
      <c r="AX163" s="82"/>
      <c r="AY163" s="82"/>
      <c r="AZ163" s="82"/>
      <c r="BA163" s="82"/>
      <c r="BB163" s="82"/>
      <c r="BC163" s="82"/>
      <c r="BD163" s="82">
        <f t="shared" si="149"/>
        <v>0</v>
      </c>
      <c r="BE163" s="82">
        <f t="shared" si="150"/>
        <v>0</v>
      </c>
      <c r="BF163" s="82">
        <f t="shared" si="151"/>
        <v>0</v>
      </c>
      <c r="BG163" s="82"/>
      <c r="BH163" s="82">
        <v>1330</v>
      </c>
      <c r="BI163" s="82">
        <v>1330</v>
      </c>
      <c r="BJ163" s="82"/>
      <c r="BK163" s="82">
        <v>1330</v>
      </c>
      <c r="BL163" s="82">
        <v>1330</v>
      </c>
      <c r="BM163" s="108">
        <f t="shared" si="139"/>
        <v>0</v>
      </c>
    </row>
    <row r="164" spans="1:65" hidden="1" x14ac:dyDescent="0.2">
      <c r="A164" s="206"/>
      <c r="B164" s="213" t="s">
        <v>369</v>
      </c>
      <c r="C164" s="202"/>
      <c r="D164" s="213"/>
      <c r="E164" s="202"/>
      <c r="F164" s="202"/>
      <c r="G164" s="202"/>
      <c r="H164" s="202"/>
      <c r="I164" s="220" t="s">
        <v>371</v>
      </c>
      <c r="J164" s="109" t="s">
        <v>397</v>
      </c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  <c r="AL164" s="215"/>
      <c r="AM164" s="215"/>
      <c r="AN164" s="215"/>
      <c r="AO164" s="204"/>
      <c r="AP164" s="215"/>
      <c r="AQ164" s="215"/>
      <c r="AR164" s="204"/>
      <c r="AS164" s="204"/>
      <c r="AT164" s="204"/>
      <c r="AU164" s="204"/>
      <c r="AV164" s="204"/>
      <c r="AW164" s="204">
        <v>1327.23</v>
      </c>
      <c r="AX164" s="82"/>
      <c r="AY164" s="82"/>
      <c r="AZ164" s="82"/>
      <c r="BA164" s="82"/>
      <c r="BB164" s="82"/>
      <c r="BC164" s="82"/>
      <c r="BD164" s="82"/>
      <c r="BE164" s="82"/>
      <c r="BF164" s="82"/>
      <c r="BG164" s="82"/>
      <c r="BH164" s="82">
        <v>0</v>
      </c>
      <c r="BI164" s="82">
        <v>0</v>
      </c>
      <c r="BJ164" s="82"/>
      <c r="BK164" s="82"/>
      <c r="BL164" s="82"/>
      <c r="BM164" s="108">
        <v>0</v>
      </c>
    </row>
    <row r="165" spans="1:65" hidden="1" x14ac:dyDescent="0.2">
      <c r="A165" s="211"/>
      <c r="B165" s="217"/>
      <c r="C165" s="216"/>
      <c r="D165" s="216"/>
      <c r="E165" s="216"/>
      <c r="F165" s="216"/>
      <c r="G165" s="216"/>
      <c r="H165" s="216"/>
      <c r="I165" s="203">
        <v>3</v>
      </c>
      <c r="J165" s="192" t="s">
        <v>4</v>
      </c>
      <c r="K165" s="204">
        <f t="shared" si="172"/>
        <v>0</v>
      </c>
      <c r="L165" s="204">
        <f t="shared" si="172"/>
        <v>3000</v>
      </c>
      <c r="M165" s="204">
        <f t="shared" si="172"/>
        <v>3000</v>
      </c>
      <c r="N165" s="204">
        <f t="shared" si="172"/>
        <v>3000</v>
      </c>
      <c r="O165" s="204">
        <f t="shared" si="172"/>
        <v>3000</v>
      </c>
      <c r="P165" s="204">
        <f t="shared" si="172"/>
        <v>3000</v>
      </c>
      <c r="Q165" s="204">
        <f t="shared" si="172"/>
        <v>3000</v>
      </c>
      <c r="R165" s="204">
        <f t="shared" si="172"/>
        <v>0</v>
      </c>
      <c r="S165" s="204">
        <f t="shared" si="172"/>
        <v>3000</v>
      </c>
      <c r="T165" s="204">
        <f t="shared" si="172"/>
        <v>0</v>
      </c>
      <c r="U165" s="204">
        <f t="shared" si="172"/>
        <v>0</v>
      </c>
      <c r="V165" s="204">
        <f t="shared" si="172"/>
        <v>100</v>
      </c>
      <c r="W165" s="204">
        <f t="shared" si="172"/>
        <v>3000</v>
      </c>
      <c r="X165" s="204">
        <f t="shared" si="172"/>
        <v>3000</v>
      </c>
      <c r="Y165" s="204">
        <f t="shared" si="172"/>
        <v>3000</v>
      </c>
      <c r="Z165" s="204">
        <f t="shared" si="172"/>
        <v>3000</v>
      </c>
      <c r="AA165" s="204">
        <f t="shared" si="172"/>
        <v>8000</v>
      </c>
      <c r="AB165" s="204">
        <f t="shared" si="172"/>
        <v>0</v>
      </c>
      <c r="AC165" s="204">
        <f t="shared" si="172"/>
        <v>30000</v>
      </c>
      <c r="AD165" s="204">
        <f t="shared" si="172"/>
        <v>10000</v>
      </c>
      <c r="AE165" s="204">
        <f t="shared" si="172"/>
        <v>0</v>
      </c>
      <c r="AF165" s="204">
        <f t="shared" si="173"/>
        <v>0</v>
      </c>
      <c r="AG165" s="204">
        <f t="shared" si="173"/>
        <v>10000</v>
      </c>
      <c r="AH165" s="204">
        <f t="shared" si="173"/>
        <v>4997.09</v>
      </c>
      <c r="AI165" s="204">
        <f t="shared" si="173"/>
        <v>10000</v>
      </c>
      <c r="AJ165" s="204">
        <f t="shared" si="173"/>
        <v>0</v>
      </c>
      <c r="AK165" s="204">
        <f t="shared" si="173"/>
        <v>10000</v>
      </c>
      <c r="AL165" s="204">
        <f t="shared" si="173"/>
        <v>0</v>
      </c>
      <c r="AM165" s="204">
        <f t="shared" si="173"/>
        <v>0</v>
      </c>
      <c r="AN165" s="204">
        <f t="shared" si="173"/>
        <v>10000</v>
      </c>
      <c r="AO165" s="204">
        <f t="shared" si="144"/>
        <v>1327.2280841462605</v>
      </c>
      <c r="AP165" s="204">
        <f t="shared" si="173"/>
        <v>10000</v>
      </c>
      <c r="AQ165" s="204">
        <f t="shared" si="173"/>
        <v>0</v>
      </c>
      <c r="AR165" s="204">
        <f t="shared" si="145"/>
        <v>1327.2280841462605</v>
      </c>
      <c r="AS165" s="204"/>
      <c r="AT165" s="204">
        <f t="shared" ref="AT165:AV167" si="179">SUM(AT166)</f>
        <v>0</v>
      </c>
      <c r="AU165" s="204">
        <f t="shared" si="179"/>
        <v>0</v>
      </c>
      <c r="AV165" s="204">
        <f t="shared" si="179"/>
        <v>0</v>
      </c>
      <c r="AW165" s="204">
        <f t="shared" ref="AW165:AW174" si="180">SUM(AR165+AU165-AV165)</f>
        <v>1327.2280841462605</v>
      </c>
      <c r="AX165" s="82"/>
      <c r="AY165" s="82"/>
      <c r="AZ165" s="82"/>
      <c r="BA165" s="82"/>
      <c r="BB165" s="82"/>
      <c r="BC165" s="82"/>
      <c r="BD165" s="82">
        <f t="shared" si="149"/>
        <v>0</v>
      </c>
      <c r="BE165" s="82">
        <f t="shared" si="150"/>
        <v>1327.2280841462605</v>
      </c>
      <c r="BF165" s="82">
        <f t="shared" si="151"/>
        <v>0</v>
      </c>
      <c r="BG165" s="82">
        <f t="shared" ref="BG165:BL167" si="181">SUM(BG166)</f>
        <v>0</v>
      </c>
      <c r="BH165" s="82">
        <f t="shared" si="181"/>
        <v>1330</v>
      </c>
      <c r="BI165" s="82">
        <f t="shared" si="181"/>
        <v>1330</v>
      </c>
      <c r="BJ165" s="82">
        <f t="shared" si="181"/>
        <v>0</v>
      </c>
      <c r="BK165" s="82">
        <f t="shared" si="181"/>
        <v>1330</v>
      </c>
      <c r="BL165" s="82">
        <f t="shared" si="181"/>
        <v>1330</v>
      </c>
      <c r="BM165" s="108">
        <f t="shared" si="139"/>
        <v>0</v>
      </c>
    </row>
    <row r="166" spans="1:65" hidden="1" x14ac:dyDescent="0.2">
      <c r="A166" s="211"/>
      <c r="B166" s="217" t="s">
        <v>370</v>
      </c>
      <c r="C166" s="216"/>
      <c r="D166" s="216"/>
      <c r="E166" s="216"/>
      <c r="F166" s="216"/>
      <c r="G166" s="216"/>
      <c r="H166" s="216"/>
      <c r="I166" s="203">
        <v>38</v>
      </c>
      <c r="J166" s="192" t="s">
        <v>88</v>
      </c>
      <c r="K166" s="204">
        <f t="shared" si="172"/>
        <v>0</v>
      </c>
      <c r="L166" s="204">
        <f t="shared" si="172"/>
        <v>3000</v>
      </c>
      <c r="M166" s="204">
        <f t="shared" si="172"/>
        <v>3000</v>
      </c>
      <c r="N166" s="204">
        <f t="shared" si="172"/>
        <v>3000</v>
      </c>
      <c r="O166" s="204">
        <f t="shared" si="172"/>
        <v>3000</v>
      </c>
      <c r="P166" s="204">
        <f t="shared" si="172"/>
        <v>3000</v>
      </c>
      <c r="Q166" s="204">
        <f t="shared" si="172"/>
        <v>3000</v>
      </c>
      <c r="R166" s="204">
        <f t="shared" si="172"/>
        <v>0</v>
      </c>
      <c r="S166" s="204">
        <f t="shared" si="172"/>
        <v>3000</v>
      </c>
      <c r="T166" s="204">
        <f t="shared" si="172"/>
        <v>0</v>
      </c>
      <c r="U166" s="204">
        <f t="shared" si="172"/>
        <v>0</v>
      </c>
      <c r="V166" s="204">
        <f t="shared" si="172"/>
        <v>100</v>
      </c>
      <c r="W166" s="204">
        <f t="shared" si="172"/>
        <v>3000</v>
      </c>
      <c r="X166" s="204">
        <f t="shared" si="172"/>
        <v>3000</v>
      </c>
      <c r="Y166" s="204">
        <f t="shared" si="172"/>
        <v>3000</v>
      </c>
      <c r="Z166" s="204">
        <f t="shared" si="172"/>
        <v>3000</v>
      </c>
      <c r="AA166" s="204">
        <f t="shared" si="172"/>
        <v>8000</v>
      </c>
      <c r="AB166" s="204">
        <f t="shared" si="172"/>
        <v>0</v>
      </c>
      <c r="AC166" s="204">
        <f t="shared" si="172"/>
        <v>30000</v>
      </c>
      <c r="AD166" s="204">
        <f t="shared" si="172"/>
        <v>10000</v>
      </c>
      <c r="AE166" s="204">
        <f t="shared" si="172"/>
        <v>0</v>
      </c>
      <c r="AF166" s="204">
        <f t="shared" si="173"/>
        <v>0</v>
      </c>
      <c r="AG166" s="204">
        <f t="shared" si="173"/>
        <v>10000</v>
      </c>
      <c r="AH166" s="204">
        <f t="shared" si="173"/>
        <v>4997.09</v>
      </c>
      <c r="AI166" s="204">
        <f t="shared" si="173"/>
        <v>10000</v>
      </c>
      <c r="AJ166" s="204">
        <f t="shared" si="173"/>
        <v>0</v>
      </c>
      <c r="AK166" s="204">
        <f t="shared" si="173"/>
        <v>10000</v>
      </c>
      <c r="AL166" s="204">
        <f t="shared" si="173"/>
        <v>0</v>
      </c>
      <c r="AM166" s="204">
        <f t="shared" si="173"/>
        <v>0</v>
      </c>
      <c r="AN166" s="204">
        <f t="shared" si="173"/>
        <v>10000</v>
      </c>
      <c r="AO166" s="204">
        <f t="shared" si="144"/>
        <v>1327.2280841462605</v>
      </c>
      <c r="AP166" s="204">
        <f t="shared" si="173"/>
        <v>10000</v>
      </c>
      <c r="AQ166" s="204"/>
      <c r="AR166" s="204">
        <f t="shared" si="145"/>
        <v>1327.2280841462605</v>
      </c>
      <c r="AS166" s="204"/>
      <c r="AT166" s="204">
        <f t="shared" si="179"/>
        <v>0</v>
      </c>
      <c r="AU166" s="204">
        <f t="shared" si="179"/>
        <v>0</v>
      </c>
      <c r="AV166" s="204">
        <f t="shared" si="179"/>
        <v>0</v>
      </c>
      <c r="AW166" s="204">
        <f t="shared" si="180"/>
        <v>1327.2280841462605</v>
      </c>
      <c r="AX166" s="82"/>
      <c r="AY166" s="82"/>
      <c r="AZ166" s="82"/>
      <c r="BA166" s="82"/>
      <c r="BB166" s="82"/>
      <c r="BC166" s="82"/>
      <c r="BD166" s="82">
        <f t="shared" si="149"/>
        <v>0</v>
      </c>
      <c r="BE166" s="82">
        <f t="shared" si="150"/>
        <v>1327.2280841462605</v>
      </c>
      <c r="BF166" s="82">
        <f t="shared" si="151"/>
        <v>0</v>
      </c>
      <c r="BG166" s="82">
        <f t="shared" si="181"/>
        <v>0</v>
      </c>
      <c r="BH166" s="82">
        <f t="shared" si="181"/>
        <v>1330</v>
      </c>
      <c r="BI166" s="82">
        <f t="shared" si="181"/>
        <v>1330</v>
      </c>
      <c r="BJ166" s="82">
        <f t="shared" si="181"/>
        <v>0</v>
      </c>
      <c r="BK166" s="82">
        <v>1330</v>
      </c>
      <c r="BL166" s="82">
        <v>1330</v>
      </c>
      <c r="BM166" s="108">
        <f t="shared" si="139"/>
        <v>0</v>
      </c>
    </row>
    <row r="167" spans="1:65" hidden="1" x14ac:dyDescent="0.2">
      <c r="A167" s="206"/>
      <c r="B167" s="213"/>
      <c r="C167" s="202"/>
      <c r="D167" s="202"/>
      <c r="E167" s="202"/>
      <c r="F167" s="202"/>
      <c r="G167" s="202"/>
      <c r="H167" s="202"/>
      <c r="I167" s="214">
        <v>381</v>
      </c>
      <c r="J167" s="109" t="s">
        <v>73</v>
      </c>
      <c r="K167" s="215">
        <f t="shared" si="172"/>
        <v>0</v>
      </c>
      <c r="L167" s="215">
        <f t="shared" si="172"/>
        <v>3000</v>
      </c>
      <c r="M167" s="215">
        <f t="shared" si="172"/>
        <v>3000</v>
      </c>
      <c r="N167" s="215">
        <f t="shared" si="172"/>
        <v>3000</v>
      </c>
      <c r="O167" s="215">
        <f t="shared" si="172"/>
        <v>3000</v>
      </c>
      <c r="P167" s="215">
        <f>SUM(P168)</f>
        <v>3000</v>
      </c>
      <c r="Q167" s="215">
        <f>SUM(Q168)</f>
        <v>3000</v>
      </c>
      <c r="R167" s="215">
        <f>SUM(R168)</f>
        <v>0</v>
      </c>
      <c r="S167" s="215">
        <f>SUM(S168)</f>
        <v>3000</v>
      </c>
      <c r="T167" s="215">
        <f>SUM(T168)</f>
        <v>0</v>
      </c>
      <c r="U167" s="215">
        <f t="shared" si="172"/>
        <v>0</v>
      </c>
      <c r="V167" s="215">
        <f t="shared" si="172"/>
        <v>100</v>
      </c>
      <c r="W167" s="215">
        <f t="shared" si="172"/>
        <v>3000</v>
      </c>
      <c r="X167" s="215">
        <f t="shared" si="172"/>
        <v>3000</v>
      </c>
      <c r="Y167" s="215">
        <f t="shared" si="172"/>
        <v>3000</v>
      </c>
      <c r="Z167" s="215">
        <f t="shared" si="172"/>
        <v>3000</v>
      </c>
      <c r="AA167" s="215">
        <f t="shared" si="172"/>
        <v>8000</v>
      </c>
      <c r="AB167" s="215">
        <f t="shared" si="172"/>
        <v>0</v>
      </c>
      <c r="AC167" s="215">
        <f t="shared" si="172"/>
        <v>30000</v>
      </c>
      <c r="AD167" s="215">
        <f t="shared" si="172"/>
        <v>10000</v>
      </c>
      <c r="AE167" s="215">
        <f t="shared" si="172"/>
        <v>0</v>
      </c>
      <c r="AF167" s="215">
        <f t="shared" si="173"/>
        <v>0</v>
      </c>
      <c r="AG167" s="215">
        <f t="shared" si="173"/>
        <v>10000</v>
      </c>
      <c r="AH167" s="215">
        <f t="shared" si="173"/>
        <v>4997.09</v>
      </c>
      <c r="AI167" s="215">
        <f t="shared" si="173"/>
        <v>10000</v>
      </c>
      <c r="AJ167" s="215">
        <f t="shared" si="173"/>
        <v>0</v>
      </c>
      <c r="AK167" s="215">
        <f t="shared" si="173"/>
        <v>10000</v>
      </c>
      <c r="AL167" s="215">
        <f t="shared" si="173"/>
        <v>0</v>
      </c>
      <c r="AM167" s="215">
        <f t="shared" si="173"/>
        <v>0</v>
      </c>
      <c r="AN167" s="215">
        <f t="shared" si="173"/>
        <v>10000</v>
      </c>
      <c r="AO167" s="204">
        <f t="shared" si="144"/>
        <v>1327.2280841462605</v>
      </c>
      <c r="AP167" s="215">
        <f t="shared" si="173"/>
        <v>10000</v>
      </c>
      <c r="AQ167" s="215"/>
      <c r="AR167" s="204">
        <f t="shared" si="145"/>
        <v>1327.2280841462605</v>
      </c>
      <c r="AS167" s="204"/>
      <c r="AT167" s="204">
        <f t="shared" si="179"/>
        <v>0</v>
      </c>
      <c r="AU167" s="204">
        <f t="shared" si="179"/>
        <v>0</v>
      </c>
      <c r="AV167" s="204">
        <f t="shared" si="179"/>
        <v>0</v>
      </c>
      <c r="AW167" s="204">
        <f t="shared" si="180"/>
        <v>1327.2280841462605</v>
      </c>
      <c r="AX167" s="82"/>
      <c r="AY167" s="82"/>
      <c r="AZ167" s="82"/>
      <c r="BA167" s="82"/>
      <c r="BB167" s="82"/>
      <c r="BC167" s="82"/>
      <c r="BD167" s="82">
        <f t="shared" si="149"/>
        <v>0</v>
      </c>
      <c r="BE167" s="82">
        <f t="shared" si="150"/>
        <v>1327.2280841462605</v>
      </c>
      <c r="BF167" s="82">
        <f t="shared" si="151"/>
        <v>0</v>
      </c>
      <c r="BG167" s="82">
        <f t="shared" si="181"/>
        <v>0</v>
      </c>
      <c r="BH167" s="82">
        <f t="shared" si="181"/>
        <v>1330</v>
      </c>
      <c r="BI167" s="82">
        <f t="shared" si="181"/>
        <v>1330</v>
      </c>
      <c r="BJ167" s="82">
        <f t="shared" si="181"/>
        <v>0</v>
      </c>
      <c r="BK167" s="82"/>
      <c r="BL167" s="82"/>
      <c r="BM167" s="108">
        <f t="shared" si="139"/>
        <v>0</v>
      </c>
    </row>
    <row r="168" spans="1:65" hidden="1" x14ac:dyDescent="0.2">
      <c r="A168" s="206"/>
      <c r="B168" s="213"/>
      <c r="C168" s="202"/>
      <c r="D168" s="202"/>
      <c r="E168" s="202"/>
      <c r="F168" s="202"/>
      <c r="G168" s="202"/>
      <c r="H168" s="202"/>
      <c r="I168" s="214">
        <v>38111</v>
      </c>
      <c r="J168" s="109" t="s">
        <v>104</v>
      </c>
      <c r="K168" s="215">
        <v>0</v>
      </c>
      <c r="L168" s="215">
        <v>3000</v>
      </c>
      <c r="M168" s="215">
        <v>3000</v>
      </c>
      <c r="N168" s="215">
        <v>3000</v>
      </c>
      <c r="O168" s="215">
        <v>3000</v>
      </c>
      <c r="P168" s="215">
        <v>3000</v>
      </c>
      <c r="Q168" s="215">
        <v>3000</v>
      </c>
      <c r="R168" s="215"/>
      <c r="S168" s="215">
        <v>3000</v>
      </c>
      <c r="T168" s="215"/>
      <c r="U168" s="215"/>
      <c r="V168" s="204">
        <f t="shared" si="99"/>
        <v>100</v>
      </c>
      <c r="W168" s="215">
        <v>3000</v>
      </c>
      <c r="X168" s="215">
        <v>3000</v>
      </c>
      <c r="Y168" s="215">
        <v>3000</v>
      </c>
      <c r="Z168" s="215">
        <v>3000</v>
      </c>
      <c r="AA168" s="215">
        <v>8000</v>
      </c>
      <c r="AB168" s="215"/>
      <c r="AC168" s="215">
        <v>30000</v>
      </c>
      <c r="AD168" s="215">
        <v>10000</v>
      </c>
      <c r="AE168" s="215"/>
      <c r="AF168" s="215"/>
      <c r="AG168" s="218">
        <v>10000</v>
      </c>
      <c r="AH168" s="215">
        <v>4997.09</v>
      </c>
      <c r="AI168" s="215">
        <v>10000</v>
      </c>
      <c r="AJ168" s="82">
        <v>0</v>
      </c>
      <c r="AK168" s="215">
        <v>10000</v>
      </c>
      <c r="AL168" s="215"/>
      <c r="AM168" s="215"/>
      <c r="AN168" s="82">
        <f t="shared" ref="AN168:AN261" si="182">SUM(AK168+AL168-AM168)</f>
        <v>10000</v>
      </c>
      <c r="AO168" s="204">
        <f t="shared" si="144"/>
        <v>1327.2280841462605</v>
      </c>
      <c r="AP168" s="82">
        <v>10000</v>
      </c>
      <c r="AQ168" s="82"/>
      <c r="AR168" s="204">
        <f t="shared" si="145"/>
        <v>1327.2280841462605</v>
      </c>
      <c r="AS168" s="204"/>
      <c r="AT168" s="204"/>
      <c r="AU168" s="204"/>
      <c r="AV168" s="204"/>
      <c r="AW168" s="204">
        <f t="shared" si="180"/>
        <v>1327.2280841462605</v>
      </c>
      <c r="AX168" s="82"/>
      <c r="AY168" s="82">
        <v>1327.23</v>
      </c>
      <c r="AZ168" s="82"/>
      <c r="BA168" s="82"/>
      <c r="BB168" s="82"/>
      <c r="BC168" s="82"/>
      <c r="BD168" s="82">
        <f t="shared" si="149"/>
        <v>1327.23</v>
      </c>
      <c r="BE168" s="82">
        <f t="shared" si="150"/>
        <v>-1.9158537395469466E-3</v>
      </c>
      <c r="BF168" s="82">
        <f t="shared" si="151"/>
        <v>-1327.23</v>
      </c>
      <c r="BG168" s="82"/>
      <c r="BH168" s="82">
        <v>1330</v>
      </c>
      <c r="BI168" s="82">
        <v>1330</v>
      </c>
      <c r="BJ168" s="82"/>
      <c r="BK168" s="82"/>
      <c r="BL168" s="82"/>
      <c r="BM168" s="108">
        <f t="shared" si="139"/>
        <v>0</v>
      </c>
    </row>
    <row r="169" spans="1:65" hidden="1" x14ac:dyDescent="0.2">
      <c r="A169" s="211" t="s">
        <v>106</v>
      </c>
      <c r="B169" s="217"/>
      <c r="C169" s="216"/>
      <c r="D169" s="216"/>
      <c r="E169" s="216"/>
      <c r="F169" s="216"/>
      <c r="G169" s="216"/>
      <c r="H169" s="216"/>
      <c r="I169" s="203" t="s">
        <v>108</v>
      </c>
      <c r="J169" s="192" t="s">
        <v>161</v>
      </c>
      <c r="K169" s="204">
        <f t="shared" ref="K169:R169" si="183">SUM(K170+K186)</f>
        <v>82578.36</v>
      </c>
      <c r="L169" s="204">
        <f t="shared" si="183"/>
        <v>25000</v>
      </c>
      <c r="M169" s="204">
        <f t="shared" si="183"/>
        <v>25000</v>
      </c>
      <c r="N169" s="204">
        <f t="shared" si="183"/>
        <v>122000</v>
      </c>
      <c r="O169" s="204">
        <f>SUM(O170+O186)</f>
        <v>122000</v>
      </c>
      <c r="P169" s="204">
        <f t="shared" si="183"/>
        <v>129000</v>
      </c>
      <c r="Q169" s="204">
        <f>SUM(Q170+Q186)</f>
        <v>129000</v>
      </c>
      <c r="R169" s="204">
        <f t="shared" si="183"/>
        <v>42556.25</v>
      </c>
      <c r="S169" s="204">
        <f>SUM(S170+S186+S194)</f>
        <v>110000</v>
      </c>
      <c r="T169" s="204">
        <f>SUM(T170+T186+T194)</f>
        <v>51240.19</v>
      </c>
      <c r="U169" s="204">
        <f t="shared" ref="U169:X169" si="184">SUM(U170+U186+U194)</f>
        <v>0</v>
      </c>
      <c r="V169" s="204">
        <f t="shared" si="184"/>
        <v>161.39076284379865</v>
      </c>
      <c r="W169" s="204">
        <f t="shared" si="184"/>
        <v>160000</v>
      </c>
      <c r="X169" s="204">
        <f t="shared" si="184"/>
        <v>191000</v>
      </c>
      <c r="Y169" s="204">
        <f>SUM(Y170+Y186+Y194)</f>
        <v>199500</v>
      </c>
      <c r="Z169" s="204">
        <f>SUM(Z170+Z186+Z194)</f>
        <v>199500</v>
      </c>
      <c r="AA169" s="204">
        <f>SUM(AA170+AA186+AA194)</f>
        <v>220000</v>
      </c>
      <c r="AB169" s="204">
        <f t="shared" ref="AB169" si="185">SUM(AB170+AB186+AB194)</f>
        <v>110744.73</v>
      </c>
      <c r="AC169" s="204">
        <f>SUM(AC170+AC186+AC194)</f>
        <v>220000</v>
      </c>
      <c r="AD169" s="204">
        <f>SUM(AD170+AD186+AD194)</f>
        <v>208000</v>
      </c>
      <c r="AE169" s="204">
        <f t="shared" ref="AE169:AQ169" si="186">SUM(AE170+AE186+AE194)</f>
        <v>0</v>
      </c>
      <c r="AF169" s="204">
        <f t="shared" si="186"/>
        <v>0</v>
      </c>
      <c r="AG169" s="204">
        <f t="shared" si="186"/>
        <v>224000</v>
      </c>
      <c r="AH169" s="204">
        <f t="shared" si="186"/>
        <v>135922.87</v>
      </c>
      <c r="AI169" s="204">
        <f t="shared" si="186"/>
        <v>223000</v>
      </c>
      <c r="AJ169" s="204">
        <f t="shared" si="186"/>
        <v>64888.979999999996</v>
      </c>
      <c r="AK169" s="204">
        <f t="shared" si="186"/>
        <v>271000</v>
      </c>
      <c r="AL169" s="204">
        <f t="shared" si="186"/>
        <v>33500</v>
      </c>
      <c r="AM169" s="204">
        <f t="shared" si="186"/>
        <v>0</v>
      </c>
      <c r="AN169" s="204">
        <f t="shared" si="186"/>
        <v>304500</v>
      </c>
      <c r="AO169" s="204">
        <f t="shared" si="144"/>
        <v>40414.09516225363</v>
      </c>
      <c r="AP169" s="204">
        <f t="shared" si="186"/>
        <v>300500</v>
      </c>
      <c r="AQ169" s="204">
        <f t="shared" si="186"/>
        <v>0</v>
      </c>
      <c r="AR169" s="204">
        <f t="shared" si="145"/>
        <v>39883.203928595125</v>
      </c>
      <c r="AS169" s="204"/>
      <c r="AT169" s="204">
        <f t="shared" ref="AT169:AV169" si="187">SUM(AT170+AT186+AT194)</f>
        <v>21432.65</v>
      </c>
      <c r="AU169" s="204">
        <f t="shared" si="187"/>
        <v>2000</v>
      </c>
      <c r="AV169" s="204">
        <f t="shared" si="187"/>
        <v>0</v>
      </c>
      <c r="AW169" s="204">
        <f t="shared" si="180"/>
        <v>41883.203928595125</v>
      </c>
      <c r="AX169" s="82"/>
      <c r="AY169" s="82"/>
      <c r="AZ169" s="82"/>
      <c r="BA169" s="82"/>
      <c r="BB169" s="82"/>
      <c r="BC169" s="82"/>
      <c r="BD169" s="82">
        <f t="shared" si="149"/>
        <v>0</v>
      </c>
      <c r="BE169" s="82">
        <f t="shared" si="150"/>
        <v>41883.203928595125</v>
      </c>
      <c r="BF169" s="82">
        <f t="shared" si="151"/>
        <v>0</v>
      </c>
      <c r="BG169" s="82">
        <f>SUM(BG170+BG186+BG194)</f>
        <v>31631</v>
      </c>
      <c r="BH169" s="82">
        <f>SUM(BH170+BH186+BH194)</f>
        <v>52850</v>
      </c>
      <c r="BI169" s="82">
        <f>SUM(BI170+BI186+BI194)</f>
        <v>52850</v>
      </c>
      <c r="BJ169" s="82">
        <f>SUM(BJ170+BJ186+BJ194)</f>
        <v>20871.87</v>
      </c>
      <c r="BK169" s="82">
        <f t="shared" ref="BK169:BL169" si="188">SUM(BK170+BK186+BK194)</f>
        <v>49000</v>
      </c>
      <c r="BL169" s="82">
        <f t="shared" si="188"/>
        <v>49000</v>
      </c>
      <c r="BM169" s="108">
        <f t="shared" si="139"/>
        <v>39.492658467360457</v>
      </c>
    </row>
    <row r="170" spans="1:65" hidden="1" x14ac:dyDescent="0.2">
      <c r="A170" s="206" t="s">
        <v>107</v>
      </c>
      <c r="B170" s="213"/>
      <c r="C170" s="202"/>
      <c r="D170" s="202"/>
      <c r="E170" s="202"/>
      <c r="F170" s="202"/>
      <c r="G170" s="202"/>
      <c r="H170" s="202"/>
      <c r="I170" s="214" t="s">
        <v>21</v>
      </c>
      <c r="J170" s="109" t="s">
        <v>162</v>
      </c>
      <c r="K170" s="215">
        <f t="shared" ref="K170:AE179" si="189">SUM(K171)</f>
        <v>8000</v>
      </c>
      <c r="L170" s="215">
        <f t="shared" si="189"/>
        <v>10000</v>
      </c>
      <c r="M170" s="215">
        <f t="shared" si="189"/>
        <v>10000</v>
      </c>
      <c r="N170" s="215">
        <f t="shared" si="189"/>
        <v>82000</v>
      </c>
      <c r="O170" s="215">
        <f t="shared" si="189"/>
        <v>82000</v>
      </c>
      <c r="P170" s="215">
        <f t="shared" si="189"/>
        <v>82000</v>
      </c>
      <c r="Q170" s="215">
        <f t="shared" si="189"/>
        <v>82000</v>
      </c>
      <c r="R170" s="215">
        <f t="shared" si="189"/>
        <v>37145.75</v>
      </c>
      <c r="S170" s="215">
        <f t="shared" si="189"/>
        <v>80000</v>
      </c>
      <c r="T170" s="215">
        <f t="shared" si="189"/>
        <v>29334.9</v>
      </c>
      <c r="U170" s="215">
        <f t="shared" si="189"/>
        <v>0</v>
      </c>
      <c r="V170" s="215">
        <f t="shared" si="189"/>
        <v>97.560975609756099</v>
      </c>
      <c r="W170" s="215">
        <f t="shared" si="189"/>
        <v>100000</v>
      </c>
      <c r="X170" s="215">
        <f t="shared" si="189"/>
        <v>100000</v>
      </c>
      <c r="Y170" s="215">
        <f>SUM(Y171)</f>
        <v>100000</v>
      </c>
      <c r="Z170" s="215">
        <f>SUM(Z171)</f>
        <v>100000</v>
      </c>
      <c r="AA170" s="215">
        <f t="shared" si="189"/>
        <v>116000</v>
      </c>
      <c r="AB170" s="215">
        <f t="shared" si="189"/>
        <v>63895.98</v>
      </c>
      <c r="AC170" s="215">
        <f t="shared" si="189"/>
        <v>116000</v>
      </c>
      <c r="AD170" s="215">
        <f t="shared" si="189"/>
        <v>116000</v>
      </c>
      <c r="AE170" s="215">
        <f t="shared" si="189"/>
        <v>0</v>
      </c>
      <c r="AF170" s="215">
        <f t="shared" ref="AF170:AQ179" si="190">SUM(AF171)</f>
        <v>0</v>
      </c>
      <c r="AG170" s="215">
        <f t="shared" si="190"/>
        <v>116000</v>
      </c>
      <c r="AH170" s="215">
        <f t="shared" si="190"/>
        <v>80602.94</v>
      </c>
      <c r="AI170" s="215">
        <f t="shared" si="190"/>
        <v>116000</v>
      </c>
      <c r="AJ170" s="215">
        <f t="shared" si="190"/>
        <v>51267.74</v>
      </c>
      <c r="AK170" s="215">
        <f t="shared" si="190"/>
        <v>136000</v>
      </c>
      <c r="AL170" s="215">
        <f t="shared" si="190"/>
        <v>5000</v>
      </c>
      <c r="AM170" s="215">
        <f t="shared" si="190"/>
        <v>0</v>
      </c>
      <c r="AN170" s="215">
        <f t="shared" si="190"/>
        <v>141000</v>
      </c>
      <c r="AO170" s="204">
        <f t="shared" si="144"/>
        <v>18713.915986462274</v>
      </c>
      <c r="AP170" s="215">
        <f t="shared" si="190"/>
        <v>142000</v>
      </c>
      <c r="AQ170" s="215">
        <f t="shared" si="190"/>
        <v>0</v>
      </c>
      <c r="AR170" s="204">
        <f t="shared" si="145"/>
        <v>18846.638794876897</v>
      </c>
      <c r="AS170" s="204"/>
      <c r="AT170" s="204">
        <f t="shared" ref="AT170:AV170" si="191">SUM(AT171)</f>
        <v>10906.460000000001</v>
      </c>
      <c r="AU170" s="204">
        <f t="shared" si="191"/>
        <v>0</v>
      </c>
      <c r="AV170" s="204">
        <f t="shared" si="191"/>
        <v>0</v>
      </c>
      <c r="AW170" s="204">
        <f t="shared" si="180"/>
        <v>18846.638794876897</v>
      </c>
      <c r="AX170" s="82"/>
      <c r="AY170" s="82"/>
      <c r="AZ170" s="82"/>
      <c r="BA170" s="82"/>
      <c r="BB170" s="82"/>
      <c r="BC170" s="82"/>
      <c r="BD170" s="82">
        <f t="shared" si="149"/>
        <v>0</v>
      </c>
      <c r="BE170" s="82">
        <f t="shared" si="150"/>
        <v>18846.638794876897</v>
      </c>
      <c r="BF170" s="82">
        <f t="shared" si="151"/>
        <v>0</v>
      </c>
      <c r="BG170" s="82">
        <f>SUM(BG174)</f>
        <v>14841</v>
      </c>
      <c r="BH170" s="82">
        <f>SUM(BH174)</f>
        <v>37550</v>
      </c>
      <c r="BI170" s="82">
        <f>SUM(BI174)</f>
        <v>37550</v>
      </c>
      <c r="BJ170" s="82">
        <f>SUM(BJ174)</f>
        <v>12476.689999999999</v>
      </c>
      <c r="BK170" s="82">
        <f t="shared" ref="BK170:BL170" si="192">SUM(BK174)</f>
        <v>37500</v>
      </c>
      <c r="BL170" s="82">
        <f t="shared" si="192"/>
        <v>37500</v>
      </c>
      <c r="BM170" s="108">
        <f t="shared" si="139"/>
        <v>33.226870838881489</v>
      </c>
    </row>
    <row r="171" spans="1:65" hidden="1" x14ac:dyDescent="0.2">
      <c r="A171" s="206"/>
      <c r="B171" s="213"/>
      <c r="C171" s="202"/>
      <c r="D171" s="202"/>
      <c r="E171" s="202"/>
      <c r="F171" s="202"/>
      <c r="G171" s="202"/>
      <c r="H171" s="202"/>
      <c r="I171" s="214" t="s">
        <v>169</v>
      </c>
      <c r="J171" s="109"/>
      <c r="K171" s="215">
        <f t="shared" ref="K171:AQ171" si="193">SUM(K174)</f>
        <v>8000</v>
      </c>
      <c r="L171" s="215">
        <f t="shared" si="193"/>
        <v>10000</v>
      </c>
      <c r="M171" s="215">
        <f t="shared" si="193"/>
        <v>10000</v>
      </c>
      <c r="N171" s="215">
        <f t="shared" si="193"/>
        <v>82000</v>
      </c>
      <c r="O171" s="215">
        <f t="shared" si="193"/>
        <v>82000</v>
      </c>
      <c r="P171" s="215">
        <f t="shared" si="193"/>
        <v>82000</v>
      </c>
      <c r="Q171" s="215">
        <f t="shared" si="193"/>
        <v>82000</v>
      </c>
      <c r="R171" s="215">
        <f t="shared" si="193"/>
        <v>37145.75</v>
      </c>
      <c r="S171" s="215">
        <f t="shared" si="193"/>
        <v>80000</v>
      </c>
      <c r="T171" s="215">
        <f t="shared" si="193"/>
        <v>29334.9</v>
      </c>
      <c r="U171" s="215">
        <f t="shared" si="193"/>
        <v>0</v>
      </c>
      <c r="V171" s="215">
        <f t="shared" si="193"/>
        <v>97.560975609756099</v>
      </c>
      <c r="W171" s="215">
        <f t="shared" si="193"/>
        <v>100000</v>
      </c>
      <c r="X171" s="215">
        <f t="shared" si="193"/>
        <v>100000</v>
      </c>
      <c r="Y171" s="215">
        <f t="shared" si="193"/>
        <v>100000</v>
      </c>
      <c r="Z171" s="215">
        <f t="shared" si="193"/>
        <v>100000</v>
      </c>
      <c r="AA171" s="215">
        <f t="shared" si="193"/>
        <v>116000</v>
      </c>
      <c r="AB171" s="215">
        <f t="shared" si="193"/>
        <v>63895.98</v>
      </c>
      <c r="AC171" s="215">
        <f t="shared" si="193"/>
        <v>116000</v>
      </c>
      <c r="AD171" s="215">
        <f t="shared" si="193"/>
        <v>116000</v>
      </c>
      <c r="AE171" s="215">
        <f t="shared" si="193"/>
        <v>0</v>
      </c>
      <c r="AF171" s="215">
        <f t="shared" si="193"/>
        <v>0</v>
      </c>
      <c r="AG171" s="215">
        <f t="shared" si="193"/>
        <v>116000</v>
      </c>
      <c r="AH171" s="215">
        <f t="shared" si="193"/>
        <v>80602.94</v>
      </c>
      <c r="AI171" s="215">
        <f t="shared" si="193"/>
        <v>116000</v>
      </c>
      <c r="AJ171" s="215">
        <f t="shared" si="193"/>
        <v>51267.74</v>
      </c>
      <c r="AK171" s="215">
        <f t="shared" si="193"/>
        <v>136000</v>
      </c>
      <c r="AL171" s="215">
        <f t="shared" si="193"/>
        <v>5000</v>
      </c>
      <c r="AM171" s="215">
        <f t="shared" si="193"/>
        <v>0</v>
      </c>
      <c r="AN171" s="215">
        <f t="shared" si="193"/>
        <v>141000</v>
      </c>
      <c r="AO171" s="204">
        <f t="shared" si="144"/>
        <v>18713.915986462274</v>
      </c>
      <c r="AP171" s="215">
        <f t="shared" si="193"/>
        <v>142000</v>
      </c>
      <c r="AQ171" s="215">
        <f t="shared" si="193"/>
        <v>0</v>
      </c>
      <c r="AR171" s="204">
        <f t="shared" si="145"/>
        <v>18846.638794876897</v>
      </c>
      <c r="AS171" s="204"/>
      <c r="AT171" s="204">
        <f t="shared" ref="AT171:AV171" si="194">SUM(AT174)</f>
        <v>10906.460000000001</v>
      </c>
      <c r="AU171" s="204">
        <f t="shared" si="194"/>
        <v>0</v>
      </c>
      <c r="AV171" s="204">
        <f t="shared" si="194"/>
        <v>0</v>
      </c>
      <c r="AW171" s="204">
        <f t="shared" si="180"/>
        <v>18846.638794876897</v>
      </c>
      <c r="AX171" s="82"/>
      <c r="AY171" s="82"/>
      <c r="AZ171" s="82"/>
      <c r="BA171" s="82"/>
      <c r="BB171" s="82"/>
      <c r="BC171" s="82"/>
      <c r="BD171" s="82">
        <f t="shared" si="149"/>
        <v>0</v>
      </c>
      <c r="BE171" s="82">
        <f t="shared" si="150"/>
        <v>18846.638794876897</v>
      </c>
      <c r="BF171" s="82">
        <f t="shared" si="151"/>
        <v>0</v>
      </c>
      <c r="BG171" s="82"/>
      <c r="BH171" s="82">
        <f>SUM(BH172:BH173)</f>
        <v>37550</v>
      </c>
      <c r="BI171" s="82">
        <f>SUM(BI172:BI173)</f>
        <v>37550</v>
      </c>
      <c r="BJ171" s="82">
        <f>SUM(BJ172:BJ173)</f>
        <v>12626.689999999999</v>
      </c>
      <c r="BK171" s="82">
        <f t="shared" ref="BK171:BL171" si="195">SUM(BK172:BK173)</f>
        <v>37500</v>
      </c>
      <c r="BL171" s="82">
        <f t="shared" si="195"/>
        <v>37500</v>
      </c>
      <c r="BM171" s="108">
        <f t="shared" si="139"/>
        <v>33.62633821571238</v>
      </c>
    </row>
    <row r="172" spans="1:65" hidden="1" x14ac:dyDescent="0.2">
      <c r="A172" s="206"/>
      <c r="B172" s="213" t="s">
        <v>367</v>
      </c>
      <c r="C172" s="202"/>
      <c r="D172" s="202"/>
      <c r="E172" s="202"/>
      <c r="F172" s="202"/>
      <c r="G172" s="202"/>
      <c r="H172" s="202"/>
      <c r="I172" s="214" t="s">
        <v>368</v>
      </c>
      <c r="J172" s="109" t="s">
        <v>31</v>
      </c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04"/>
      <c r="AP172" s="215"/>
      <c r="AQ172" s="215"/>
      <c r="AR172" s="204"/>
      <c r="AS172" s="204"/>
      <c r="AT172" s="204"/>
      <c r="AU172" s="204"/>
      <c r="AV172" s="204"/>
      <c r="AW172" s="204"/>
      <c r="AX172" s="82"/>
      <c r="AY172" s="82"/>
      <c r="AZ172" s="82"/>
      <c r="BA172" s="82"/>
      <c r="BB172" s="82"/>
      <c r="BC172" s="82"/>
      <c r="BD172" s="82"/>
      <c r="BE172" s="82"/>
      <c r="BF172" s="82"/>
      <c r="BG172" s="82"/>
      <c r="BH172" s="82">
        <v>9270</v>
      </c>
      <c r="BI172" s="82">
        <v>9270</v>
      </c>
      <c r="BJ172" s="82">
        <v>1591.46</v>
      </c>
      <c r="BK172" s="82">
        <v>11500</v>
      </c>
      <c r="BL172" s="82">
        <v>11500</v>
      </c>
      <c r="BM172" s="108">
        <f t="shared" si="139"/>
        <v>17.167853290183388</v>
      </c>
    </row>
    <row r="173" spans="1:65" hidden="1" x14ac:dyDescent="0.2">
      <c r="A173" s="206"/>
      <c r="B173" s="213" t="s">
        <v>369</v>
      </c>
      <c r="C173" s="202"/>
      <c r="D173" s="213"/>
      <c r="E173" s="202"/>
      <c r="F173" s="202"/>
      <c r="G173" s="202"/>
      <c r="H173" s="202"/>
      <c r="I173" s="220" t="s">
        <v>370</v>
      </c>
      <c r="J173" s="109" t="s">
        <v>1</v>
      </c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04">
        <f t="shared" si="144"/>
        <v>0</v>
      </c>
      <c r="AP173" s="215">
        <v>142000</v>
      </c>
      <c r="AQ173" s="215"/>
      <c r="AR173" s="204">
        <f t="shared" si="145"/>
        <v>18846.638794876897</v>
      </c>
      <c r="AS173" s="204"/>
      <c r="AT173" s="204">
        <v>142000</v>
      </c>
      <c r="AU173" s="204"/>
      <c r="AV173" s="204"/>
      <c r="AW173" s="204">
        <f t="shared" si="180"/>
        <v>18846.638794876897</v>
      </c>
      <c r="AX173" s="82"/>
      <c r="AY173" s="82"/>
      <c r="AZ173" s="82"/>
      <c r="BA173" s="82"/>
      <c r="BB173" s="82"/>
      <c r="BC173" s="82"/>
      <c r="BD173" s="82">
        <f t="shared" si="149"/>
        <v>0</v>
      </c>
      <c r="BE173" s="82">
        <f t="shared" si="150"/>
        <v>18846.638794876897</v>
      </c>
      <c r="BF173" s="82">
        <f t="shared" si="151"/>
        <v>0</v>
      </c>
      <c r="BG173" s="82"/>
      <c r="BH173" s="82">
        <v>28280</v>
      </c>
      <c r="BI173" s="82">
        <v>28280</v>
      </c>
      <c r="BJ173" s="82">
        <v>11035.23</v>
      </c>
      <c r="BK173" s="82">
        <v>26000</v>
      </c>
      <c r="BL173" s="82">
        <v>26000</v>
      </c>
      <c r="BM173" s="108">
        <f t="shared" si="139"/>
        <v>39.0213224893918</v>
      </c>
    </row>
    <row r="174" spans="1:65" hidden="1" x14ac:dyDescent="0.2">
      <c r="A174" s="211"/>
      <c r="B174" s="217"/>
      <c r="C174" s="216"/>
      <c r="D174" s="216"/>
      <c r="E174" s="216"/>
      <c r="F174" s="216"/>
      <c r="G174" s="216"/>
      <c r="H174" s="216"/>
      <c r="I174" s="203">
        <v>3</v>
      </c>
      <c r="J174" s="192" t="s">
        <v>4</v>
      </c>
      <c r="K174" s="204">
        <f t="shared" ref="K174:AN174" si="196">SUM(K179)</f>
        <v>8000</v>
      </c>
      <c r="L174" s="204">
        <f t="shared" si="196"/>
        <v>10000</v>
      </c>
      <c r="M174" s="204">
        <f t="shared" si="196"/>
        <v>10000</v>
      </c>
      <c r="N174" s="204">
        <f t="shared" si="196"/>
        <v>82000</v>
      </c>
      <c r="O174" s="204">
        <f t="shared" si="196"/>
        <v>82000</v>
      </c>
      <c r="P174" s="204">
        <f t="shared" si="196"/>
        <v>82000</v>
      </c>
      <c r="Q174" s="204">
        <f t="shared" si="196"/>
        <v>82000</v>
      </c>
      <c r="R174" s="204">
        <f t="shared" si="196"/>
        <v>37145.75</v>
      </c>
      <c r="S174" s="204">
        <f t="shared" si="196"/>
        <v>80000</v>
      </c>
      <c r="T174" s="204">
        <f t="shared" si="196"/>
        <v>29334.9</v>
      </c>
      <c r="U174" s="204">
        <f t="shared" si="196"/>
        <v>0</v>
      </c>
      <c r="V174" s="204">
        <f t="shared" si="196"/>
        <v>97.560975609756099</v>
      </c>
      <c r="W174" s="204">
        <f t="shared" si="196"/>
        <v>100000</v>
      </c>
      <c r="X174" s="204">
        <f t="shared" si="196"/>
        <v>100000</v>
      </c>
      <c r="Y174" s="204">
        <f t="shared" si="196"/>
        <v>100000</v>
      </c>
      <c r="Z174" s="204">
        <f t="shared" si="196"/>
        <v>100000</v>
      </c>
      <c r="AA174" s="204">
        <f t="shared" si="196"/>
        <v>116000</v>
      </c>
      <c r="AB174" s="204">
        <f t="shared" si="196"/>
        <v>63895.98</v>
      </c>
      <c r="AC174" s="204">
        <f t="shared" si="196"/>
        <v>116000</v>
      </c>
      <c r="AD174" s="204">
        <f t="shared" si="196"/>
        <v>116000</v>
      </c>
      <c r="AE174" s="204">
        <f t="shared" si="196"/>
        <v>0</v>
      </c>
      <c r="AF174" s="204">
        <f t="shared" si="196"/>
        <v>0</v>
      </c>
      <c r="AG174" s="204">
        <f t="shared" si="196"/>
        <v>116000</v>
      </c>
      <c r="AH174" s="204">
        <f t="shared" si="196"/>
        <v>80602.94</v>
      </c>
      <c r="AI174" s="204">
        <f t="shared" si="196"/>
        <v>116000</v>
      </c>
      <c r="AJ174" s="204">
        <f t="shared" si="196"/>
        <v>51267.74</v>
      </c>
      <c r="AK174" s="204">
        <f t="shared" si="196"/>
        <v>136000</v>
      </c>
      <c r="AL174" s="204">
        <f t="shared" si="196"/>
        <v>5000</v>
      </c>
      <c r="AM174" s="204">
        <f t="shared" si="196"/>
        <v>0</v>
      </c>
      <c r="AN174" s="204">
        <f t="shared" si="196"/>
        <v>141000</v>
      </c>
      <c r="AO174" s="204">
        <f t="shared" si="144"/>
        <v>18713.915986462274</v>
      </c>
      <c r="AP174" s="204">
        <f>SUM(AP179)</f>
        <v>142000</v>
      </c>
      <c r="AQ174" s="204">
        <f>SUM(AQ179)</f>
        <v>0</v>
      </c>
      <c r="AR174" s="204">
        <f t="shared" si="145"/>
        <v>18846.638794876897</v>
      </c>
      <c r="AS174" s="204"/>
      <c r="AT174" s="204">
        <f>SUM(AT179)</f>
        <v>10906.460000000001</v>
      </c>
      <c r="AU174" s="204">
        <f>SUM(AU179)</f>
        <v>0</v>
      </c>
      <c r="AV174" s="204">
        <f>SUM(AV179)</f>
        <v>0</v>
      </c>
      <c r="AW174" s="204">
        <f t="shared" si="180"/>
        <v>18846.638794876897</v>
      </c>
      <c r="AX174" s="82"/>
      <c r="AY174" s="82"/>
      <c r="AZ174" s="82"/>
      <c r="BA174" s="82"/>
      <c r="BB174" s="82"/>
      <c r="BC174" s="82"/>
      <c r="BD174" s="82">
        <f t="shared" si="149"/>
        <v>0</v>
      </c>
      <c r="BE174" s="82">
        <f t="shared" si="150"/>
        <v>18846.638794876897</v>
      </c>
      <c r="BF174" s="82">
        <f t="shared" si="151"/>
        <v>0</v>
      </c>
      <c r="BG174" s="82">
        <f>SUM(BG175+BG179)</f>
        <v>14841</v>
      </c>
      <c r="BH174" s="82">
        <f>SUM(BH175+BH179)</f>
        <v>37550</v>
      </c>
      <c r="BI174" s="82">
        <f>SUM(BI175+BI179)</f>
        <v>37550</v>
      </c>
      <c r="BJ174" s="82">
        <f>SUM(BJ175+BJ179)</f>
        <v>12476.689999999999</v>
      </c>
      <c r="BK174" s="82">
        <f t="shared" ref="BK174:BL174" si="197">SUM(BK175+BK179)</f>
        <v>37500</v>
      </c>
      <c r="BL174" s="82">
        <f t="shared" si="197"/>
        <v>37500</v>
      </c>
      <c r="BM174" s="108">
        <f t="shared" si="139"/>
        <v>33.226870838881489</v>
      </c>
    </row>
    <row r="175" spans="1:65" hidden="1" x14ac:dyDescent="0.2">
      <c r="A175" s="201"/>
      <c r="B175" s="213"/>
      <c r="C175" s="202"/>
      <c r="D175" s="202"/>
      <c r="E175" s="202"/>
      <c r="F175" s="202"/>
      <c r="G175" s="202"/>
      <c r="H175" s="202"/>
      <c r="I175" s="214">
        <v>37</v>
      </c>
      <c r="J175" s="109" t="s">
        <v>51</v>
      </c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82"/>
      <c r="AY175" s="82"/>
      <c r="AZ175" s="82"/>
      <c r="BA175" s="82"/>
      <c r="BB175" s="82"/>
      <c r="BC175" s="82"/>
      <c r="BD175" s="82"/>
      <c r="BE175" s="82"/>
      <c r="BF175" s="82"/>
      <c r="BG175" s="82">
        <f>SUM(BG176)</f>
        <v>0</v>
      </c>
      <c r="BH175" s="82">
        <f>SUM(BH176)</f>
        <v>11500</v>
      </c>
      <c r="BI175" s="82">
        <f>SUM(BI176)</f>
        <v>11500</v>
      </c>
      <c r="BJ175" s="82">
        <f>SUM(BJ176)</f>
        <v>1350</v>
      </c>
      <c r="BK175" s="82">
        <v>11500</v>
      </c>
      <c r="BL175" s="82">
        <v>11500</v>
      </c>
      <c r="BM175" s="108">
        <f t="shared" si="139"/>
        <v>11.739130434782609</v>
      </c>
    </row>
    <row r="176" spans="1:65" hidden="1" x14ac:dyDescent="0.2">
      <c r="A176" s="201"/>
      <c r="B176" s="213"/>
      <c r="C176" s="202"/>
      <c r="D176" s="202"/>
      <c r="E176" s="202"/>
      <c r="F176" s="202"/>
      <c r="G176" s="202"/>
      <c r="H176" s="202"/>
      <c r="I176" s="214">
        <v>372</v>
      </c>
      <c r="J176" s="109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82"/>
      <c r="AY176" s="82"/>
      <c r="AZ176" s="82"/>
      <c r="BA176" s="82"/>
      <c r="BB176" s="82"/>
      <c r="BC176" s="82"/>
      <c r="BD176" s="82"/>
      <c r="BE176" s="82"/>
      <c r="BF176" s="82"/>
      <c r="BG176" s="82">
        <f>SUM(BG177)</f>
        <v>0</v>
      </c>
      <c r="BH176" s="82">
        <f>SUM(BH177:BH178)</f>
        <v>11500</v>
      </c>
      <c r="BI176" s="82">
        <f>SUM(BI177:BI178)</f>
        <v>11500</v>
      </c>
      <c r="BJ176" s="82">
        <f>SUM(BJ177:BJ178)</f>
        <v>1350</v>
      </c>
      <c r="BK176" s="82"/>
      <c r="BL176" s="82"/>
      <c r="BM176" s="108">
        <f t="shared" si="139"/>
        <v>11.739130434782609</v>
      </c>
    </row>
    <row r="177" spans="1:65" hidden="1" x14ac:dyDescent="0.2">
      <c r="A177" s="201"/>
      <c r="B177" s="213"/>
      <c r="C177" s="202"/>
      <c r="D177" s="202"/>
      <c r="E177" s="202"/>
      <c r="F177" s="202"/>
      <c r="G177" s="202"/>
      <c r="H177" s="202"/>
      <c r="I177" s="214">
        <v>37212</v>
      </c>
      <c r="J177" s="109" t="s">
        <v>413</v>
      </c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82"/>
      <c r="AY177" s="82"/>
      <c r="AZ177" s="82"/>
      <c r="BA177" s="82"/>
      <c r="BB177" s="82"/>
      <c r="BC177" s="82"/>
      <c r="BD177" s="82"/>
      <c r="BE177" s="82"/>
      <c r="BF177" s="82"/>
      <c r="BG177" s="82"/>
      <c r="BH177" s="82">
        <v>10000</v>
      </c>
      <c r="BI177" s="82">
        <v>10000</v>
      </c>
      <c r="BJ177" s="82">
        <v>1350</v>
      </c>
      <c r="BK177" s="82"/>
      <c r="BL177" s="82"/>
      <c r="BM177" s="108">
        <f t="shared" si="139"/>
        <v>13.5</v>
      </c>
    </row>
    <row r="178" spans="1:65" hidden="1" x14ac:dyDescent="0.2">
      <c r="A178" s="201"/>
      <c r="B178" s="213"/>
      <c r="C178" s="202"/>
      <c r="D178" s="202"/>
      <c r="E178" s="202"/>
      <c r="F178" s="202"/>
      <c r="G178" s="202"/>
      <c r="H178" s="202"/>
      <c r="I178" s="214">
        <v>37212</v>
      </c>
      <c r="J178" s="109" t="s">
        <v>414</v>
      </c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82"/>
      <c r="AY178" s="82"/>
      <c r="AZ178" s="82"/>
      <c r="BA178" s="82"/>
      <c r="BB178" s="82"/>
      <c r="BC178" s="82"/>
      <c r="BD178" s="82"/>
      <c r="BE178" s="82"/>
      <c r="BF178" s="82"/>
      <c r="BG178" s="82"/>
      <c r="BH178" s="82">
        <v>1500</v>
      </c>
      <c r="BI178" s="82">
        <v>1500</v>
      </c>
      <c r="BJ178" s="82"/>
      <c r="BK178" s="82"/>
      <c r="BL178" s="82"/>
      <c r="BM178" s="108">
        <f t="shared" si="139"/>
        <v>0</v>
      </c>
    </row>
    <row r="179" spans="1:65" hidden="1" x14ac:dyDescent="0.2">
      <c r="A179" s="211"/>
      <c r="B179" s="217" t="s">
        <v>370</v>
      </c>
      <c r="C179" s="216"/>
      <c r="D179" s="216"/>
      <c r="E179" s="216"/>
      <c r="F179" s="216"/>
      <c r="G179" s="216"/>
      <c r="H179" s="216"/>
      <c r="I179" s="203">
        <v>38</v>
      </c>
      <c r="J179" s="192" t="s">
        <v>14</v>
      </c>
      <c r="K179" s="204">
        <f t="shared" si="189"/>
        <v>8000</v>
      </c>
      <c r="L179" s="204">
        <f t="shared" si="189"/>
        <v>10000</v>
      </c>
      <c r="M179" s="204">
        <f t="shared" si="189"/>
        <v>10000</v>
      </c>
      <c r="N179" s="204">
        <f t="shared" si="189"/>
        <v>82000</v>
      </c>
      <c r="O179" s="204">
        <f t="shared" si="189"/>
        <v>82000</v>
      </c>
      <c r="P179" s="204">
        <f t="shared" si="189"/>
        <v>82000</v>
      </c>
      <c r="Q179" s="204">
        <f t="shared" si="189"/>
        <v>82000</v>
      </c>
      <c r="R179" s="204">
        <f t="shared" si="189"/>
        <v>37145.75</v>
      </c>
      <c r="S179" s="204">
        <f t="shared" si="189"/>
        <v>80000</v>
      </c>
      <c r="T179" s="204">
        <f t="shared" si="189"/>
        <v>29334.9</v>
      </c>
      <c r="U179" s="204">
        <f t="shared" si="189"/>
        <v>0</v>
      </c>
      <c r="V179" s="204">
        <f t="shared" si="189"/>
        <v>97.560975609756099</v>
      </c>
      <c r="W179" s="204">
        <f t="shared" si="189"/>
        <v>100000</v>
      </c>
      <c r="X179" s="204">
        <f t="shared" si="189"/>
        <v>100000</v>
      </c>
      <c r="Y179" s="204">
        <v>100000</v>
      </c>
      <c r="Z179" s="204">
        <v>100000</v>
      </c>
      <c r="AA179" s="204">
        <f t="shared" si="189"/>
        <v>116000</v>
      </c>
      <c r="AB179" s="204">
        <f t="shared" si="189"/>
        <v>63895.98</v>
      </c>
      <c r="AC179" s="204">
        <f t="shared" si="189"/>
        <v>116000</v>
      </c>
      <c r="AD179" s="204">
        <f t="shared" si="189"/>
        <v>116000</v>
      </c>
      <c r="AE179" s="204">
        <f t="shared" si="189"/>
        <v>0</v>
      </c>
      <c r="AF179" s="204">
        <f t="shared" si="190"/>
        <v>0</v>
      </c>
      <c r="AG179" s="204">
        <f t="shared" si="190"/>
        <v>116000</v>
      </c>
      <c r="AH179" s="204">
        <f t="shared" si="190"/>
        <v>80602.94</v>
      </c>
      <c r="AI179" s="204">
        <f>SUM(AI180)</f>
        <v>116000</v>
      </c>
      <c r="AJ179" s="204">
        <f>SUM(AJ180)</f>
        <v>51267.74</v>
      </c>
      <c r="AK179" s="204">
        <f>SUM(AK180)</f>
        <v>136000</v>
      </c>
      <c r="AL179" s="204">
        <f t="shared" si="190"/>
        <v>5000</v>
      </c>
      <c r="AM179" s="204">
        <f t="shared" si="190"/>
        <v>0</v>
      </c>
      <c r="AN179" s="204">
        <f t="shared" si="190"/>
        <v>141000</v>
      </c>
      <c r="AO179" s="204">
        <f t="shared" si="144"/>
        <v>18713.915986462274</v>
      </c>
      <c r="AP179" s="204">
        <f t="shared" si="190"/>
        <v>142000</v>
      </c>
      <c r="AQ179" s="204"/>
      <c r="AR179" s="204">
        <f t="shared" si="145"/>
        <v>18846.638794876897</v>
      </c>
      <c r="AS179" s="204"/>
      <c r="AT179" s="204">
        <f t="shared" ref="AT179:AV179" si="198">SUM(AT180)</f>
        <v>10906.460000000001</v>
      </c>
      <c r="AU179" s="204">
        <f t="shared" si="198"/>
        <v>0</v>
      </c>
      <c r="AV179" s="204">
        <f t="shared" si="198"/>
        <v>0</v>
      </c>
      <c r="AW179" s="204">
        <f>SUM(AR179+AU179-AV179)</f>
        <v>18846.638794876897</v>
      </c>
      <c r="AX179" s="82"/>
      <c r="AY179" s="82"/>
      <c r="AZ179" s="82"/>
      <c r="BA179" s="82"/>
      <c r="BB179" s="82"/>
      <c r="BC179" s="82"/>
      <c r="BD179" s="82">
        <f t="shared" si="149"/>
        <v>0</v>
      </c>
      <c r="BE179" s="82">
        <f t="shared" si="150"/>
        <v>18846.638794876897</v>
      </c>
      <c r="BF179" s="82">
        <f t="shared" si="151"/>
        <v>0</v>
      </c>
      <c r="BG179" s="82">
        <f>SUM(BG180)</f>
        <v>14841</v>
      </c>
      <c r="BH179" s="82">
        <f>SUM(BH180)</f>
        <v>26050</v>
      </c>
      <c r="BI179" s="82">
        <f>SUM(BI180)</f>
        <v>26050</v>
      </c>
      <c r="BJ179" s="82">
        <f>SUM(BJ180)</f>
        <v>11126.689999999999</v>
      </c>
      <c r="BK179" s="82">
        <v>26000</v>
      </c>
      <c r="BL179" s="82">
        <v>26000</v>
      </c>
      <c r="BM179" s="108">
        <f t="shared" si="139"/>
        <v>42.71282149712092</v>
      </c>
    </row>
    <row r="180" spans="1:65" hidden="1" x14ac:dyDescent="0.2">
      <c r="A180" s="206"/>
      <c r="B180" s="213"/>
      <c r="C180" s="202"/>
      <c r="D180" s="202"/>
      <c r="E180" s="202"/>
      <c r="F180" s="202"/>
      <c r="G180" s="202"/>
      <c r="H180" s="202"/>
      <c r="I180" s="214">
        <v>381</v>
      </c>
      <c r="J180" s="109" t="s">
        <v>73</v>
      </c>
      <c r="K180" s="215">
        <f t="shared" ref="K180:X180" si="199">SUM(K182)</f>
        <v>8000</v>
      </c>
      <c r="L180" s="215">
        <f t="shared" si="199"/>
        <v>10000</v>
      </c>
      <c r="M180" s="215">
        <f t="shared" si="199"/>
        <v>10000</v>
      </c>
      <c r="N180" s="215">
        <f t="shared" si="199"/>
        <v>82000</v>
      </c>
      <c r="O180" s="215">
        <f t="shared" si="199"/>
        <v>82000</v>
      </c>
      <c r="P180" s="215">
        <f t="shared" si="199"/>
        <v>82000</v>
      </c>
      <c r="Q180" s="215">
        <f t="shared" si="199"/>
        <v>82000</v>
      </c>
      <c r="R180" s="215">
        <f t="shared" si="199"/>
        <v>37145.75</v>
      </c>
      <c r="S180" s="215">
        <f t="shared" si="199"/>
        <v>80000</v>
      </c>
      <c r="T180" s="215">
        <f t="shared" si="199"/>
        <v>29334.9</v>
      </c>
      <c r="U180" s="215">
        <f t="shared" si="199"/>
        <v>0</v>
      </c>
      <c r="V180" s="215">
        <f t="shared" si="199"/>
        <v>97.560975609756099</v>
      </c>
      <c r="W180" s="215">
        <f t="shared" si="199"/>
        <v>100000</v>
      </c>
      <c r="X180" s="215">
        <f t="shared" si="199"/>
        <v>100000</v>
      </c>
      <c r="Y180" s="215">
        <v>100000</v>
      </c>
      <c r="Z180" s="215">
        <v>100000</v>
      </c>
      <c r="AA180" s="215">
        <f>SUM(AA182:AA185)</f>
        <v>116000</v>
      </c>
      <c r="AB180" s="215">
        <f t="shared" ref="AB180" si="200">SUM(AB182:AB185)</f>
        <v>63895.98</v>
      </c>
      <c r="AC180" s="215">
        <f>SUM(AC182:AC185)</f>
        <v>116000</v>
      </c>
      <c r="AD180" s="215">
        <f>SUM(AD182:AD185)</f>
        <v>116000</v>
      </c>
      <c r="AE180" s="215">
        <f t="shared" ref="AE180:AP180" si="201">SUM(AE182:AE185)</f>
        <v>0</v>
      </c>
      <c r="AF180" s="215">
        <f t="shared" si="201"/>
        <v>0</v>
      </c>
      <c r="AG180" s="215">
        <f t="shared" si="201"/>
        <v>116000</v>
      </c>
      <c r="AH180" s="215">
        <f t="shared" si="201"/>
        <v>80602.94</v>
      </c>
      <c r="AI180" s="215">
        <f t="shared" si="201"/>
        <v>116000</v>
      </c>
      <c r="AJ180" s="215">
        <f t="shared" si="201"/>
        <v>51267.74</v>
      </c>
      <c r="AK180" s="215">
        <f t="shared" si="201"/>
        <v>136000</v>
      </c>
      <c r="AL180" s="215">
        <f t="shared" si="201"/>
        <v>5000</v>
      </c>
      <c r="AM180" s="215">
        <f t="shared" si="201"/>
        <v>0</v>
      </c>
      <c r="AN180" s="215">
        <f t="shared" si="201"/>
        <v>141000</v>
      </c>
      <c r="AO180" s="204">
        <f t="shared" si="144"/>
        <v>18713.915986462274</v>
      </c>
      <c r="AP180" s="215">
        <f t="shared" si="201"/>
        <v>142000</v>
      </c>
      <c r="AQ180" s="215"/>
      <c r="AR180" s="204">
        <f t="shared" si="145"/>
        <v>18846.638794876897</v>
      </c>
      <c r="AS180" s="204"/>
      <c r="AT180" s="204">
        <f t="shared" ref="AT180:AV180" si="202">SUM(AT182:AT185)</f>
        <v>10906.460000000001</v>
      </c>
      <c r="AU180" s="204">
        <f t="shared" si="202"/>
        <v>0</v>
      </c>
      <c r="AV180" s="204">
        <f t="shared" si="202"/>
        <v>0</v>
      </c>
      <c r="AW180" s="204">
        <f>SUM(AR180+AU180-AV180)</f>
        <v>18846.638794876897</v>
      </c>
      <c r="AX180" s="82"/>
      <c r="AY180" s="82"/>
      <c r="AZ180" s="82"/>
      <c r="BA180" s="82"/>
      <c r="BB180" s="82"/>
      <c r="BC180" s="82"/>
      <c r="BD180" s="82">
        <f t="shared" si="149"/>
        <v>0</v>
      </c>
      <c r="BE180" s="82">
        <f t="shared" si="150"/>
        <v>18846.638794876897</v>
      </c>
      <c r="BF180" s="82">
        <f t="shared" si="151"/>
        <v>0</v>
      </c>
      <c r="BG180" s="82">
        <f>SUM(BG181:BG185)</f>
        <v>14841</v>
      </c>
      <c r="BH180" s="82">
        <f>SUM(BH181:BH185)</f>
        <v>26050</v>
      </c>
      <c r="BI180" s="82">
        <f>SUM(BI181:BI185)</f>
        <v>26050</v>
      </c>
      <c r="BJ180" s="82">
        <f>SUM(BJ181:BJ185)</f>
        <v>11126.689999999999</v>
      </c>
      <c r="BK180" s="82"/>
      <c r="BL180" s="82"/>
      <c r="BM180" s="108">
        <f t="shared" si="139"/>
        <v>42.71282149712092</v>
      </c>
    </row>
    <row r="181" spans="1:65" hidden="1" x14ac:dyDescent="0.2">
      <c r="A181" s="206"/>
      <c r="B181" s="213"/>
      <c r="C181" s="202"/>
      <c r="D181" s="202"/>
      <c r="E181" s="202"/>
      <c r="F181" s="202"/>
      <c r="G181" s="202"/>
      <c r="H181" s="202"/>
      <c r="I181" s="214">
        <v>38113</v>
      </c>
      <c r="J181" s="109" t="s">
        <v>415</v>
      </c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  <c r="AL181" s="215"/>
      <c r="AM181" s="215"/>
      <c r="AN181" s="215"/>
      <c r="AO181" s="204"/>
      <c r="AP181" s="215"/>
      <c r="AQ181" s="215"/>
      <c r="AR181" s="204"/>
      <c r="AS181" s="204"/>
      <c r="AT181" s="204"/>
      <c r="AU181" s="204"/>
      <c r="AV181" s="204"/>
      <c r="AW181" s="204"/>
      <c r="AX181" s="82"/>
      <c r="AY181" s="82"/>
      <c r="AZ181" s="82"/>
      <c r="BA181" s="82"/>
      <c r="BB181" s="82"/>
      <c r="BC181" s="82"/>
      <c r="BD181" s="82"/>
      <c r="BE181" s="82"/>
      <c r="BF181" s="82"/>
      <c r="BG181" s="82"/>
      <c r="BH181" s="82">
        <v>4000</v>
      </c>
      <c r="BI181" s="82">
        <v>4000</v>
      </c>
      <c r="BJ181" s="82"/>
      <c r="BK181" s="82"/>
      <c r="BL181" s="82"/>
      <c r="BM181" s="108">
        <f t="shared" si="139"/>
        <v>0</v>
      </c>
    </row>
    <row r="182" spans="1:65" hidden="1" x14ac:dyDescent="0.2">
      <c r="A182" s="206"/>
      <c r="B182" s="213"/>
      <c r="C182" s="202"/>
      <c r="D182" s="202"/>
      <c r="E182" s="202"/>
      <c r="F182" s="202"/>
      <c r="G182" s="202"/>
      <c r="H182" s="202"/>
      <c r="I182" s="214">
        <v>38113</v>
      </c>
      <c r="J182" s="109" t="s">
        <v>163</v>
      </c>
      <c r="K182" s="215">
        <v>8000</v>
      </c>
      <c r="L182" s="215">
        <v>10000</v>
      </c>
      <c r="M182" s="215">
        <v>10000</v>
      </c>
      <c r="N182" s="215">
        <v>82000</v>
      </c>
      <c r="O182" s="215">
        <v>82000</v>
      </c>
      <c r="P182" s="215">
        <v>82000</v>
      </c>
      <c r="Q182" s="215">
        <v>82000</v>
      </c>
      <c r="R182" s="215">
        <v>37145.75</v>
      </c>
      <c r="S182" s="215">
        <v>80000</v>
      </c>
      <c r="T182" s="215">
        <v>29334.9</v>
      </c>
      <c r="U182" s="215"/>
      <c r="V182" s="204">
        <f t="shared" si="99"/>
        <v>97.560975609756099</v>
      </c>
      <c r="W182" s="215">
        <v>100000</v>
      </c>
      <c r="X182" s="215">
        <v>100000</v>
      </c>
      <c r="Y182" s="215">
        <v>100000</v>
      </c>
      <c r="Z182" s="215">
        <v>100000</v>
      </c>
      <c r="AA182" s="215">
        <v>96000</v>
      </c>
      <c r="AB182" s="215">
        <v>31947.99</v>
      </c>
      <c r="AC182" s="215">
        <v>96000</v>
      </c>
      <c r="AD182" s="215">
        <v>92000</v>
      </c>
      <c r="AE182" s="215"/>
      <c r="AF182" s="215"/>
      <c r="AG182" s="218">
        <f>SUM(AD182+AE182-AF182)</f>
        <v>92000</v>
      </c>
      <c r="AH182" s="215">
        <v>80602.94</v>
      </c>
      <c r="AI182" s="215">
        <v>97000</v>
      </c>
      <c r="AJ182" s="82">
        <v>45465.24</v>
      </c>
      <c r="AK182" s="215">
        <v>117000</v>
      </c>
      <c r="AL182" s="215"/>
      <c r="AM182" s="215"/>
      <c r="AN182" s="82">
        <f t="shared" si="182"/>
        <v>117000</v>
      </c>
      <c r="AO182" s="204">
        <f t="shared" si="144"/>
        <v>15528.568584511248</v>
      </c>
      <c r="AP182" s="82">
        <v>117000</v>
      </c>
      <c r="AQ182" s="82"/>
      <c r="AR182" s="204">
        <f t="shared" si="145"/>
        <v>15528.568584511248</v>
      </c>
      <c r="AS182" s="204">
        <v>9118.94</v>
      </c>
      <c r="AT182" s="204">
        <v>9118.94</v>
      </c>
      <c r="AU182" s="204"/>
      <c r="AV182" s="204"/>
      <c r="AW182" s="204">
        <f t="shared" ref="AW182:AW196" si="203">SUM(AR182+AU182-AV182)</f>
        <v>15528.568584511248</v>
      </c>
      <c r="AX182" s="82"/>
      <c r="AY182" s="82"/>
      <c r="AZ182" s="82">
        <v>15528.57</v>
      </c>
      <c r="BA182" s="82"/>
      <c r="BB182" s="82"/>
      <c r="BC182" s="82"/>
      <c r="BD182" s="82">
        <f t="shared" si="149"/>
        <v>15528.57</v>
      </c>
      <c r="BE182" s="82">
        <f t="shared" si="150"/>
        <v>-1.4154887521726778E-3</v>
      </c>
      <c r="BF182" s="82">
        <f t="shared" si="151"/>
        <v>-15528.57</v>
      </c>
      <c r="BG182" s="82">
        <v>12202.28</v>
      </c>
      <c r="BH182" s="82">
        <v>16500</v>
      </c>
      <c r="BI182" s="82">
        <v>16500</v>
      </c>
      <c r="BJ182" s="82">
        <v>11035.23</v>
      </c>
      <c r="BK182" s="82"/>
      <c r="BL182" s="82"/>
      <c r="BM182" s="108">
        <f t="shared" si="139"/>
        <v>66.880181818181811</v>
      </c>
    </row>
    <row r="183" spans="1:65" hidden="1" x14ac:dyDescent="0.2">
      <c r="A183" s="206"/>
      <c r="B183" s="213"/>
      <c r="C183" s="202"/>
      <c r="D183" s="202"/>
      <c r="E183" s="202"/>
      <c r="F183" s="202"/>
      <c r="G183" s="202"/>
      <c r="H183" s="202"/>
      <c r="I183" s="214">
        <v>38113</v>
      </c>
      <c r="J183" s="109" t="s">
        <v>315</v>
      </c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04"/>
      <c r="W183" s="215"/>
      <c r="X183" s="215"/>
      <c r="Y183" s="215"/>
      <c r="Z183" s="215"/>
      <c r="AA183" s="215"/>
      <c r="AB183" s="215"/>
      <c r="AC183" s="215"/>
      <c r="AD183" s="215">
        <v>4000</v>
      </c>
      <c r="AE183" s="215"/>
      <c r="AF183" s="215"/>
      <c r="AG183" s="218">
        <f t="shared" ref="AG183:AG185" si="204">SUM(AD183+AE183-AF183)</f>
        <v>4000</v>
      </c>
      <c r="AH183" s="215"/>
      <c r="AI183" s="215">
        <v>4000</v>
      </c>
      <c r="AJ183" s="82">
        <v>0</v>
      </c>
      <c r="AK183" s="215">
        <v>4000</v>
      </c>
      <c r="AL183" s="215"/>
      <c r="AM183" s="215"/>
      <c r="AN183" s="82">
        <f t="shared" si="182"/>
        <v>4000</v>
      </c>
      <c r="AO183" s="204">
        <f t="shared" si="144"/>
        <v>530.89123365850423</v>
      </c>
      <c r="AP183" s="82">
        <v>0</v>
      </c>
      <c r="AQ183" s="82"/>
      <c r="AR183" s="204">
        <f t="shared" si="145"/>
        <v>0</v>
      </c>
      <c r="AS183" s="204"/>
      <c r="AT183" s="204"/>
      <c r="AU183" s="204"/>
      <c r="AV183" s="204"/>
      <c r="AW183" s="204">
        <f t="shared" si="203"/>
        <v>0</v>
      </c>
      <c r="AX183" s="82"/>
      <c r="AY183" s="82"/>
      <c r="AZ183" s="82"/>
      <c r="BA183" s="82"/>
      <c r="BB183" s="82"/>
      <c r="BC183" s="82"/>
      <c r="BD183" s="82">
        <f t="shared" si="149"/>
        <v>0</v>
      </c>
      <c r="BE183" s="82">
        <f t="shared" si="150"/>
        <v>0</v>
      </c>
      <c r="BF183" s="82">
        <f t="shared" si="151"/>
        <v>0</v>
      </c>
      <c r="BG183" s="82"/>
      <c r="BH183" s="82">
        <v>550</v>
      </c>
      <c r="BI183" s="82">
        <v>550</v>
      </c>
      <c r="BJ183" s="82"/>
      <c r="BK183" s="82"/>
      <c r="BL183" s="82"/>
      <c r="BM183" s="108">
        <f t="shared" si="139"/>
        <v>0</v>
      </c>
    </row>
    <row r="184" spans="1:65" hidden="1" x14ac:dyDescent="0.2">
      <c r="A184" s="206"/>
      <c r="B184" s="213"/>
      <c r="C184" s="202"/>
      <c r="D184" s="202"/>
      <c r="E184" s="202"/>
      <c r="F184" s="202"/>
      <c r="G184" s="202"/>
      <c r="H184" s="202"/>
      <c r="I184" s="214">
        <v>38113</v>
      </c>
      <c r="J184" s="109" t="s">
        <v>362</v>
      </c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04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8"/>
      <c r="AH184" s="215"/>
      <c r="AI184" s="215"/>
      <c r="AJ184" s="82"/>
      <c r="AK184" s="215"/>
      <c r="AL184" s="215"/>
      <c r="AM184" s="215"/>
      <c r="AN184" s="82"/>
      <c r="AO184" s="204">
        <f t="shared" si="144"/>
        <v>0</v>
      </c>
      <c r="AP184" s="82">
        <v>5000</v>
      </c>
      <c r="AQ184" s="82"/>
      <c r="AR184" s="204">
        <f t="shared" si="145"/>
        <v>663.61404207313024</v>
      </c>
      <c r="AS184" s="204"/>
      <c r="AT184" s="204"/>
      <c r="AU184" s="204"/>
      <c r="AV184" s="204"/>
      <c r="AW184" s="204">
        <f t="shared" si="203"/>
        <v>663.61404207313024</v>
      </c>
      <c r="AX184" s="82"/>
      <c r="AY184" s="82"/>
      <c r="AZ184" s="82">
        <v>663.61</v>
      </c>
      <c r="BA184" s="82"/>
      <c r="BB184" s="82"/>
      <c r="BC184" s="82"/>
      <c r="BD184" s="82">
        <f t="shared" si="149"/>
        <v>663.61</v>
      </c>
      <c r="BE184" s="82">
        <f t="shared" si="150"/>
        <v>4.0420731302219792E-3</v>
      </c>
      <c r="BF184" s="82">
        <f t="shared" si="151"/>
        <v>-663.61</v>
      </c>
      <c r="BG184" s="82"/>
      <c r="BH184" s="82">
        <v>2000</v>
      </c>
      <c r="BI184" s="82">
        <v>2000</v>
      </c>
      <c r="BJ184" s="82">
        <v>91.46</v>
      </c>
      <c r="BK184" s="82"/>
      <c r="BL184" s="82"/>
      <c r="BM184" s="108">
        <f t="shared" si="139"/>
        <v>4.5730000000000004</v>
      </c>
    </row>
    <row r="185" spans="1:65" hidden="1" x14ac:dyDescent="0.2">
      <c r="A185" s="206"/>
      <c r="B185" s="213"/>
      <c r="C185" s="202"/>
      <c r="D185" s="202"/>
      <c r="E185" s="202"/>
      <c r="F185" s="202"/>
      <c r="G185" s="202"/>
      <c r="H185" s="202"/>
      <c r="I185" s="214">
        <v>38113</v>
      </c>
      <c r="J185" s="109" t="s">
        <v>261</v>
      </c>
      <c r="K185" s="215">
        <v>8000</v>
      </c>
      <c r="L185" s="215">
        <v>10000</v>
      </c>
      <c r="M185" s="215">
        <v>10000</v>
      </c>
      <c r="N185" s="215">
        <v>82000</v>
      </c>
      <c r="O185" s="215">
        <v>82000</v>
      </c>
      <c r="P185" s="215">
        <v>82000</v>
      </c>
      <c r="Q185" s="215">
        <v>82000</v>
      </c>
      <c r="R185" s="215">
        <v>37145.75</v>
      </c>
      <c r="S185" s="215">
        <v>80000</v>
      </c>
      <c r="T185" s="215">
        <v>29334.9</v>
      </c>
      <c r="U185" s="215"/>
      <c r="V185" s="204">
        <f t="shared" ref="V185" si="205">S185/P185*100</f>
        <v>97.560975609756099</v>
      </c>
      <c r="W185" s="215">
        <v>100000</v>
      </c>
      <c r="X185" s="215">
        <v>100000</v>
      </c>
      <c r="Y185" s="215"/>
      <c r="Z185" s="215"/>
      <c r="AA185" s="215">
        <v>20000</v>
      </c>
      <c r="AB185" s="215">
        <v>31947.99</v>
      </c>
      <c r="AC185" s="215">
        <v>20000</v>
      </c>
      <c r="AD185" s="215">
        <v>20000</v>
      </c>
      <c r="AE185" s="215"/>
      <c r="AF185" s="215"/>
      <c r="AG185" s="218">
        <f t="shared" si="204"/>
        <v>20000</v>
      </c>
      <c r="AH185" s="215"/>
      <c r="AI185" s="215">
        <v>15000</v>
      </c>
      <c r="AJ185" s="82">
        <v>5802.5</v>
      </c>
      <c r="AK185" s="215">
        <v>15000</v>
      </c>
      <c r="AL185" s="215">
        <v>5000</v>
      </c>
      <c r="AM185" s="215"/>
      <c r="AN185" s="82">
        <f t="shared" si="182"/>
        <v>20000</v>
      </c>
      <c r="AO185" s="204">
        <f t="shared" si="144"/>
        <v>2654.4561682925209</v>
      </c>
      <c r="AP185" s="82">
        <v>20000</v>
      </c>
      <c r="AQ185" s="82"/>
      <c r="AR185" s="204">
        <f t="shared" si="145"/>
        <v>2654.4561682925209</v>
      </c>
      <c r="AS185" s="204">
        <v>1787.52</v>
      </c>
      <c r="AT185" s="204">
        <v>1787.52</v>
      </c>
      <c r="AU185" s="204"/>
      <c r="AV185" s="204"/>
      <c r="AW185" s="204">
        <f t="shared" si="203"/>
        <v>2654.4561682925209</v>
      </c>
      <c r="AX185" s="82"/>
      <c r="AY185" s="82"/>
      <c r="AZ185" s="82">
        <v>2654.46</v>
      </c>
      <c r="BA185" s="82"/>
      <c r="BB185" s="82"/>
      <c r="BC185" s="82"/>
      <c r="BD185" s="82">
        <f t="shared" si="149"/>
        <v>2654.46</v>
      </c>
      <c r="BE185" s="82">
        <f t="shared" si="150"/>
        <v>-3.8317074790938932E-3</v>
      </c>
      <c r="BF185" s="82">
        <f t="shared" si="151"/>
        <v>-2654.46</v>
      </c>
      <c r="BG185" s="82">
        <v>2638.72</v>
      </c>
      <c r="BH185" s="82">
        <v>3000</v>
      </c>
      <c r="BI185" s="82">
        <v>3000</v>
      </c>
      <c r="BJ185" s="82"/>
      <c r="BK185" s="82"/>
      <c r="BL185" s="82"/>
      <c r="BM185" s="108">
        <f t="shared" si="139"/>
        <v>0</v>
      </c>
    </row>
    <row r="186" spans="1:65" hidden="1" x14ac:dyDescent="0.2">
      <c r="A186" s="206" t="s">
        <v>109</v>
      </c>
      <c r="B186" s="213"/>
      <c r="C186" s="202"/>
      <c r="D186" s="202"/>
      <c r="E186" s="202"/>
      <c r="F186" s="202"/>
      <c r="G186" s="202"/>
      <c r="H186" s="202"/>
      <c r="I186" s="214" t="s">
        <v>21</v>
      </c>
      <c r="J186" s="109" t="s">
        <v>110</v>
      </c>
      <c r="K186" s="215">
        <f t="shared" ref="K186:AE192" si="206">SUM(K187)</f>
        <v>74578.36</v>
      </c>
      <c r="L186" s="215">
        <f t="shared" si="206"/>
        <v>15000</v>
      </c>
      <c r="M186" s="215">
        <f t="shared" si="206"/>
        <v>15000</v>
      </c>
      <c r="N186" s="215">
        <f t="shared" si="206"/>
        <v>40000</v>
      </c>
      <c r="O186" s="215">
        <f t="shared" si="206"/>
        <v>40000</v>
      </c>
      <c r="P186" s="215">
        <f t="shared" si="206"/>
        <v>47000</v>
      </c>
      <c r="Q186" s="215">
        <f t="shared" si="206"/>
        <v>47000</v>
      </c>
      <c r="R186" s="215">
        <f t="shared" si="206"/>
        <v>5410.5</v>
      </c>
      <c r="S186" s="215">
        <f t="shared" si="206"/>
        <v>30000</v>
      </c>
      <c r="T186" s="215">
        <f t="shared" si="206"/>
        <v>8352</v>
      </c>
      <c r="U186" s="215">
        <f t="shared" si="206"/>
        <v>0</v>
      </c>
      <c r="V186" s="215">
        <f t="shared" si="206"/>
        <v>63.829787234042556</v>
      </c>
      <c r="W186" s="215">
        <f t="shared" si="206"/>
        <v>30000</v>
      </c>
      <c r="X186" s="215">
        <f t="shared" si="206"/>
        <v>15000</v>
      </c>
      <c r="Y186" s="215">
        <f t="shared" si="206"/>
        <v>30000</v>
      </c>
      <c r="Z186" s="215">
        <f t="shared" si="206"/>
        <v>30000</v>
      </c>
      <c r="AA186" s="215">
        <f t="shared" si="206"/>
        <v>35000</v>
      </c>
      <c r="AB186" s="215">
        <f t="shared" si="206"/>
        <v>6735.11</v>
      </c>
      <c r="AC186" s="215">
        <f t="shared" si="206"/>
        <v>35000</v>
      </c>
      <c r="AD186" s="215">
        <f t="shared" si="206"/>
        <v>35000</v>
      </c>
      <c r="AE186" s="215">
        <f t="shared" si="206"/>
        <v>0</v>
      </c>
      <c r="AF186" s="215">
        <f t="shared" ref="AF186:AQ192" si="207">SUM(AF187)</f>
        <v>0</v>
      </c>
      <c r="AG186" s="215">
        <f t="shared" si="207"/>
        <v>35000</v>
      </c>
      <c r="AH186" s="215">
        <f t="shared" si="207"/>
        <v>6097.03</v>
      </c>
      <c r="AI186" s="215">
        <f t="shared" si="207"/>
        <v>35000</v>
      </c>
      <c r="AJ186" s="215">
        <f t="shared" si="207"/>
        <v>5570.24</v>
      </c>
      <c r="AK186" s="215">
        <f t="shared" si="207"/>
        <v>35000</v>
      </c>
      <c r="AL186" s="215">
        <f t="shared" si="207"/>
        <v>0</v>
      </c>
      <c r="AM186" s="215">
        <f t="shared" si="207"/>
        <v>0</v>
      </c>
      <c r="AN186" s="215">
        <f t="shared" si="207"/>
        <v>35000</v>
      </c>
      <c r="AO186" s="204">
        <f t="shared" si="144"/>
        <v>4645.298294511912</v>
      </c>
      <c r="AP186" s="215">
        <f t="shared" si="207"/>
        <v>25000</v>
      </c>
      <c r="AQ186" s="215">
        <f t="shared" si="207"/>
        <v>0</v>
      </c>
      <c r="AR186" s="204">
        <f t="shared" si="145"/>
        <v>3318.0702103656513</v>
      </c>
      <c r="AS186" s="204"/>
      <c r="AT186" s="204">
        <f t="shared" ref="AT186:AV186" si="208">SUM(AT187)</f>
        <v>1668.75</v>
      </c>
      <c r="AU186" s="204">
        <f t="shared" si="208"/>
        <v>0</v>
      </c>
      <c r="AV186" s="204">
        <f t="shared" si="208"/>
        <v>0</v>
      </c>
      <c r="AW186" s="204">
        <f t="shared" si="203"/>
        <v>3318.0702103656513</v>
      </c>
      <c r="AX186" s="82"/>
      <c r="AY186" s="82"/>
      <c r="AZ186" s="82"/>
      <c r="BA186" s="82"/>
      <c r="BB186" s="82"/>
      <c r="BC186" s="82"/>
      <c r="BD186" s="82">
        <f t="shared" si="149"/>
        <v>0</v>
      </c>
      <c r="BE186" s="82">
        <f t="shared" si="150"/>
        <v>3318.0702103656513</v>
      </c>
      <c r="BF186" s="82">
        <f t="shared" si="151"/>
        <v>0</v>
      </c>
      <c r="BG186" s="82">
        <f>SUM(BG190)</f>
        <v>2056.1999999999998</v>
      </c>
      <c r="BH186" s="82">
        <f>SUM(BH190)</f>
        <v>3300</v>
      </c>
      <c r="BI186" s="82">
        <f>SUM(BI190)</f>
        <v>3300</v>
      </c>
      <c r="BJ186" s="82">
        <f>SUM(BJ190)</f>
        <v>1035.3</v>
      </c>
      <c r="BK186" s="82">
        <f t="shared" ref="BK186:BL186" si="209">SUM(BK190)</f>
        <v>3000</v>
      </c>
      <c r="BL186" s="82">
        <f t="shared" si="209"/>
        <v>3000</v>
      </c>
      <c r="BM186" s="108">
        <f t="shared" si="139"/>
        <v>31.372727272727268</v>
      </c>
    </row>
    <row r="187" spans="1:65" hidden="1" x14ac:dyDescent="0.2">
      <c r="A187" s="206"/>
      <c r="B187" s="213"/>
      <c r="C187" s="202"/>
      <c r="D187" s="202"/>
      <c r="E187" s="202"/>
      <c r="F187" s="202"/>
      <c r="G187" s="202"/>
      <c r="H187" s="202"/>
      <c r="I187" s="214" t="s">
        <v>111</v>
      </c>
      <c r="J187" s="109"/>
      <c r="K187" s="215">
        <f t="shared" ref="K187:AQ187" si="210">SUM(K190)</f>
        <v>74578.36</v>
      </c>
      <c r="L187" s="215">
        <f t="shared" si="210"/>
        <v>15000</v>
      </c>
      <c r="M187" s="215">
        <f t="shared" si="210"/>
        <v>15000</v>
      </c>
      <c r="N187" s="215">
        <f t="shared" si="210"/>
        <v>40000</v>
      </c>
      <c r="O187" s="215">
        <f t="shared" si="210"/>
        <v>40000</v>
      </c>
      <c r="P187" s="215">
        <f t="shared" si="210"/>
        <v>47000</v>
      </c>
      <c r="Q187" s="215">
        <f t="shared" si="210"/>
        <v>47000</v>
      </c>
      <c r="R187" s="215">
        <f t="shared" si="210"/>
        <v>5410.5</v>
      </c>
      <c r="S187" s="215">
        <f t="shared" si="210"/>
        <v>30000</v>
      </c>
      <c r="T187" s="215">
        <f t="shared" si="210"/>
        <v>8352</v>
      </c>
      <c r="U187" s="215">
        <f t="shared" si="210"/>
        <v>0</v>
      </c>
      <c r="V187" s="215">
        <f t="shared" si="210"/>
        <v>63.829787234042556</v>
      </c>
      <c r="W187" s="215">
        <f t="shared" si="210"/>
        <v>30000</v>
      </c>
      <c r="X187" s="215">
        <f t="shared" si="210"/>
        <v>15000</v>
      </c>
      <c r="Y187" s="215">
        <f t="shared" si="210"/>
        <v>30000</v>
      </c>
      <c r="Z187" s="215">
        <f t="shared" si="210"/>
        <v>30000</v>
      </c>
      <c r="AA187" s="215">
        <f t="shared" si="210"/>
        <v>35000</v>
      </c>
      <c r="AB187" s="215">
        <f t="shared" si="210"/>
        <v>6735.11</v>
      </c>
      <c r="AC187" s="215">
        <f t="shared" si="210"/>
        <v>35000</v>
      </c>
      <c r="AD187" s="215">
        <f t="shared" si="210"/>
        <v>35000</v>
      </c>
      <c r="AE187" s="215">
        <f t="shared" si="210"/>
        <v>0</v>
      </c>
      <c r="AF187" s="215">
        <f t="shared" si="210"/>
        <v>0</v>
      </c>
      <c r="AG187" s="215">
        <f t="shared" si="210"/>
        <v>35000</v>
      </c>
      <c r="AH187" s="215">
        <f t="shared" si="210"/>
        <v>6097.03</v>
      </c>
      <c r="AI187" s="215">
        <f t="shared" si="210"/>
        <v>35000</v>
      </c>
      <c r="AJ187" s="215">
        <f t="shared" si="210"/>
        <v>5570.24</v>
      </c>
      <c r="AK187" s="215">
        <f t="shared" si="210"/>
        <v>35000</v>
      </c>
      <c r="AL187" s="215">
        <f t="shared" si="210"/>
        <v>0</v>
      </c>
      <c r="AM187" s="215">
        <f t="shared" si="210"/>
        <v>0</v>
      </c>
      <c r="AN187" s="215">
        <f t="shared" si="210"/>
        <v>35000</v>
      </c>
      <c r="AO187" s="204">
        <f t="shared" si="144"/>
        <v>4645.298294511912</v>
      </c>
      <c r="AP187" s="215">
        <f t="shared" si="210"/>
        <v>25000</v>
      </c>
      <c r="AQ187" s="215">
        <f t="shared" si="210"/>
        <v>0</v>
      </c>
      <c r="AR187" s="204">
        <f t="shared" si="145"/>
        <v>3318.0702103656513</v>
      </c>
      <c r="AS187" s="204"/>
      <c r="AT187" s="204">
        <f t="shared" ref="AT187:AV187" si="211">SUM(AT190)</f>
        <v>1668.75</v>
      </c>
      <c r="AU187" s="204">
        <f t="shared" si="211"/>
        <v>0</v>
      </c>
      <c r="AV187" s="204">
        <f t="shared" si="211"/>
        <v>0</v>
      </c>
      <c r="AW187" s="204">
        <f t="shared" si="203"/>
        <v>3318.0702103656513</v>
      </c>
      <c r="AX187" s="82"/>
      <c r="AY187" s="82"/>
      <c r="AZ187" s="82"/>
      <c r="BA187" s="82"/>
      <c r="BB187" s="82"/>
      <c r="BC187" s="82"/>
      <c r="BD187" s="82">
        <f t="shared" si="149"/>
        <v>0</v>
      </c>
      <c r="BE187" s="82">
        <f t="shared" si="150"/>
        <v>3318.0702103656513</v>
      </c>
      <c r="BF187" s="82">
        <f t="shared" si="151"/>
        <v>0</v>
      </c>
      <c r="BG187" s="82"/>
      <c r="BH187" s="82">
        <f>SUM(BH188)</f>
        <v>3300</v>
      </c>
      <c r="BI187" s="82">
        <f>SUM(BI188)</f>
        <v>3300</v>
      </c>
      <c r="BJ187" s="82">
        <f>SUM(BJ186)</f>
        <v>1035.3</v>
      </c>
      <c r="BK187" s="82">
        <f t="shared" ref="BK187:BL187" si="212">SUM(BK188)</f>
        <v>3000</v>
      </c>
      <c r="BL187" s="82">
        <f t="shared" si="212"/>
        <v>3000</v>
      </c>
      <c r="BM187" s="108">
        <f t="shared" si="139"/>
        <v>31.372727272727268</v>
      </c>
    </row>
    <row r="188" spans="1:65" hidden="1" x14ac:dyDescent="0.2">
      <c r="A188" s="206"/>
      <c r="B188" s="213" t="s">
        <v>367</v>
      </c>
      <c r="C188" s="202"/>
      <c r="D188" s="202"/>
      <c r="E188" s="202"/>
      <c r="F188" s="202"/>
      <c r="G188" s="202"/>
      <c r="H188" s="202"/>
      <c r="I188" s="214" t="s">
        <v>368</v>
      </c>
      <c r="J188" s="109" t="s">
        <v>31</v>
      </c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  <c r="AL188" s="215"/>
      <c r="AM188" s="215"/>
      <c r="AN188" s="215"/>
      <c r="AO188" s="204"/>
      <c r="AP188" s="215"/>
      <c r="AQ188" s="215"/>
      <c r="AR188" s="204"/>
      <c r="AS188" s="204"/>
      <c r="AT188" s="204"/>
      <c r="AU188" s="204"/>
      <c r="AV188" s="204"/>
      <c r="AW188" s="204"/>
      <c r="AX188" s="82"/>
      <c r="AY188" s="82"/>
      <c r="AZ188" s="82"/>
      <c r="BA188" s="82"/>
      <c r="BB188" s="82"/>
      <c r="BC188" s="82"/>
      <c r="BD188" s="82"/>
      <c r="BE188" s="82"/>
      <c r="BF188" s="82"/>
      <c r="BG188" s="82"/>
      <c r="BH188" s="82">
        <v>3300</v>
      </c>
      <c r="BI188" s="82">
        <v>3300</v>
      </c>
      <c r="BJ188" s="82"/>
      <c r="BK188" s="82">
        <f>SUM(BK190)</f>
        <v>3000</v>
      </c>
      <c r="BL188" s="82">
        <f>SUM(BL190)</f>
        <v>3000</v>
      </c>
      <c r="BM188" s="108">
        <f t="shared" si="139"/>
        <v>0</v>
      </c>
    </row>
    <row r="189" spans="1:65" hidden="1" x14ac:dyDescent="0.2">
      <c r="A189" s="206"/>
      <c r="B189" s="213" t="s">
        <v>369</v>
      </c>
      <c r="C189" s="202"/>
      <c r="D189" s="213"/>
      <c r="E189" s="202"/>
      <c r="F189" s="202"/>
      <c r="G189" s="202"/>
      <c r="H189" s="202"/>
      <c r="I189" s="220" t="s">
        <v>370</v>
      </c>
      <c r="J189" s="109" t="s">
        <v>1</v>
      </c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  <c r="AL189" s="215"/>
      <c r="AM189" s="215"/>
      <c r="AN189" s="215"/>
      <c r="AO189" s="204">
        <f t="shared" si="144"/>
        <v>0</v>
      </c>
      <c r="AP189" s="215">
        <v>25000</v>
      </c>
      <c r="AQ189" s="215"/>
      <c r="AR189" s="204">
        <f t="shared" si="145"/>
        <v>3318.0702103656513</v>
      </c>
      <c r="AS189" s="204"/>
      <c r="AT189" s="204">
        <v>25000</v>
      </c>
      <c r="AU189" s="204"/>
      <c r="AV189" s="204"/>
      <c r="AW189" s="204">
        <f t="shared" si="203"/>
        <v>3318.0702103656513</v>
      </c>
      <c r="AX189" s="82"/>
      <c r="AY189" s="82"/>
      <c r="AZ189" s="82"/>
      <c r="BA189" s="82"/>
      <c r="BB189" s="82"/>
      <c r="BC189" s="82"/>
      <c r="BD189" s="82">
        <f t="shared" si="149"/>
        <v>0</v>
      </c>
      <c r="BE189" s="82">
        <f t="shared" si="150"/>
        <v>3318.0702103656513</v>
      </c>
      <c r="BF189" s="82">
        <f t="shared" si="151"/>
        <v>0</v>
      </c>
      <c r="BG189" s="82"/>
      <c r="BH189" s="82">
        <v>0</v>
      </c>
      <c r="BI189" s="82">
        <v>0</v>
      </c>
      <c r="BJ189" s="82"/>
      <c r="BK189" s="82"/>
      <c r="BL189" s="82"/>
      <c r="BM189" s="108">
        <v>0</v>
      </c>
    </row>
    <row r="190" spans="1:65" hidden="1" x14ac:dyDescent="0.2">
      <c r="A190" s="211"/>
      <c r="B190" s="217"/>
      <c r="C190" s="216"/>
      <c r="D190" s="216"/>
      <c r="E190" s="216"/>
      <c r="F190" s="216"/>
      <c r="G190" s="216"/>
      <c r="H190" s="216"/>
      <c r="I190" s="203">
        <v>3</v>
      </c>
      <c r="J190" s="192" t="s">
        <v>4</v>
      </c>
      <c r="K190" s="204">
        <f t="shared" si="206"/>
        <v>74578.36</v>
      </c>
      <c r="L190" s="204">
        <f t="shared" si="206"/>
        <v>15000</v>
      </c>
      <c r="M190" s="204">
        <f t="shared" si="206"/>
        <v>15000</v>
      </c>
      <c r="N190" s="204">
        <f t="shared" si="206"/>
        <v>40000</v>
      </c>
      <c r="O190" s="204">
        <f t="shared" si="206"/>
        <v>40000</v>
      </c>
      <c r="P190" s="204">
        <f t="shared" si="206"/>
        <v>47000</v>
      </c>
      <c r="Q190" s="204">
        <f t="shared" si="206"/>
        <v>47000</v>
      </c>
      <c r="R190" s="204">
        <f t="shared" si="206"/>
        <v>5410.5</v>
      </c>
      <c r="S190" s="204">
        <f t="shared" si="206"/>
        <v>30000</v>
      </c>
      <c r="T190" s="204">
        <f t="shared" si="206"/>
        <v>8352</v>
      </c>
      <c r="U190" s="204">
        <f t="shared" si="206"/>
        <v>0</v>
      </c>
      <c r="V190" s="204">
        <f t="shared" si="206"/>
        <v>63.829787234042556</v>
      </c>
      <c r="W190" s="204">
        <f t="shared" si="206"/>
        <v>30000</v>
      </c>
      <c r="X190" s="204">
        <f t="shared" si="206"/>
        <v>15000</v>
      </c>
      <c r="Y190" s="204">
        <f t="shared" si="206"/>
        <v>30000</v>
      </c>
      <c r="Z190" s="204">
        <f t="shared" si="206"/>
        <v>30000</v>
      </c>
      <c r="AA190" s="204">
        <f t="shared" si="206"/>
        <v>35000</v>
      </c>
      <c r="AB190" s="204">
        <f t="shared" si="206"/>
        <v>6735.11</v>
      </c>
      <c r="AC190" s="204">
        <f t="shared" si="206"/>
        <v>35000</v>
      </c>
      <c r="AD190" s="204">
        <f t="shared" si="206"/>
        <v>35000</v>
      </c>
      <c r="AE190" s="204">
        <f t="shared" si="206"/>
        <v>0</v>
      </c>
      <c r="AF190" s="204">
        <f t="shared" si="207"/>
        <v>0</v>
      </c>
      <c r="AG190" s="204">
        <f t="shared" si="207"/>
        <v>35000</v>
      </c>
      <c r="AH190" s="204">
        <f t="shared" si="207"/>
        <v>6097.03</v>
      </c>
      <c r="AI190" s="204">
        <f t="shared" si="207"/>
        <v>35000</v>
      </c>
      <c r="AJ190" s="204">
        <f t="shared" si="207"/>
        <v>5570.24</v>
      </c>
      <c r="AK190" s="204">
        <f t="shared" si="207"/>
        <v>35000</v>
      </c>
      <c r="AL190" s="204">
        <f t="shared" si="207"/>
        <v>0</v>
      </c>
      <c r="AM190" s="204">
        <f t="shared" si="207"/>
        <v>0</v>
      </c>
      <c r="AN190" s="204">
        <f t="shared" si="207"/>
        <v>35000</v>
      </c>
      <c r="AO190" s="204">
        <f t="shared" si="144"/>
        <v>4645.298294511912</v>
      </c>
      <c r="AP190" s="204">
        <f t="shared" si="207"/>
        <v>25000</v>
      </c>
      <c r="AQ190" s="204">
        <f t="shared" si="207"/>
        <v>0</v>
      </c>
      <c r="AR190" s="204">
        <f t="shared" si="145"/>
        <v>3318.0702103656513</v>
      </c>
      <c r="AS190" s="204"/>
      <c r="AT190" s="204">
        <f t="shared" ref="AT190:AV192" si="213">SUM(AT191)</f>
        <v>1668.75</v>
      </c>
      <c r="AU190" s="204">
        <f t="shared" si="213"/>
        <v>0</v>
      </c>
      <c r="AV190" s="204">
        <f t="shared" si="213"/>
        <v>0</v>
      </c>
      <c r="AW190" s="204">
        <f t="shared" si="203"/>
        <v>3318.0702103656513</v>
      </c>
      <c r="AX190" s="82"/>
      <c r="AY190" s="82"/>
      <c r="AZ190" s="82"/>
      <c r="BA190" s="82"/>
      <c r="BB190" s="82"/>
      <c r="BC190" s="82"/>
      <c r="BD190" s="82">
        <f t="shared" si="149"/>
        <v>0</v>
      </c>
      <c r="BE190" s="82">
        <f t="shared" si="150"/>
        <v>3318.0702103656513</v>
      </c>
      <c r="BF190" s="82">
        <f t="shared" si="151"/>
        <v>0</v>
      </c>
      <c r="BG190" s="82">
        <f t="shared" ref="BG190:BJ192" si="214">SUM(BG191)</f>
        <v>2056.1999999999998</v>
      </c>
      <c r="BH190" s="82">
        <f t="shared" ref="BH190:BJ191" si="215">SUM(BH191)</f>
        <v>3300</v>
      </c>
      <c r="BI190" s="82">
        <f t="shared" si="215"/>
        <v>3300</v>
      </c>
      <c r="BJ190" s="82">
        <f t="shared" si="215"/>
        <v>1035.3</v>
      </c>
      <c r="BK190" s="82">
        <f t="shared" ref="BK190:BL190" si="216">SUM(BK191)</f>
        <v>3000</v>
      </c>
      <c r="BL190" s="82">
        <f t="shared" si="216"/>
        <v>3000</v>
      </c>
      <c r="BM190" s="108">
        <f t="shared" si="139"/>
        <v>31.372727272727268</v>
      </c>
    </row>
    <row r="191" spans="1:65" hidden="1" x14ac:dyDescent="0.2">
      <c r="A191" s="211"/>
      <c r="B191" s="217" t="s">
        <v>370</v>
      </c>
      <c r="C191" s="216"/>
      <c r="D191" s="216"/>
      <c r="E191" s="216"/>
      <c r="F191" s="216"/>
      <c r="G191" s="216"/>
      <c r="H191" s="216"/>
      <c r="I191" s="203">
        <v>37</v>
      </c>
      <c r="J191" s="192" t="s">
        <v>51</v>
      </c>
      <c r="K191" s="204">
        <f t="shared" si="206"/>
        <v>74578.36</v>
      </c>
      <c r="L191" s="204">
        <f t="shared" si="206"/>
        <v>15000</v>
      </c>
      <c r="M191" s="204">
        <f t="shared" si="206"/>
        <v>15000</v>
      </c>
      <c r="N191" s="204">
        <f t="shared" si="206"/>
        <v>40000</v>
      </c>
      <c r="O191" s="204">
        <f t="shared" si="206"/>
        <v>40000</v>
      </c>
      <c r="P191" s="204">
        <f t="shared" si="206"/>
        <v>47000</v>
      </c>
      <c r="Q191" s="204">
        <f t="shared" si="206"/>
        <v>47000</v>
      </c>
      <c r="R191" s="204">
        <f t="shared" si="206"/>
        <v>5410.5</v>
      </c>
      <c r="S191" s="204">
        <f t="shared" si="206"/>
        <v>30000</v>
      </c>
      <c r="T191" s="204">
        <f t="shared" si="206"/>
        <v>8352</v>
      </c>
      <c r="U191" s="204">
        <f t="shared" si="206"/>
        <v>0</v>
      </c>
      <c r="V191" s="204">
        <f t="shared" si="206"/>
        <v>63.829787234042556</v>
      </c>
      <c r="W191" s="204">
        <f t="shared" si="206"/>
        <v>30000</v>
      </c>
      <c r="X191" s="204">
        <f t="shared" si="206"/>
        <v>15000</v>
      </c>
      <c r="Y191" s="204">
        <f t="shared" si="206"/>
        <v>30000</v>
      </c>
      <c r="Z191" s="204">
        <f t="shared" si="206"/>
        <v>30000</v>
      </c>
      <c r="AA191" s="204">
        <f t="shared" si="206"/>
        <v>35000</v>
      </c>
      <c r="AB191" s="204">
        <f t="shared" si="206"/>
        <v>6735.11</v>
      </c>
      <c r="AC191" s="204">
        <f t="shared" si="206"/>
        <v>35000</v>
      </c>
      <c r="AD191" s="204">
        <f t="shared" si="206"/>
        <v>35000</v>
      </c>
      <c r="AE191" s="204">
        <f t="shared" si="206"/>
        <v>0</v>
      </c>
      <c r="AF191" s="204">
        <f t="shared" si="207"/>
        <v>0</v>
      </c>
      <c r="AG191" s="204">
        <f t="shared" si="207"/>
        <v>35000</v>
      </c>
      <c r="AH191" s="204">
        <f t="shared" si="207"/>
        <v>6097.03</v>
      </c>
      <c r="AI191" s="204">
        <f>SUM(AI192)</f>
        <v>35000</v>
      </c>
      <c r="AJ191" s="204">
        <f>SUM(AJ192)</f>
        <v>5570.24</v>
      </c>
      <c r="AK191" s="204">
        <f>SUM(AK192)</f>
        <v>35000</v>
      </c>
      <c r="AL191" s="204">
        <f t="shared" si="207"/>
        <v>0</v>
      </c>
      <c r="AM191" s="204">
        <f t="shared" si="207"/>
        <v>0</v>
      </c>
      <c r="AN191" s="204">
        <f t="shared" si="207"/>
        <v>35000</v>
      </c>
      <c r="AO191" s="204">
        <f t="shared" si="144"/>
        <v>4645.298294511912</v>
      </c>
      <c r="AP191" s="204">
        <f t="shared" si="207"/>
        <v>25000</v>
      </c>
      <c r="AQ191" s="204"/>
      <c r="AR191" s="204">
        <f t="shared" si="145"/>
        <v>3318.0702103656513</v>
      </c>
      <c r="AS191" s="204"/>
      <c r="AT191" s="204">
        <f t="shared" si="213"/>
        <v>1668.75</v>
      </c>
      <c r="AU191" s="204">
        <f t="shared" si="213"/>
        <v>0</v>
      </c>
      <c r="AV191" s="204">
        <f t="shared" si="213"/>
        <v>0</v>
      </c>
      <c r="AW191" s="204">
        <f t="shared" si="203"/>
        <v>3318.0702103656513</v>
      </c>
      <c r="AX191" s="82"/>
      <c r="AY191" s="82"/>
      <c r="AZ191" s="82"/>
      <c r="BA191" s="82"/>
      <c r="BB191" s="82"/>
      <c r="BC191" s="82"/>
      <c r="BD191" s="82">
        <f t="shared" si="149"/>
        <v>0</v>
      </c>
      <c r="BE191" s="82">
        <f t="shared" si="150"/>
        <v>3318.0702103656513</v>
      </c>
      <c r="BF191" s="82">
        <f t="shared" si="151"/>
        <v>0</v>
      </c>
      <c r="BG191" s="82">
        <f t="shared" si="214"/>
        <v>2056.1999999999998</v>
      </c>
      <c r="BH191" s="82">
        <f t="shared" si="215"/>
        <v>3300</v>
      </c>
      <c r="BI191" s="82">
        <f t="shared" si="215"/>
        <v>3300</v>
      </c>
      <c r="BJ191" s="82">
        <f t="shared" si="215"/>
        <v>1035.3</v>
      </c>
      <c r="BK191" s="82">
        <v>3000</v>
      </c>
      <c r="BL191" s="82">
        <v>3000</v>
      </c>
      <c r="BM191" s="108">
        <f t="shared" si="139"/>
        <v>31.372727272727268</v>
      </c>
    </row>
    <row r="192" spans="1:65" hidden="1" x14ac:dyDescent="0.2">
      <c r="A192" s="206"/>
      <c r="B192" s="213"/>
      <c r="C192" s="202"/>
      <c r="D192" s="202"/>
      <c r="E192" s="202"/>
      <c r="F192" s="202"/>
      <c r="G192" s="202"/>
      <c r="H192" s="202"/>
      <c r="I192" s="214">
        <v>372</v>
      </c>
      <c r="J192" s="109" t="s">
        <v>112</v>
      </c>
      <c r="K192" s="215">
        <f t="shared" si="206"/>
        <v>74578.36</v>
      </c>
      <c r="L192" s="215">
        <f t="shared" si="206"/>
        <v>15000</v>
      </c>
      <c r="M192" s="215">
        <f t="shared" si="206"/>
        <v>15000</v>
      </c>
      <c r="N192" s="215">
        <f t="shared" si="206"/>
        <v>40000</v>
      </c>
      <c r="O192" s="215">
        <f t="shared" si="206"/>
        <v>40000</v>
      </c>
      <c r="P192" s="215">
        <f t="shared" si="206"/>
        <v>47000</v>
      </c>
      <c r="Q192" s="215">
        <f t="shared" si="206"/>
        <v>47000</v>
      </c>
      <c r="R192" s="215">
        <f t="shared" si="206"/>
        <v>5410.5</v>
      </c>
      <c r="S192" s="215">
        <f t="shared" si="206"/>
        <v>30000</v>
      </c>
      <c r="T192" s="215">
        <f t="shared" si="206"/>
        <v>8352</v>
      </c>
      <c r="U192" s="215">
        <f t="shared" si="206"/>
        <v>0</v>
      </c>
      <c r="V192" s="215">
        <f t="shared" si="206"/>
        <v>63.829787234042556</v>
      </c>
      <c r="W192" s="215">
        <f t="shared" si="206"/>
        <v>30000</v>
      </c>
      <c r="X192" s="215">
        <f t="shared" si="206"/>
        <v>15000</v>
      </c>
      <c r="Y192" s="215">
        <f t="shared" si="206"/>
        <v>30000</v>
      </c>
      <c r="Z192" s="215">
        <f t="shared" si="206"/>
        <v>30000</v>
      </c>
      <c r="AA192" s="215">
        <f t="shared" si="206"/>
        <v>35000</v>
      </c>
      <c r="AB192" s="215">
        <f t="shared" si="206"/>
        <v>6735.11</v>
      </c>
      <c r="AC192" s="215">
        <f t="shared" si="206"/>
        <v>35000</v>
      </c>
      <c r="AD192" s="215">
        <f t="shared" si="206"/>
        <v>35000</v>
      </c>
      <c r="AE192" s="215">
        <f t="shared" si="206"/>
        <v>0</v>
      </c>
      <c r="AF192" s="215">
        <f t="shared" si="207"/>
        <v>0</v>
      </c>
      <c r="AG192" s="215">
        <f t="shared" si="207"/>
        <v>35000</v>
      </c>
      <c r="AH192" s="215">
        <f t="shared" si="207"/>
        <v>6097.03</v>
      </c>
      <c r="AI192" s="215">
        <f t="shared" si="207"/>
        <v>35000</v>
      </c>
      <c r="AJ192" s="215">
        <f t="shared" si="207"/>
        <v>5570.24</v>
      </c>
      <c r="AK192" s="215">
        <f t="shared" si="207"/>
        <v>35000</v>
      </c>
      <c r="AL192" s="215">
        <f t="shared" si="207"/>
        <v>0</v>
      </c>
      <c r="AM192" s="215">
        <f t="shared" si="207"/>
        <v>0</v>
      </c>
      <c r="AN192" s="215">
        <f t="shared" si="207"/>
        <v>35000</v>
      </c>
      <c r="AO192" s="204">
        <f t="shared" si="144"/>
        <v>4645.298294511912</v>
      </c>
      <c r="AP192" s="215">
        <f t="shared" si="207"/>
        <v>25000</v>
      </c>
      <c r="AQ192" s="215"/>
      <c r="AR192" s="204">
        <f t="shared" si="145"/>
        <v>3318.0702103656513</v>
      </c>
      <c r="AS192" s="204"/>
      <c r="AT192" s="204">
        <f t="shared" si="213"/>
        <v>1668.75</v>
      </c>
      <c r="AU192" s="204">
        <f t="shared" si="213"/>
        <v>0</v>
      </c>
      <c r="AV192" s="204">
        <f t="shared" si="213"/>
        <v>0</v>
      </c>
      <c r="AW192" s="204">
        <f t="shared" si="203"/>
        <v>3318.0702103656513</v>
      </c>
      <c r="AX192" s="82"/>
      <c r="AY192" s="82"/>
      <c r="AZ192" s="82"/>
      <c r="BA192" s="82"/>
      <c r="BB192" s="82"/>
      <c r="BC192" s="82"/>
      <c r="BD192" s="82">
        <f t="shared" si="149"/>
        <v>0</v>
      </c>
      <c r="BE192" s="82">
        <f t="shared" si="150"/>
        <v>3318.0702103656513</v>
      </c>
      <c r="BF192" s="82">
        <f t="shared" si="151"/>
        <v>0</v>
      </c>
      <c r="BG192" s="82">
        <f t="shared" si="214"/>
        <v>2056.1999999999998</v>
      </c>
      <c r="BH192" s="82">
        <f t="shared" si="214"/>
        <v>3300</v>
      </c>
      <c r="BI192" s="82">
        <f t="shared" si="214"/>
        <v>3300</v>
      </c>
      <c r="BJ192" s="82">
        <f t="shared" si="214"/>
        <v>1035.3</v>
      </c>
      <c r="BK192" s="82"/>
      <c r="BL192" s="82"/>
      <c r="BM192" s="108">
        <f t="shared" si="139"/>
        <v>31.372727272727268</v>
      </c>
    </row>
    <row r="193" spans="1:65" hidden="1" x14ac:dyDescent="0.2">
      <c r="A193" s="206"/>
      <c r="B193" s="213"/>
      <c r="C193" s="202"/>
      <c r="D193" s="202"/>
      <c r="E193" s="202"/>
      <c r="F193" s="202"/>
      <c r="G193" s="202"/>
      <c r="H193" s="202"/>
      <c r="I193" s="214">
        <v>37221</v>
      </c>
      <c r="J193" s="109" t="s">
        <v>67</v>
      </c>
      <c r="K193" s="215">
        <v>74578.36</v>
      </c>
      <c r="L193" s="215">
        <v>15000</v>
      </c>
      <c r="M193" s="215">
        <v>15000</v>
      </c>
      <c r="N193" s="215">
        <v>40000</v>
      </c>
      <c r="O193" s="215">
        <v>40000</v>
      </c>
      <c r="P193" s="215">
        <v>47000</v>
      </c>
      <c r="Q193" s="215">
        <v>47000</v>
      </c>
      <c r="R193" s="215">
        <v>5410.5</v>
      </c>
      <c r="S193" s="215">
        <v>30000</v>
      </c>
      <c r="T193" s="215">
        <v>8352</v>
      </c>
      <c r="U193" s="215"/>
      <c r="V193" s="204">
        <f t="shared" ref="V193:V312" si="217">S193/P193*100</f>
        <v>63.829787234042556</v>
      </c>
      <c r="W193" s="215">
        <v>30000</v>
      </c>
      <c r="X193" s="215">
        <v>15000</v>
      </c>
      <c r="Y193" s="215">
        <v>30000</v>
      </c>
      <c r="Z193" s="215">
        <v>30000</v>
      </c>
      <c r="AA193" s="215">
        <v>35000</v>
      </c>
      <c r="AB193" s="215">
        <v>6735.11</v>
      </c>
      <c r="AC193" s="215">
        <v>35000</v>
      </c>
      <c r="AD193" s="215">
        <v>35000</v>
      </c>
      <c r="AE193" s="215"/>
      <c r="AF193" s="215"/>
      <c r="AG193" s="218">
        <f t="shared" si="171"/>
        <v>35000</v>
      </c>
      <c r="AH193" s="215">
        <v>6097.03</v>
      </c>
      <c r="AI193" s="215">
        <v>35000</v>
      </c>
      <c r="AJ193" s="82">
        <v>5570.24</v>
      </c>
      <c r="AK193" s="215">
        <v>35000</v>
      </c>
      <c r="AL193" s="215"/>
      <c r="AM193" s="215"/>
      <c r="AN193" s="82">
        <f t="shared" si="182"/>
        <v>35000</v>
      </c>
      <c r="AO193" s="204">
        <f t="shared" si="144"/>
        <v>4645.298294511912</v>
      </c>
      <c r="AP193" s="82">
        <v>25000</v>
      </c>
      <c r="AQ193" s="82"/>
      <c r="AR193" s="204">
        <f t="shared" si="145"/>
        <v>3318.0702103656513</v>
      </c>
      <c r="AS193" s="204">
        <v>1668.75</v>
      </c>
      <c r="AT193" s="204">
        <v>1668.75</v>
      </c>
      <c r="AU193" s="204"/>
      <c r="AV193" s="204"/>
      <c r="AW193" s="204">
        <f t="shared" si="203"/>
        <v>3318.0702103656513</v>
      </c>
      <c r="AX193" s="82"/>
      <c r="AY193" s="82"/>
      <c r="AZ193" s="82">
        <v>3318.07</v>
      </c>
      <c r="BA193" s="82"/>
      <c r="BB193" s="82"/>
      <c r="BC193" s="82"/>
      <c r="BD193" s="82">
        <f t="shared" si="149"/>
        <v>3318.07</v>
      </c>
      <c r="BE193" s="82">
        <f t="shared" si="150"/>
        <v>2.1036565112808603E-4</v>
      </c>
      <c r="BF193" s="82">
        <f t="shared" si="151"/>
        <v>-3318.07</v>
      </c>
      <c r="BG193" s="82">
        <v>2056.1999999999998</v>
      </c>
      <c r="BH193" s="82">
        <v>3300</v>
      </c>
      <c r="BI193" s="82">
        <v>3300</v>
      </c>
      <c r="BJ193" s="82">
        <v>1035.3</v>
      </c>
      <c r="BK193" s="82"/>
      <c r="BL193" s="82"/>
      <c r="BM193" s="108">
        <f t="shared" si="139"/>
        <v>31.372727272727268</v>
      </c>
    </row>
    <row r="194" spans="1:65" hidden="1" x14ac:dyDescent="0.2">
      <c r="A194" s="206" t="s">
        <v>382</v>
      </c>
      <c r="B194" s="213"/>
      <c r="C194" s="202"/>
      <c r="D194" s="202"/>
      <c r="E194" s="202"/>
      <c r="F194" s="202"/>
      <c r="G194" s="202"/>
      <c r="H194" s="202"/>
      <c r="I194" s="214" t="s">
        <v>21</v>
      </c>
      <c r="J194" s="109" t="s">
        <v>204</v>
      </c>
      <c r="K194" s="215">
        <f t="shared" ref="K194:AE201" si="218">SUM(K195)</f>
        <v>8000</v>
      </c>
      <c r="L194" s="215">
        <f t="shared" si="218"/>
        <v>10000</v>
      </c>
      <c r="M194" s="215">
        <f t="shared" si="218"/>
        <v>10000</v>
      </c>
      <c r="N194" s="215">
        <f t="shared" si="218"/>
        <v>82000</v>
      </c>
      <c r="O194" s="215">
        <f t="shared" si="218"/>
        <v>82000</v>
      </c>
      <c r="P194" s="215">
        <f t="shared" si="218"/>
        <v>82000</v>
      </c>
      <c r="Q194" s="215">
        <f t="shared" si="218"/>
        <v>82000</v>
      </c>
      <c r="R194" s="215">
        <f t="shared" si="218"/>
        <v>37145.75</v>
      </c>
      <c r="S194" s="215">
        <f t="shared" si="218"/>
        <v>0</v>
      </c>
      <c r="T194" s="215">
        <f t="shared" si="218"/>
        <v>13553.29</v>
      </c>
      <c r="U194" s="215">
        <f t="shared" si="218"/>
        <v>0</v>
      </c>
      <c r="V194" s="215">
        <f t="shared" si="218"/>
        <v>0</v>
      </c>
      <c r="W194" s="215">
        <f t="shared" si="218"/>
        <v>30000</v>
      </c>
      <c r="X194" s="215">
        <f t="shared" si="218"/>
        <v>76000</v>
      </c>
      <c r="Y194" s="215">
        <f t="shared" si="218"/>
        <v>69500</v>
      </c>
      <c r="Z194" s="215">
        <f t="shared" si="218"/>
        <v>69500</v>
      </c>
      <c r="AA194" s="215">
        <f t="shared" si="218"/>
        <v>69000</v>
      </c>
      <c r="AB194" s="215">
        <f t="shared" si="218"/>
        <v>40113.64</v>
      </c>
      <c r="AC194" s="215">
        <f t="shared" si="218"/>
        <v>69000</v>
      </c>
      <c r="AD194" s="215">
        <f t="shared" si="218"/>
        <v>57000</v>
      </c>
      <c r="AE194" s="215">
        <f t="shared" si="218"/>
        <v>0</v>
      </c>
      <c r="AF194" s="215">
        <f t="shared" ref="AF194:AQ194" si="219">SUM(AF195)</f>
        <v>0</v>
      </c>
      <c r="AG194" s="215">
        <f t="shared" si="219"/>
        <v>73000</v>
      </c>
      <c r="AH194" s="215">
        <f t="shared" si="219"/>
        <v>49222.9</v>
      </c>
      <c r="AI194" s="215">
        <f t="shared" si="219"/>
        <v>72000</v>
      </c>
      <c r="AJ194" s="215">
        <f t="shared" si="219"/>
        <v>8051</v>
      </c>
      <c r="AK194" s="215">
        <f t="shared" si="219"/>
        <v>100000</v>
      </c>
      <c r="AL194" s="215">
        <f t="shared" si="219"/>
        <v>28500</v>
      </c>
      <c r="AM194" s="215">
        <f t="shared" si="219"/>
        <v>0</v>
      </c>
      <c r="AN194" s="215">
        <f t="shared" si="219"/>
        <v>128500</v>
      </c>
      <c r="AO194" s="204">
        <f t="shared" si="144"/>
        <v>17054.880881279449</v>
      </c>
      <c r="AP194" s="215">
        <f t="shared" si="219"/>
        <v>133500</v>
      </c>
      <c r="AQ194" s="215">
        <f t="shared" si="219"/>
        <v>0</v>
      </c>
      <c r="AR194" s="204">
        <f t="shared" si="145"/>
        <v>17718.494923352577</v>
      </c>
      <c r="AS194" s="204"/>
      <c r="AT194" s="204">
        <f t="shared" ref="AT194:AV194" si="220">SUM(AT195)</f>
        <v>8857.4399999999987</v>
      </c>
      <c r="AU194" s="204">
        <f t="shared" si="220"/>
        <v>2000</v>
      </c>
      <c r="AV194" s="204">
        <f t="shared" si="220"/>
        <v>0</v>
      </c>
      <c r="AW194" s="204">
        <f t="shared" si="203"/>
        <v>19718.494923352577</v>
      </c>
      <c r="AX194" s="82"/>
      <c r="AY194" s="82"/>
      <c r="AZ194" s="82"/>
      <c r="BA194" s="82"/>
      <c r="BB194" s="82"/>
      <c r="BC194" s="82"/>
      <c r="BD194" s="82">
        <f t="shared" si="149"/>
        <v>0</v>
      </c>
      <c r="BE194" s="82">
        <f t="shared" si="150"/>
        <v>19718.494923352577</v>
      </c>
      <c r="BF194" s="82">
        <f t="shared" si="151"/>
        <v>0</v>
      </c>
      <c r="BG194" s="82">
        <f>SUM(BG200)</f>
        <v>14733.8</v>
      </c>
      <c r="BH194" s="82">
        <f t="shared" ref="BH194" si="221">SUM(BH200)</f>
        <v>12000</v>
      </c>
      <c r="BI194" s="82">
        <f t="shared" ref="BI194:BL194" si="222">SUM(BI200)</f>
        <v>12000</v>
      </c>
      <c r="BJ194" s="82">
        <f t="shared" si="222"/>
        <v>7359.88</v>
      </c>
      <c r="BK194" s="82">
        <f t="shared" si="222"/>
        <v>8500</v>
      </c>
      <c r="BL194" s="82">
        <f t="shared" si="222"/>
        <v>8500</v>
      </c>
      <c r="BM194" s="108">
        <f t="shared" si="139"/>
        <v>61.332333333333331</v>
      </c>
    </row>
    <row r="195" spans="1:65" hidden="1" x14ac:dyDescent="0.2">
      <c r="A195" s="206"/>
      <c r="B195" s="213"/>
      <c r="C195" s="202"/>
      <c r="D195" s="202"/>
      <c r="E195" s="202"/>
      <c r="F195" s="202"/>
      <c r="G195" s="202"/>
      <c r="H195" s="202"/>
      <c r="I195" s="214" t="s">
        <v>206</v>
      </c>
      <c r="J195" s="109"/>
      <c r="K195" s="215">
        <f t="shared" ref="K195:AQ195" si="223">SUM(K200)</f>
        <v>8000</v>
      </c>
      <c r="L195" s="215">
        <f t="shared" si="223"/>
        <v>10000</v>
      </c>
      <c r="M195" s="215">
        <f t="shared" si="223"/>
        <v>10000</v>
      </c>
      <c r="N195" s="215">
        <f t="shared" si="223"/>
        <v>82000</v>
      </c>
      <c r="O195" s="215">
        <f t="shared" si="223"/>
        <v>82000</v>
      </c>
      <c r="P195" s="215">
        <f t="shared" si="223"/>
        <v>82000</v>
      </c>
      <c r="Q195" s="215">
        <f t="shared" si="223"/>
        <v>82000</v>
      </c>
      <c r="R195" s="215">
        <f t="shared" si="223"/>
        <v>37145.75</v>
      </c>
      <c r="S195" s="215">
        <f t="shared" si="223"/>
        <v>0</v>
      </c>
      <c r="T195" s="215">
        <f t="shared" si="223"/>
        <v>13553.29</v>
      </c>
      <c r="U195" s="215">
        <f t="shared" si="223"/>
        <v>0</v>
      </c>
      <c r="V195" s="215">
        <f t="shared" si="223"/>
        <v>0</v>
      </c>
      <c r="W195" s="215">
        <f t="shared" si="223"/>
        <v>30000</v>
      </c>
      <c r="X195" s="215">
        <f t="shared" si="223"/>
        <v>76000</v>
      </c>
      <c r="Y195" s="215">
        <f t="shared" si="223"/>
        <v>69500</v>
      </c>
      <c r="Z195" s="215">
        <f t="shared" si="223"/>
        <v>69500</v>
      </c>
      <c r="AA195" s="215">
        <f t="shared" si="223"/>
        <v>69000</v>
      </c>
      <c r="AB195" s="215">
        <f t="shared" si="223"/>
        <v>40113.64</v>
      </c>
      <c r="AC195" s="215">
        <f t="shared" si="223"/>
        <v>69000</v>
      </c>
      <c r="AD195" s="215">
        <f t="shared" si="223"/>
        <v>57000</v>
      </c>
      <c r="AE195" s="215">
        <f t="shared" si="223"/>
        <v>0</v>
      </c>
      <c r="AF195" s="215">
        <f t="shared" si="223"/>
        <v>0</v>
      </c>
      <c r="AG195" s="215">
        <f t="shared" si="223"/>
        <v>73000</v>
      </c>
      <c r="AH195" s="215">
        <f t="shared" si="223"/>
        <v>49222.9</v>
      </c>
      <c r="AI195" s="215">
        <f t="shared" si="223"/>
        <v>72000</v>
      </c>
      <c r="AJ195" s="215">
        <f t="shared" si="223"/>
        <v>8051</v>
      </c>
      <c r="AK195" s="215">
        <f t="shared" si="223"/>
        <v>100000</v>
      </c>
      <c r="AL195" s="215">
        <f t="shared" si="223"/>
        <v>28500</v>
      </c>
      <c r="AM195" s="215">
        <f t="shared" si="223"/>
        <v>0</v>
      </c>
      <c r="AN195" s="215">
        <f t="shared" si="223"/>
        <v>128500</v>
      </c>
      <c r="AO195" s="204">
        <f t="shared" si="144"/>
        <v>17054.880881279449</v>
      </c>
      <c r="AP195" s="215">
        <f t="shared" si="223"/>
        <v>133500</v>
      </c>
      <c r="AQ195" s="215">
        <f t="shared" si="223"/>
        <v>0</v>
      </c>
      <c r="AR195" s="204">
        <f t="shared" si="145"/>
        <v>17718.494923352577</v>
      </c>
      <c r="AS195" s="204"/>
      <c r="AT195" s="204">
        <f t="shared" ref="AT195:AV195" si="224">SUM(AT200)</f>
        <v>8857.4399999999987</v>
      </c>
      <c r="AU195" s="204">
        <f t="shared" si="224"/>
        <v>2000</v>
      </c>
      <c r="AV195" s="204">
        <f t="shared" si="224"/>
        <v>0</v>
      </c>
      <c r="AW195" s="204">
        <f t="shared" si="203"/>
        <v>19718.494923352577</v>
      </c>
      <c r="AX195" s="82"/>
      <c r="AY195" s="82"/>
      <c r="AZ195" s="82"/>
      <c r="BA195" s="82"/>
      <c r="BB195" s="82"/>
      <c r="BC195" s="82"/>
      <c r="BD195" s="82">
        <f t="shared" si="149"/>
        <v>0</v>
      </c>
      <c r="BE195" s="82">
        <f t="shared" si="150"/>
        <v>19718.494923352577</v>
      </c>
      <c r="BF195" s="82">
        <f t="shared" si="151"/>
        <v>0</v>
      </c>
      <c r="BG195" s="82"/>
      <c r="BH195" s="82">
        <f>SUM(BH196)</f>
        <v>12000</v>
      </c>
      <c r="BI195" s="82">
        <f>SUM(BI196)</f>
        <v>12000</v>
      </c>
      <c r="BJ195" s="82">
        <f>SUM(BJ196)</f>
        <v>7359.88</v>
      </c>
      <c r="BK195" s="82">
        <v>12500</v>
      </c>
      <c r="BL195" s="82">
        <v>13000</v>
      </c>
      <c r="BM195" s="108">
        <f t="shared" si="139"/>
        <v>61.332333333333331</v>
      </c>
    </row>
    <row r="196" spans="1:65" hidden="1" x14ac:dyDescent="0.2">
      <c r="A196" s="206"/>
      <c r="B196" s="213" t="s">
        <v>367</v>
      </c>
      <c r="C196" s="202"/>
      <c r="D196" s="202"/>
      <c r="E196" s="202"/>
      <c r="F196" s="202"/>
      <c r="G196" s="202"/>
      <c r="H196" s="202"/>
      <c r="I196" s="214" t="s">
        <v>368</v>
      </c>
      <c r="J196" s="109" t="s">
        <v>31</v>
      </c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04">
        <f t="shared" si="144"/>
        <v>0</v>
      </c>
      <c r="AP196" s="215">
        <v>8500</v>
      </c>
      <c r="AQ196" s="215"/>
      <c r="AR196" s="204">
        <f t="shared" si="145"/>
        <v>1128.1438715243214</v>
      </c>
      <c r="AS196" s="204"/>
      <c r="AT196" s="204">
        <v>8500</v>
      </c>
      <c r="AU196" s="204"/>
      <c r="AV196" s="204"/>
      <c r="AW196" s="204">
        <f t="shared" si="203"/>
        <v>1128.1438715243214</v>
      </c>
      <c r="AX196" s="82"/>
      <c r="AY196" s="82"/>
      <c r="AZ196" s="82"/>
      <c r="BA196" s="82"/>
      <c r="BB196" s="82"/>
      <c r="BC196" s="82"/>
      <c r="BD196" s="82">
        <f t="shared" si="149"/>
        <v>0</v>
      </c>
      <c r="BE196" s="82">
        <f t="shared" si="150"/>
        <v>1128.1438715243214</v>
      </c>
      <c r="BF196" s="82">
        <f t="shared" si="151"/>
        <v>0</v>
      </c>
      <c r="BG196" s="82"/>
      <c r="BH196" s="82">
        <v>12000</v>
      </c>
      <c r="BI196" s="82">
        <v>12000</v>
      </c>
      <c r="BJ196" s="82">
        <v>7359.88</v>
      </c>
      <c r="BK196" s="82">
        <v>0</v>
      </c>
      <c r="BL196" s="82">
        <v>0</v>
      </c>
      <c r="BM196" s="108">
        <f t="shared" si="139"/>
        <v>61.332333333333331</v>
      </c>
    </row>
    <row r="197" spans="1:65" hidden="1" x14ac:dyDescent="0.2">
      <c r="A197" s="206"/>
      <c r="B197" s="213" t="s">
        <v>367</v>
      </c>
      <c r="C197" s="202"/>
      <c r="D197" s="202"/>
      <c r="E197" s="202"/>
      <c r="F197" s="202"/>
      <c r="G197" s="202"/>
      <c r="H197" s="202"/>
      <c r="I197" s="214" t="s">
        <v>371</v>
      </c>
      <c r="J197" s="109" t="s">
        <v>372</v>
      </c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04"/>
      <c r="AP197" s="215"/>
      <c r="AQ197" s="215"/>
      <c r="AR197" s="204"/>
      <c r="AS197" s="204"/>
      <c r="AT197" s="204"/>
      <c r="AU197" s="204"/>
      <c r="AV197" s="204"/>
      <c r="AW197" s="204">
        <v>4645.3</v>
      </c>
      <c r="AX197" s="82"/>
      <c r="AY197" s="82"/>
      <c r="AZ197" s="82"/>
      <c r="BA197" s="82"/>
      <c r="BB197" s="82"/>
      <c r="BC197" s="82"/>
      <c r="BD197" s="82"/>
      <c r="BE197" s="82"/>
      <c r="BF197" s="82"/>
      <c r="BG197" s="82"/>
      <c r="BH197" s="82">
        <v>0</v>
      </c>
      <c r="BI197" s="82">
        <v>0</v>
      </c>
      <c r="BJ197" s="82"/>
      <c r="BK197" s="82">
        <v>12500</v>
      </c>
      <c r="BL197" s="82">
        <v>13000</v>
      </c>
      <c r="BM197" s="108">
        <v>0</v>
      </c>
    </row>
    <row r="198" spans="1:65" hidden="1" x14ac:dyDescent="0.2">
      <c r="A198" s="206"/>
      <c r="B198" s="213" t="s">
        <v>367</v>
      </c>
      <c r="C198" s="202"/>
      <c r="D198" s="202"/>
      <c r="E198" s="202"/>
      <c r="F198" s="202"/>
      <c r="G198" s="202"/>
      <c r="H198" s="202"/>
      <c r="I198" s="214" t="s">
        <v>396</v>
      </c>
      <c r="J198" s="109" t="s">
        <v>377</v>
      </c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  <c r="AL198" s="215"/>
      <c r="AM198" s="215"/>
      <c r="AN198" s="215"/>
      <c r="AO198" s="204"/>
      <c r="AP198" s="215"/>
      <c r="AQ198" s="215"/>
      <c r="AR198" s="204"/>
      <c r="AS198" s="204"/>
      <c r="AT198" s="204"/>
      <c r="AU198" s="204"/>
      <c r="AV198" s="204"/>
      <c r="AW198" s="204">
        <v>500</v>
      </c>
      <c r="AX198" s="82"/>
      <c r="AY198" s="82"/>
      <c r="AZ198" s="82"/>
      <c r="BA198" s="82"/>
      <c r="BB198" s="82"/>
      <c r="BC198" s="82"/>
      <c r="BD198" s="82"/>
      <c r="BE198" s="82"/>
      <c r="BF198" s="82"/>
      <c r="BG198" s="82"/>
      <c r="BH198" s="82">
        <v>0</v>
      </c>
      <c r="BI198" s="82">
        <v>0</v>
      </c>
      <c r="BJ198" s="82"/>
      <c r="BK198" s="82"/>
      <c r="BL198" s="82"/>
      <c r="BM198" s="108">
        <v>0</v>
      </c>
    </row>
    <row r="199" spans="1:65" hidden="1" x14ac:dyDescent="0.2">
      <c r="A199" s="206"/>
      <c r="B199" s="213" t="s">
        <v>369</v>
      </c>
      <c r="C199" s="202"/>
      <c r="D199" s="213"/>
      <c r="E199" s="202"/>
      <c r="F199" s="202"/>
      <c r="G199" s="202"/>
      <c r="H199" s="202"/>
      <c r="I199" s="220" t="s">
        <v>370</v>
      </c>
      <c r="J199" s="109" t="s">
        <v>1</v>
      </c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215"/>
      <c r="AK199" s="215"/>
      <c r="AL199" s="215"/>
      <c r="AM199" s="215"/>
      <c r="AN199" s="215"/>
      <c r="AO199" s="204">
        <f t="shared" si="144"/>
        <v>0</v>
      </c>
      <c r="AP199" s="215">
        <v>125000</v>
      </c>
      <c r="AQ199" s="215"/>
      <c r="AR199" s="204">
        <f t="shared" si="145"/>
        <v>16590.351051828256</v>
      </c>
      <c r="AS199" s="204"/>
      <c r="AT199" s="204">
        <v>125000</v>
      </c>
      <c r="AU199" s="204"/>
      <c r="AV199" s="204"/>
      <c r="AW199" s="204">
        <v>13445.05</v>
      </c>
      <c r="AX199" s="82"/>
      <c r="AY199" s="82"/>
      <c r="AZ199" s="82"/>
      <c r="BA199" s="82"/>
      <c r="BB199" s="82"/>
      <c r="BC199" s="82"/>
      <c r="BD199" s="82">
        <f t="shared" si="149"/>
        <v>0</v>
      </c>
      <c r="BE199" s="82">
        <f t="shared" si="150"/>
        <v>13445.05</v>
      </c>
      <c r="BF199" s="82">
        <f t="shared" si="151"/>
        <v>0</v>
      </c>
      <c r="BG199" s="82"/>
      <c r="BH199" s="82">
        <v>0</v>
      </c>
      <c r="BI199" s="82">
        <v>0</v>
      </c>
      <c r="BJ199" s="82"/>
      <c r="BK199" s="82"/>
      <c r="BL199" s="82"/>
      <c r="BM199" s="108">
        <v>0</v>
      </c>
    </row>
    <row r="200" spans="1:65" hidden="1" x14ac:dyDescent="0.2">
      <c r="A200" s="211"/>
      <c r="B200" s="217"/>
      <c r="C200" s="216"/>
      <c r="D200" s="216"/>
      <c r="E200" s="216"/>
      <c r="F200" s="216"/>
      <c r="G200" s="216"/>
      <c r="H200" s="216"/>
      <c r="I200" s="203">
        <v>3</v>
      </c>
      <c r="J200" s="192" t="s">
        <v>4</v>
      </c>
      <c r="K200" s="204">
        <f>SUM(K201)</f>
        <v>8000</v>
      </c>
      <c r="L200" s="204">
        <f>SUM(L201)</f>
        <v>10000</v>
      </c>
      <c r="M200" s="204">
        <f>SUM(M201)</f>
        <v>10000</v>
      </c>
      <c r="N200" s="204">
        <f>SUM(N201)</f>
        <v>82000</v>
      </c>
      <c r="O200" s="204">
        <f>SUM(O201)</f>
        <v>82000</v>
      </c>
      <c r="P200" s="204">
        <f t="shared" si="218"/>
        <v>82000</v>
      </c>
      <c r="Q200" s="204">
        <f t="shared" si="218"/>
        <v>82000</v>
      </c>
      <c r="R200" s="204">
        <f t="shared" si="218"/>
        <v>37145.75</v>
      </c>
      <c r="S200" s="204">
        <f t="shared" si="218"/>
        <v>0</v>
      </c>
      <c r="T200" s="204">
        <f t="shared" si="218"/>
        <v>13553.29</v>
      </c>
      <c r="U200" s="204">
        <f t="shared" si="218"/>
        <v>0</v>
      </c>
      <c r="V200" s="204">
        <f t="shared" si="218"/>
        <v>0</v>
      </c>
      <c r="W200" s="204">
        <f t="shared" si="218"/>
        <v>30000</v>
      </c>
      <c r="X200" s="204">
        <f t="shared" ref="X200:AN200" si="225">SUM(X201+X207)</f>
        <v>76000</v>
      </c>
      <c r="Y200" s="204">
        <f t="shared" si="225"/>
        <v>69500</v>
      </c>
      <c r="Z200" s="204">
        <f t="shared" si="225"/>
        <v>69500</v>
      </c>
      <c r="AA200" s="204">
        <f t="shared" si="225"/>
        <v>69000</v>
      </c>
      <c r="AB200" s="204">
        <f t="shared" si="225"/>
        <v>40113.64</v>
      </c>
      <c r="AC200" s="204">
        <f t="shared" si="225"/>
        <v>69000</v>
      </c>
      <c r="AD200" s="204">
        <f t="shared" si="225"/>
        <v>57000</v>
      </c>
      <c r="AE200" s="204">
        <f t="shared" si="225"/>
        <v>0</v>
      </c>
      <c r="AF200" s="204">
        <f t="shared" si="225"/>
        <v>0</v>
      </c>
      <c r="AG200" s="204">
        <f t="shared" si="225"/>
        <v>73000</v>
      </c>
      <c r="AH200" s="204">
        <f t="shared" si="225"/>
        <v>49222.9</v>
      </c>
      <c r="AI200" s="204">
        <f t="shared" si="225"/>
        <v>72000</v>
      </c>
      <c r="AJ200" s="204">
        <f t="shared" si="225"/>
        <v>8051</v>
      </c>
      <c r="AK200" s="204">
        <f t="shared" si="225"/>
        <v>100000</v>
      </c>
      <c r="AL200" s="204">
        <f t="shared" si="225"/>
        <v>28500</v>
      </c>
      <c r="AM200" s="204">
        <f t="shared" si="225"/>
        <v>0</v>
      </c>
      <c r="AN200" s="204">
        <f t="shared" si="225"/>
        <v>128500</v>
      </c>
      <c r="AO200" s="204">
        <f t="shared" si="144"/>
        <v>17054.880881279449</v>
      </c>
      <c r="AP200" s="204">
        <f>SUM(AP201+AP207)</f>
        <v>133500</v>
      </c>
      <c r="AQ200" s="204">
        <f>SUM(AQ201+AQ207)</f>
        <v>0</v>
      </c>
      <c r="AR200" s="204">
        <f t="shared" si="145"/>
        <v>17718.494923352577</v>
      </c>
      <c r="AS200" s="204"/>
      <c r="AT200" s="204">
        <f>SUM(AT201+AT207)</f>
        <v>8857.4399999999987</v>
      </c>
      <c r="AU200" s="204">
        <f>SUM(AU201+AU207)</f>
        <v>2000</v>
      </c>
      <c r="AV200" s="204">
        <f>SUM(AV201+AV207)</f>
        <v>0</v>
      </c>
      <c r="AW200" s="204">
        <f t="shared" ref="AW200:AW215" si="226">SUM(AR200+AU200-AV200)</f>
        <v>19718.494923352577</v>
      </c>
      <c r="AX200" s="82"/>
      <c r="AY200" s="82"/>
      <c r="AZ200" s="82"/>
      <c r="BA200" s="82"/>
      <c r="BB200" s="82"/>
      <c r="BC200" s="82"/>
      <c r="BD200" s="82">
        <f t="shared" si="149"/>
        <v>0</v>
      </c>
      <c r="BE200" s="82">
        <f t="shared" si="150"/>
        <v>19718.494923352577</v>
      </c>
      <c r="BF200" s="82">
        <f t="shared" si="151"/>
        <v>0</v>
      </c>
      <c r="BG200" s="82">
        <f t="shared" ref="BG200:BL200" si="227">SUM(BG201+BG207)</f>
        <v>14733.8</v>
      </c>
      <c r="BH200" s="82">
        <f t="shared" si="227"/>
        <v>12000</v>
      </c>
      <c r="BI200" s="82">
        <f t="shared" si="227"/>
        <v>12000</v>
      </c>
      <c r="BJ200" s="82">
        <f t="shared" si="227"/>
        <v>7359.88</v>
      </c>
      <c r="BK200" s="82">
        <f t="shared" si="227"/>
        <v>8500</v>
      </c>
      <c r="BL200" s="82">
        <f t="shared" si="227"/>
        <v>8500</v>
      </c>
      <c r="BM200" s="108">
        <f t="shared" ref="BM200:BM260" si="228">SUM(BJ200/BI200*100)</f>
        <v>61.332333333333331</v>
      </c>
    </row>
    <row r="201" spans="1:65" hidden="1" x14ac:dyDescent="0.2">
      <c r="A201" s="211"/>
      <c r="B201" s="217" t="s">
        <v>370</v>
      </c>
      <c r="C201" s="216"/>
      <c r="D201" s="216"/>
      <c r="E201" s="216"/>
      <c r="F201" s="216"/>
      <c r="G201" s="216"/>
      <c r="H201" s="216"/>
      <c r="I201" s="203">
        <v>36</v>
      </c>
      <c r="J201" s="192" t="s">
        <v>14</v>
      </c>
      <c r="K201" s="204">
        <f t="shared" si="218"/>
        <v>8000</v>
      </c>
      <c r="L201" s="204">
        <f t="shared" si="218"/>
        <v>10000</v>
      </c>
      <c r="M201" s="204">
        <f t="shared" si="218"/>
        <v>10000</v>
      </c>
      <c r="N201" s="204">
        <f t="shared" si="218"/>
        <v>82000</v>
      </c>
      <c r="O201" s="204">
        <f t="shared" si="218"/>
        <v>82000</v>
      </c>
      <c r="P201" s="204">
        <f t="shared" si="218"/>
        <v>82000</v>
      </c>
      <c r="Q201" s="204">
        <f t="shared" si="218"/>
        <v>82000</v>
      </c>
      <c r="R201" s="204">
        <f t="shared" si="218"/>
        <v>37145.75</v>
      </c>
      <c r="S201" s="204">
        <f t="shared" si="218"/>
        <v>0</v>
      </c>
      <c r="T201" s="204">
        <f t="shared" si="218"/>
        <v>13553.29</v>
      </c>
      <c r="U201" s="204">
        <f t="shared" si="218"/>
        <v>0</v>
      </c>
      <c r="V201" s="204">
        <f t="shared" si="218"/>
        <v>0</v>
      </c>
      <c r="W201" s="204">
        <f t="shared" si="218"/>
        <v>30000</v>
      </c>
      <c r="X201" s="204">
        <f t="shared" si="218"/>
        <v>46000</v>
      </c>
      <c r="Y201" s="204">
        <f t="shared" si="218"/>
        <v>34000</v>
      </c>
      <c r="Z201" s="204">
        <f t="shared" si="218"/>
        <v>49000</v>
      </c>
      <c r="AA201" s="204">
        <f t="shared" si="218"/>
        <v>48000</v>
      </c>
      <c r="AB201" s="204">
        <f t="shared" si="218"/>
        <v>40113.64</v>
      </c>
      <c r="AC201" s="204">
        <f t="shared" si="218"/>
        <v>48000</v>
      </c>
      <c r="AD201" s="204">
        <f t="shared" si="218"/>
        <v>36000</v>
      </c>
      <c r="AE201" s="204">
        <f t="shared" si="218"/>
        <v>0</v>
      </c>
      <c r="AF201" s="204">
        <f t="shared" ref="AF201:AP201" si="229">SUM(AF202)</f>
        <v>0</v>
      </c>
      <c r="AG201" s="204">
        <f t="shared" si="229"/>
        <v>36000</v>
      </c>
      <c r="AH201" s="204">
        <f t="shared" si="229"/>
        <v>16754.79</v>
      </c>
      <c r="AI201" s="204">
        <f>SUM(AI202)</f>
        <v>36000</v>
      </c>
      <c r="AJ201" s="204">
        <f t="shared" si="229"/>
        <v>8051</v>
      </c>
      <c r="AK201" s="204">
        <f t="shared" si="229"/>
        <v>70000</v>
      </c>
      <c r="AL201" s="204">
        <f t="shared" si="229"/>
        <v>20000</v>
      </c>
      <c r="AM201" s="204">
        <f t="shared" si="229"/>
        <v>0</v>
      </c>
      <c r="AN201" s="204">
        <f t="shared" si="229"/>
        <v>90000</v>
      </c>
      <c r="AO201" s="204">
        <f t="shared" si="144"/>
        <v>11945.052757316344</v>
      </c>
      <c r="AP201" s="204">
        <f t="shared" si="229"/>
        <v>90000</v>
      </c>
      <c r="AQ201" s="204"/>
      <c r="AR201" s="204">
        <f t="shared" si="145"/>
        <v>11945.052757316344</v>
      </c>
      <c r="AS201" s="204"/>
      <c r="AT201" s="204">
        <f t="shared" ref="AT201:AV201" si="230">SUM(AT202)</f>
        <v>8575.4699999999993</v>
      </c>
      <c r="AU201" s="204">
        <f t="shared" si="230"/>
        <v>1500</v>
      </c>
      <c r="AV201" s="204">
        <f t="shared" si="230"/>
        <v>0</v>
      </c>
      <c r="AW201" s="204">
        <f t="shared" si="226"/>
        <v>13445.052757316344</v>
      </c>
      <c r="AX201" s="82"/>
      <c r="AY201" s="82"/>
      <c r="AZ201" s="82"/>
      <c r="BA201" s="82"/>
      <c r="BB201" s="82"/>
      <c r="BC201" s="82"/>
      <c r="BD201" s="82">
        <f t="shared" si="149"/>
        <v>0</v>
      </c>
      <c r="BE201" s="82">
        <f t="shared" si="150"/>
        <v>13445.052757316344</v>
      </c>
      <c r="BF201" s="82">
        <f t="shared" si="151"/>
        <v>0</v>
      </c>
      <c r="BG201" s="82">
        <f>SUM(BG202)</f>
        <v>11721.83</v>
      </c>
      <c r="BH201" s="82">
        <f>SUM(BH202)</f>
        <v>8500</v>
      </c>
      <c r="BI201" s="82">
        <f>SUM(BI202)</f>
        <v>8500</v>
      </c>
      <c r="BJ201" s="82">
        <f>SUM(BJ202)</f>
        <v>7359.88</v>
      </c>
      <c r="BK201" s="82">
        <v>8500</v>
      </c>
      <c r="BL201" s="82">
        <v>8500</v>
      </c>
      <c r="BM201" s="108">
        <f t="shared" si="228"/>
        <v>86.58682352941176</v>
      </c>
    </row>
    <row r="202" spans="1:65" hidden="1" x14ac:dyDescent="0.2">
      <c r="A202" s="206"/>
      <c r="B202" s="213"/>
      <c r="C202" s="202"/>
      <c r="D202" s="202"/>
      <c r="E202" s="202"/>
      <c r="F202" s="202"/>
      <c r="G202" s="202"/>
      <c r="H202" s="202"/>
      <c r="I202" s="214">
        <v>366</v>
      </c>
      <c r="J202" s="109" t="s">
        <v>73</v>
      </c>
      <c r="K202" s="215">
        <f t="shared" ref="K202:S202" si="231">SUM(K210)</f>
        <v>8000</v>
      </c>
      <c r="L202" s="215">
        <f t="shared" si="231"/>
        <v>10000</v>
      </c>
      <c r="M202" s="215">
        <f t="shared" si="231"/>
        <v>10000</v>
      </c>
      <c r="N202" s="215">
        <f t="shared" si="231"/>
        <v>82000</v>
      </c>
      <c r="O202" s="215">
        <f t="shared" si="231"/>
        <v>82000</v>
      </c>
      <c r="P202" s="215">
        <f t="shared" si="231"/>
        <v>82000</v>
      </c>
      <c r="Q202" s="215">
        <f t="shared" si="231"/>
        <v>82000</v>
      </c>
      <c r="R202" s="215">
        <f t="shared" si="231"/>
        <v>37145.75</v>
      </c>
      <c r="S202" s="215">
        <f t="shared" si="231"/>
        <v>0</v>
      </c>
      <c r="T202" s="215">
        <f>SUM(T203:T210)</f>
        <v>13553.29</v>
      </c>
      <c r="U202" s="215">
        <f>SUM(U203:U210)</f>
        <v>0</v>
      </c>
      <c r="V202" s="215">
        <f>SUM(V203:V210)</f>
        <v>0</v>
      </c>
      <c r="W202" s="215">
        <f>SUM(W203:W210)</f>
        <v>30000</v>
      </c>
      <c r="X202" s="215">
        <f t="shared" ref="X202:AN202" si="232">SUM(X203:X206)</f>
        <v>46000</v>
      </c>
      <c r="Y202" s="215">
        <f t="shared" si="232"/>
        <v>34000</v>
      </c>
      <c r="Z202" s="215">
        <f t="shared" si="232"/>
        <v>49000</v>
      </c>
      <c r="AA202" s="215">
        <f t="shared" si="232"/>
        <v>48000</v>
      </c>
      <c r="AB202" s="215">
        <f t="shared" si="232"/>
        <v>40113.64</v>
      </c>
      <c r="AC202" s="215">
        <f t="shared" si="232"/>
        <v>48000</v>
      </c>
      <c r="AD202" s="215">
        <f t="shared" si="232"/>
        <v>36000</v>
      </c>
      <c r="AE202" s="215">
        <f t="shared" si="232"/>
        <v>0</v>
      </c>
      <c r="AF202" s="215">
        <f t="shared" si="232"/>
        <v>0</v>
      </c>
      <c r="AG202" s="215">
        <f t="shared" si="232"/>
        <v>36000</v>
      </c>
      <c r="AH202" s="215">
        <f t="shared" si="232"/>
        <v>16754.79</v>
      </c>
      <c r="AI202" s="215">
        <f t="shared" si="232"/>
        <v>36000</v>
      </c>
      <c r="AJ202" s="215">
        <f t="shared" si="232"/>
        <v>8051</v>
      </c>
      <c r="AK202" s="215">
        <f t="shared" si="232"/>
        <v>70000</v>
      </c>
      <c r="AL202" s="215">
        <f t="shared" si="232"/>
        <v>20000</v>
      </c>
      <c r="AM202" s="215">
        <f t="shared" si="232"/>
        <v>0</v>
      </c>
      <c r="AN202" s="215">
        <f t="shared" si="232"/>
        <v>90000</v>
      </c>
      <c r="AO202" s="204">
        <f t="shared" si="144"/>
        <v>11945.052757316344</v>
      </c>
      <c r="AP202" s="215">
        <f>SUM(AP203:AP206)</f>
        <v>90000</v>
      </c>
      <c r="AQ202" s="215"/>
      <c r="AR202" s="204">
        <f t="shared" si="145"/>
        <v>11945.052757316344</v>
      </c>
      <c r="AS202" s="204"/>
      <c r="AT202" s="204">
        <f>SUM(AT203:AT206)</f>
        <v>8575.4699999999993</v>
      </c>
      <c r="AU202" s="204">
        <f>SUM(AU203:AU206)</f>
        <v>1500</v>
      </c>
      <c r="AV202" s="204">
        <f>SUM(AV203:AV206)</f>
        <v>0</v>
      </c>
      <c r="AW202" s="204">
        <f t="shared" si="226"/>
        <v>13445.052757316344</v>
      </c>
      <c r="AX202" s="82"/>
      <c r="AY202" s="82"/>
      <c r="AZ202" s="82"/>
      <c r="BA202" s="82"/>
      <c r="BB202" s="82"/>
      <c r="BC202" s="82"/>
      <c r="BD202" s="82">
        <f t="shared" si="149"/>
        <v>0</v>
      </c>
      <c r="BE202" s="82">
        <f t="shared" si="150"/>
        <v>13445.052757316344</v>
      </c>
      <c r="BF202" s="82">
        <f t="shared" si="151"/>
        <v>0</v>
      </c>
      <c r="BG202" s="82">
        <f>SUM(BG203:BG206)</f>
        <v>11721.83</v>
      </c>
      <c r="BH202" s="82">
        <f>SUM(BH203:BH206)</f>
        <v>8500</v>
      </c>
      <c r="BI202" s="82">
        <f>SUM(BI203:BI206)</f>
        <v>8500</v>
      </c>
      <c r="BJ202" s="82">
        <f>SUM(BJ203:BJ206)</f>
        <v>7359.88</v>
      </c>
      <c r="BK202" s="82"/>
      <c r="BL202" s="82"/>
      <c r="BM202" s="108">
        <f t="shared" si="228"/>
        <v>86.58682352941176</v>
      </c>
    </row>
    <row r="203" spans="1:65" hidden="1" x14ac:dyDescent="0.2">
      <c r="A203" s="206"/>
      <c r="B203" s="213"/>
      <c r="C203" s="202"/>
      <c r="D203" s="202"/>
      <c r="E203" s="202"/>
      <c r="F203" s="202"/>
      <c r="G203" s="202"/>
      <c r="H203" s="202"/>
      <c r="I203" s="214">
        <v>36611</v>
      </c>
      <c r="J203" s="109" t="s">
        <v>345</v>
      </c>
      <c r="K203" s="215">
        <v>8000</v>
      </c>
      <c r="L203" s="215">
        <v>10000</v>
      </c>
      <c r="M203" s="215">
        <v>10000</v>
      </c>
      <c r="N203" s="215">
        <v>82000</v>
      </c>
      <c r="O203" s="215">
        <v>82000</v>
      </c>
      <c r="P203" s="215">
        <v>82000</v>
      </c>
      <c r="Q203" s="215">
        <v>82000</v>
      </c>
      <c r="R203" s="215">
        <v>37145.75</v>
      </c>
      <c r="S203" s="215"/>
      <c r="T203" s="215">
        <v>13553.29</v>
      </c>
      <c r="U203" s="215"/>
      <c r="V203" s="204">
        <f t="shared" ref="V203" si="233">S203/P203*100</f>
        <v>0</v>
      </c>
      <c r="W203" s="215">
        <v>15000</v>
      </c>
      <c r="X203" s="215">
        <v>16000</v>
      </c>
      <c r="Y203" s="215">
        <v>20000</v>
      </c>
      <c r="Z203" s="215">
        <v>20000</v>
      </c>
      <c r="AA203" s="215">
        <v>20000</v>
      </c>
      <c r="AB203" s="215">
        <v>18888.64</v>
      </c>
      <c r="AC203" s="215">
        <v>20000</v>
      </c>
      <c r="AD203" s="215">
        <v>20000</v>
      </c>
      <c r="AE203" s="215"/>
      <c r="AF203" s="215"/>
      <c r="AG203" s="218">
        <v>20000</v>
      </c>
      <c r="AH203" s="215">
        <v>16754.79</v>
      </c>
      <c r="AI203" s="215">
        <v>20000</v>
      </c>
      <c r="AJ203" s="82">
        <v>7051</v>
      </c>
      <c r="AK203" s="215">
        <v>10000</v>
      </c>
      <c r="AL203" s="215"/>
      <c r="AM203" s="215"/>
      <c r="AN203" s="82">
        <f t="shared" si="182"/>
        <v>10000</v>
      </c>
      <c r="AO203" s="204">
        <f t="shared" si="144"/>
        <v>1327.2280841462605</v>
      </c>
      <c r="AP203" s="82">
        <v>10000</v>
      </c>
      <c r="AQ203" s="82"/>
      <c r="AR203" s="204">
        <f t="shared" si="145"/>
        <v>1327.2280841462605</v>
      </c>
      <c r="AS203" s="204">
        <v>1363.61</v>
      </c>
      <c r="AT203" s="204">
        <v>1363.61</v>
      </c>
      <c r="AU203" s="204"/>
      <c r="AV203" s="204"/>
      <c r="AW203" s="204">
        <f t="shared" si="226"/>
        <v>1327.2280841462605</v>
      </c>
      <c r="AX203" s="82"/>
      <c r="AY203" s="82"/>
      <c r="AZ203" s="82">
        <v>1327.23</v>
      </c>
      <c r="BA203" s="82"/>
      <c r="BB203" s="82"/>
      <c r="BC203" s="82"/>
      <c r="BD203" s="82">
        <f t="shared" si="149"/>
        <v>1327.23</v>
      </c>
      <c r="BE203" s="82">
        <f t="shared" si="150"/>
        <v>-1.9158537395469466E-3</v>
      </c>
      <c r="BF203" s="82">
        <f t="shared" si="151"/>
        <v>-1327.23</v>
      </c>
      <c r="BG203" s="82">
        <v>4509.97</v>
      </c>
      <c r="BH203" s="82">
        <v>1500</v>
      </c>
      <c r="BI203" s="82">
        <v>1500</v>
      </c>
      <c r="BJ203" s="82">
        <v>1110</v>
      </c>
      <c r="BK203" s="82"/>
      <c r="BL203" s="82"/>
      <c r="BM203" s="108">
        <f t="shared" si="228"/>
        <v>74</v>
      </c>
    </row>
    <row r="204" spans="1:65" hidden="1" x14ac:dyDescent="0.2">
      <c r="A204" s="206"/>
      <c r="B204" s="213"/>
      <c r="C204" s="202"/>
      <c r="D204" s="202"/>
      <c r="E204" s="202"/>
      <c r="F204" s="202"/>
      <c r="G204" s="202"/>
      <c r="H204" s="202"/>
      <c r="I204" s="214">
        <v>36611</v>
      </c>
      <c r="J204" s="109" t="s">
        <v>349</v>
      </c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04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8"/>
      <c r="AH204" s="215"/>
      <c r="AI204" s="215"/>
      <c r="AJ204" s="82"/>
      <c r="AK204" s="215">
        <v>28000</v>
      </c>
      <c r="AL204" s="215">
        <v>7000</v>
      </c>
      <c r="AM204" s="215"/>
      <c r="AN204" s="82">
        <f t="shared" si="182"/>
        <v>35000</v>
      </c>
      <c r="AO204" s="204">
        <f t="shared" si="144"/>
        <v>4645.298294511912</v>
      </c>
      <c r="AP204" s="82">
        <v>30000</v>
      </c>
      <c r="AQ204" s="82"/>
      <c r="AR204" s="204">
        <f t="shared" si="145"/>
        <v>3981.6842524387812</v>
      </c>
      <c r="AS204" s="204">
        <v>536.86</v>
      </c>
      <c r="AT204" s="204">
        <v>536.86</v>
      </c>
      <c r="AU204" s="204"/>
      <c r="AV204" s="204"/>
      <c r="AW204" s="204">
        <f t="shared" si="226"/>
        <v>3981.6842524387812</v>
      </c>
      <c r="AX204" s="82"/>
      <c r="AY204" s="82"/>
      <c r="AZ204" s="82">
        <v>3981.68</v>
      </c>
      <c r="BA204" s="82"/>
      <c r="BB204" s="82"/>
      <c r="BC204" s="82"/>
      <c r="BD204" s="82">
        <f t="shared" si="149"/>
        <v>3981.68</v>
      </c>
      <c r="BE204" s="82">
        <f t="shared" si="150"/>
        <v>4.2524387813500653E-3</v>
      </c>
      <c r="BF204" s="82">
        <f t="shared" si="151"/>
        <v>-3981.68</v>
      </c>
      <c r="BG204" s="82"/>
      <c r="BH204" s="82">
        <v>0</v>
      </c>
      <c r="BI204" s="82">
        <v>0</v>
      </c>
      <c r="BJ204" s="82">
        <v>2409.38</v>
      </c>
      <c r="BK204" s="82"/>
      <c r="BL204" s="82"/>
      <c r="BM204" s="108">
        <v>0</v>
      </c>
    </row>
    <row r="205" spans="1:65" hidden="1" x14ac:dyDescent="0.2">
      <c r="A205" s="206"/>
      <c r="B205" s="213"/>
      <c r="C205" s="202"/>
      <c r="D205" s="202"/>
      <c r="E205" s="202"/>
      <c r="F205" s="202"/>
      <c r="G205" s="202"/>
      <c r="H205" s="202"/>
      <c r="I205" s="214"/>
      <c r="J205" s="109" t="s">
        <v>364</v>
      </c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V205" s="204"/>
      <c r="W205" s="215"/>
      <c r="X205" s="215"/>
      <c r="Y205" s="215"/>
      <c r="Z205" s="215"/>
      <c r="AA205" s="215"/>
      <c r="AB205" s="215"/>
      <c r="AC205" s="215"/>
      <c r="AD205" s="215"/>
      <c r="AE205" s="215"/>
      <c r="AF205" s="215"/>
      <c r="AG205" s="218"/>
      <c r="AH205" s="215"/>
      <c r="AI205" s="215"/>
      <c r="AJ205" s="82"/>
      <c r="AK205" s="215"/>
      <c r="AL205" s="215"/>
      <c r="AM205" s="215"/>
      <c r="AN205" s="82"/>
      <c r="AO205" s="204">
        <f t="shared" si="144"/>
        <v>0</v>
      </c>
      <c r="AP205" s="82">
        <v>10000</v>
      </c>
      <c r="AQ205" s="82"/>
      <c r="AR205" s="204">
        <f t="shared" si="145"/>
        <v>1327.2280841462605</v>
      </c>
      <c r="AS205" s="204"/>
      <c r="AT205" s="204"/>
      <c r="AU205" s="204"/>
      <c r="AV205" s="204"/>
      <c r="AW205" s="204">
        <f t="shared" si="226"/>
        <v>1327.2280841462605</v>
      </c>
      <c r="AX205" s="82"/>
      <c r="AY205" s="82"/>
      <c r="AZ205" s="82">
        <v>1327.23</v>
      </c>
      <c r="BA205" s="82"/>
      <c r="BB205" s="82"/>
      <c r="BC205" s="82"/>
      <c r="BD205" s="82">
        <f t="shared" si="149"/>
        <v>1327.23</v>
      </c>
      <c r="BE205" s="82">
        <f t="shared" si="150"/>
        <v>-1.9158537395469466E-3</v>
      </c>
      <c r="BF205" s="82">
        <f t="shared" si="151"/>
        <v>-1327.23</v>
      </c>
      <c r="BG205" s="82">
        <v>536.86</v>
      </c>
      <c r="BH205" s="82">
        <v>0</v>
      </c>
      <c r="BI205" s="82">
        <v>0</v>
      </c>
      <c r="BJ205" s="82"/>
      <c r="BK205" s="82"/>
      <c r="BL205" s="82"/>
      <c r="BM205" s="108">
        <v>0</v>
      </c>
    </row>
    <row r="206" spans="1:65" hidden="1" x14ac:dyDescent="0.2">
      <c r="A206" s="206"/>
      <c r="B206" s="213"/>
      <c r="C206" s="202"/>
      <c r="D206" s="202"/>
      <c r="E206" s="202"/>
      <c r="F206" s="202"/>
      <c r="G206" s="202"/>
      <c r="H206" s="202"/>
      <c r="I206" s="214">
        <v>36611</v>
      </c>
      <c r="J206" s="109" t="s">
        <v>234</v>
      </c>
      <c r="K206" s="215"/>
      <c r="L206" s="215"/>
      <c r="M206" s="215"/>
      <c r="N206" s="215"/>
      <c r="O206" s="215"/>
      <c r="P206" s="215"/>
      <c r="Q206" s="215"/>
      <c r="R206" s="215"/>
      <c r="S206" s="215"/>
      <c r="T206" s="215"/>
      <c r="U206" s="215"/>
      <c r="V206" s="204"/>
      <c r="W206" s="215"/>
      <c r="X206" s="215">
        <v>30000</v>
      </c>
      <c r="Y206" s="215">
        <v>14000</v>
      </c>
      <c r="Z206" s="215">
        <v>29000</v>
      </c>
      <c r="AA206" s="215">
        <v>28000</v>
      </c>
      <c r="AB206" s="215">
        <v>21225</v>
      </c>
      <c r="AC206" s="215">
        <v>28000</v>
      </c>
      <c r="AD206" s="215">
        <v>16000</v>
      </c>
      <c r="AE206" s="215"/>
      <c r="AF206" s="215"/>
      <c r="AG206" s="218">
        <f t="shared" ref="AG206" si="234">SUM(AD206+AE206-AF206)</f>
        <v>16000</v>
      </c>
      <c r="AH206" s="215"/>
      <c r="AI206" s="215">
        <v>16000</v>
      </c>
      <c r="AJ206" s="82">
        <v>1000</v>
      </c>
      <c r="AK206" s="215">
        <v>32000</v>
      </c>
      <c r="AL206" s="215">
        <v>13000</v>
      </c>
      <c r="AM206" s="215"/>
      <c r="AN206" s="82">
        <f t="shared" si="182"/>
        <v>45000</v>
      </c>
      <c r="AO206" s="204">
        <f t="shared" si="144"/>
        <v>5972.5263786581718</v>
      </c>
      <c r="AP206" s="82">
        <v>40000</v>
      </c>
      <c r="AQ206" s="82"/>
      <c r="AR206" s="204">
        <f t="shared" si="145"/>
        <v>5308.9123365850419</v>
      </c>
      <c r="AS206" s="204">
        <v>6675</v>
      </c>
      <c r="AT206" s="204">
        <v>6675</v>
      </c>
      <c r="AU206" s="204">
        <v>1500</v>
      </c>
      <c r="AV206" s="204"/>
      <c r="AW206" s="204">
        <f t="shared" si="226"/>
        <v>6808.9123365850419</v>
      </c>
      <c r="AX206" s="82"/>
      <c r="AY206" s="82"/>
      <c r="AZ206" s="82">
        <v>6808.91</v>
      </c>
      <c r="BA206" s="82"/>
      <c r="BB206" s="82"/>
      <c r="BC206" s="82"/>
      <c r="BD206" s="82">
        <f t="shared" si="149"/>
        <v>6808.91</v>
      </c>
      <c r="BE206" s="82">
        <f t="shared" si="150"/>
        <v>2.3365850420304923E-3</v>
      </c>
      <c r="BF206" s="82">
        <f t="shared" si="151"/>
        <v>-6808.91</v>
      </c>
      <c r="BG206" s="82">
        <v>6675</v>
      </c>
      <c r="BH206" s="82">
        <v>7000</v>
      </c>
      <c r="BI206" s="82">
        <v>7000</v>
      </c>
      <c r="BJ206" s="82">
        <v>3840.5</v>
      </c>
      <c r="BK206" s="82"/>
      <c r="BL206" s="82"/>
      <c r="BM206" s="108">
        <f t="shared" si="228"/>
        <v>54.864285714285707</v>
      </c>
    </row>
    <row r="207" spans="1:65" hidden="1" x14ac:dyDescent="0.2">
      <c r="A207" s="211"/>
      <c r="B207" s="217" t="s">
        <v>400</v>
      </c>
      <c r="C207" s="216"/>
      <c r="D207" s="216"/>
      <c r="E207" s="216"/>
      <c r="F207" s="216"/>
      <c r="G207" s="216"/>
      <c r="H207" s="216"/>
      <c r="I207" s="203">
        <v>37</v>
      </c>
      <c r="J207" s="192" t="s">
        <v>51</v>
      </c>
      <c r="K207" s="204"/>
      <c r="L207" s="204"/>
      <c r="M207" s="204"/>
      <c r="N207" s="204"/>
      <c r="O207" s="204"/>
      <c r="P207" s="204"/>
      <c r="Q207" s="204"/>
      <c r="R207" s="204"/>
      <c r="S207" s="204"/>
      <c r="T207" s="204"/>
      <c r="U207" s="204"/>
      <c r="V207" s="204"/>
      <c r="W207" s="204"/>
      <c r="X207" s="204">
        <f>SUM(X208)</f>
        <v>30000</v>
      </c>
      <c r="Y207" s="204">
        <f t="shared" ref="Y207:Z207" si="235">SUM(Y208)</f>
        <v>35500</v>
      </c>
      <c r="Z207" s="204">
        <f t="shared" si="235"/>
        <v>20500</v>
      </c>
      <c r="AA207" s="204">
        <f>SUM(AA208)</f>
        <v>21000</v>
      </c>
      <c r="AB207" s="204">
        <f t="shared" ref="AB207" si="236">SUM(AB208)</f>
        <v>0</v>
      </c>
      <c r="AC207" s="204">
        <f>SUM(AC208)</f>
        <v>21000</v>
      </c>
      <c r="AD207" s="204">
        <f>SUM(AD208)</f>
        <v>21000</v>
      </c>
      <c r="AE207" s="204">
        <f t="shared" ref="AE207:AH207" si="237">SUM(AE208)</f>
        <v>0</v>
      </c>
      <c r="AF207" s="204">
        <f t="shared" si="237"/>
        <v>0</v>
      </c>
      <c r="AG207" s="204">
        <f t="shared" si="237"/>
        <v>37000</v>
      </c>
      <c r="AH207" s="204">
        <f t="shared" si="237"/>
        <v>32468.11</v>
      </c>
      <c r="AI207" s="204">
        <f>SUM(AI208)</f>
        <v>36000</v>
      </c>
      <c r="AJ207" s="204">
        <f>SUM(AJ208)</f>
        <v>0</v>
      </c>
      <c r="AK207" s="204">
        <f>SUM(AK208)</f>
        <v>30000</v>
      </c>
      <c r="AL207" s="204">
        <f t="shared" ref="AL207:AP207" si="238">SUM(AL208)</f>
        <v>8500</v>
      </c>
      <c r="AM207" s="204">
        <f t="shared" si="238"/>
        <v>0</v>
      </c>
      <c r="AN207" s="204">
        <f t="shared" si="238"/>
        <v>38500</v>
      </c>
      <c r="AO207" s="204">
        <f t="shared" si="144"/>
        <v>5109.8281239631024</v>
      </c>
      <c r="AP207" s="204">
        <f t="shared" si="238"/>
        <v>43500</v>
      </c>
      <c r="AQ207" s="204"/>
      <c r="AR207" s="204">
        <f t="shared" si="145"/>
        <v>5773.4421660362332</v>
      </c>
      <c r="AS207" s="204"/>
      <c r="AT207" s="204">
        <f t="shared" ref="AT207:AV207" si="239">SUM(AT208)</f>
        <v>281.97000000000003</v>
      </c>
      <c r="AU207" s="204">
        <f t="shared" si="239"/>
        <v>500</v>
      </c>
      <c r="AV207" s="204">
        <f t="shared" si="239"/>
        <v>0</v>
      </c>
      <c r="AW207" s="204">
        <f t="shared" si="226"/>
        <v>6273.4421660362332</v>
      </c>
      <c r="AX207" s="82"/>
      <c r="AY207" s="82"/>
      <c r="AZ207" s="82"/>
      <c r="BA207" s="82"/>
      <c r="BB207" s="82"/>
      <c r="BC207" s="82"/>
      <c r="BD207" s="82">
        <f t="shared" si="149"/>
        <v>0</v>
      </c>
      <c r="BE207" s="82">
        <f t="shared" si="150"/>
        <v>6273.4421660362332</v>
      </c>
      <c r="BF207" s="82">
        <f t="shared" si="151"/>
        <v>0</v>
      </c>
      <c r="BG207" s="82">
        <f>SUM(BG208)</f>
        <v>3011.9700000000003</v>
      </c>
      <c r="BH207" s="82">
        <f>SUM(BH208)</f>
        <v>3500</v>
      </c>
      <c r="BI207" s="82">
        <f>SUM(BI208)</f>
        <v>3500</v>
      </c>
      <c r="BJ207" s="82">
        <f t="shared" ref="BJ207:BL207" si="240">SUM(BJ208)</f>
        <v>0</v>
      </c>
      <c r="BK207" s="82">
        <f t="shared" si="240"/>
        <v>0</v>
      </c>
      <c r="BL207" s="82">
        <f t="shared" si="240"/>
        <v>0</v>
      </c>
      <c r="BM207" s="108">
        <f t="shared" si="228"/>
        <v>0</v>
      </c>
    </row>
    <row r="208" spans="1:65" hidden="1" x14ac:dyDescent="0.2">
      <c r="A208" s="206"/>
      <c r="B208" s="213"/>
      <c r="C208" s="202"/>
      <c r="D208" s="202"/>
      <c r="E208" s="202"/>
      <c r="F208" s="202"/>
      <c r="G208" s="202"/>
      <c r="H208" s="202"/>
      <c r="I208" s="214">
        <v>372</v>
      </c>
      <c r="J208" s="109" t="s">
        <v>112</v>
      </c>
      <c r="K208" s="215"/>
      <c r="L208" s="215"/>
      <c r="M208" s="215"/>
      <c r="N208" s="215"/>
      <c r="O208" s="215"/>
      <c r="P208" s="215"/>
      <c r="Q208" s="215"/>
      <c r="R208" s="215"/>
      <c r="S208" s="215"/>
      <c r="T208" s="215"/>
      <c r="U208" s="215"/>
      <c r="V208" s="204"/>
      <c r="W208" s="215"/>
      <c r="X208" s="215">
        <f>SUM(X209:X210)</f>
        <v>30000</v>
      </c>
      <c r="Y208" s="215">
        <f t="shared" ref="Y208:Z208" si="241">SUM(Y209:Y210)</f>
        <v>35500</v>
      </c>
      <c r="Z208" s="215">
        <f t="shared" si="241"/>
        <v>20500</v>
      </c>
      <c r="AA208" s="215">
        <f>SUM(AA209:AA210)</f>
        <v>21000</v>
      </c>
      <c r="AB208" s="215">
        <f t="shared" ref="AB208" si="242">SUM(AB209:AB210)</f>
        <v>0</v>
      </c>
      <c r="AC208" s="215">
        <f>SUM(AC209:AC210)</f>
        <v>21000</v>
      </c>
      <c r="AD208" s="215">
        <f>SUM(AD209:AD210)</f>
        <v>21000</v>
      </c>
      <c r="AE208" s="215"/>
      <c r="AF208" s="215"/>
      <c r="AG208" s="218">
        <f>SUM(AG209:AG212)</f>
        <v>37000</v>
      </c>
      <c r="AH208" s="218">
        <f t="shared" ref="AH208:AP208" si="243">SUM(AH209:AH212)</f>
        <v>32468.11</v>
      </c>
      <c r="AI208" s="218">
        <f t="shared" si="243"/>
        <v>36000</v>
      </c>
      <c r="AJ208" s="218">
        <f t="shared" si="243"/>
        <v>0</v>
      </c>
      <c r="AK208" s="218">
        <v>30000</v>
      </c>
      <c r="AL208" s="218">
        <f t="shared" si="243"/>
        <v>8500</v>
      </c>
      <c r="AM208" s="218">
        <f t="shared" si="243"/>
        <v>0</v>
      </c>
      <c r="AN208" s="218">
        <f t="shared" si="243"/>
        <v>38500</v>
      </c>
      <c r="AO208" s="204">
        <f t="shared" si="144"/>
        <v>5109.8281239631024</v>
      </c>
      <c r="AP208" s="218">
        <f t="shared" si="243"/>
        <v>43500</v>
      </c>
      <c r="AQ208" s="218"/>
      <c r="AR208" s="204">
        <f t="shared" si="145"/>
        <v>5773.4421660362332</v>
      </c>
      <c r="AS208" s="204"/>
      <c r="AT208" s="204">
        <f t="shared" ref="AT208:AV208" si="244">SUM(AT209:AT212)</f>
        <v>281.97000000000003</v>
      </c>
      <c r="AU208" s="204">
        <f t="shared" si="244"/>
        <v>500</v>
      </c>
      <c r="AV208" s="204">
        <f t="shared" si="244"/>
        <v>0</v>
      </c>
      <c r="AW208" s="204">
        <f t="shared" si="226"/>
        <v>6273.4421660362332</v>
      </c>
      <c r="AX208" s="82"/>
      <c r="AY208" s="82"/>
      <c r="AZ208" s="82"/>
      <c r="BA208" s="82"/>
      <c r="BB208" s="82"/>
      <c r="BC208" s="82"/>
      <c r="BD208" s="82">
        <f t="shared" si="149"/>
        <v>0</v>
      </c>
      <c r="BE208" s="82">
        <f t="shared" si="150"/>
        <v>6273.4421660362332</v>
      </c>
      <c r="BF208" s="82">
        <f t="shared" si="151"/>
        <v>0</v>
      </c>
      <c r="BG208" s="82">
        <f>SUM(BG209:BG212)</f>
        <v>3011.9700000000003</v>
      </c>
      <c r="BH208" s="82">
        <f>SUM(BH209:BH212)</f>
        <v>3500</v>
      </c>
      <c r="BI208" s="82">
        <f>SUM(BI209:BI212)</f>
        <v>3500</v>
      </c>
      <c r="BJ208" s="82">
        <f>SUM(BJ209:BJ212)</f>
        <v>0</v>
      </c>
      <c r="BK208" s="82"/>
      <c r="BL208" s="82"/>
      <c r="BM208" s="108">
        <f t="shared" si="228"/>
        <v>0</v>
      </c>
    </row>
    <row r="209" spans="1:65" hidden="1" x14ac:dyDescent="0.2">
      <c r="A209" s="206"/>
      <c r="B209" s="213"/>
      <c r="C209" s="202"/>
      <c r="D209" s="202"/>
      <c r="E209" s="202"/>
      <c r="F209" s="202"/>
      <c r="G209" s="202"/>
      <c r="H209" s="202"/>
      <c r="I209" s="214">
        <v>37221</v>
      </c>
      <c r="J209" s="109" t="s">
        <v>207</v>
      </c>
      <c r="K209" s="215"/>
      <c r="L209" s="215"/>
      <c r="M209" s="215"/>
      <c r="N209" s="215"/>
      <c r="O209" s="215"/>
      <c r="P209" s="215"/>
      <c r="Q209" s="215"/>
      <c r="R209" s="215"/>
      <c r="S209" s="215"/>
      <c r="T209" s="215"/>
      <c r="U209" s="215"/>
      <c r="V209" s="215"/>
      <c r="W209" s="215">
        <v>10000</v>
      </c>
      <c r="X209" s="215">
        <v>25000</v>
      </c>
      <c r="Y209" s="215">
        <v>30000</v>
      </c>
      <c r="Z209" s="215">
        <v>15000</v>
      </c>
      <c r="AA209" s="215">
        <v>15000</v>
      </c>
      <c r="AB209" s="215"/>
      <c r="AC209" s="215">
        <v>15000</v>
      </c>
      <c r="AD209" s="215">
        <v>15000</v>
      </c>
      <c r="AE209" s="215"/>
      <c r="AF209" s="215"/>
      <c r="AG209" s="218">
        <f t="shared" ref="AG209:AG212" si="245">SUM(AD209+AE209-AF209)</f>
        <v>15000</v>
      </c>
      <c r="AH209" s="215">
        <v>16468.11</v>
      </c>
      <c r="AI209" s="215">
        <v>14000</v>
      </c>
      <c r="AJ209" s="82">
        <v>0</v>
      </c>
      <c r="AK209" s="215">
        <v>14000</v>
      </c>
      <c r="AL209" s="215"/>
      <c r="AM209" s="215"/>
      <c r="AN209" s="82">
        <f t="shared" si="182"/>
        <v>14000</v>
      </c>
      <c r="AO209" s="204">
        <f t="shared" si="144"/>
        <v>1858.1193178047647</v>
      </c>
      <c r="AP209" s="82">
        <v>15000</v>
      </c>
      <c r="AQ209" s="82"/>
      <c r="AR209" s="204">
        <f t="shared" si="145"/>
        <v>1990.8421262193906</v>
      </c>
      <c r="AS209" s="204">
        <v>50.97</v>
      </c>
      <c r="AT209" s="204">
        <v>50.97</v>
      </c>
      <c r="AU209" s="204"/>
      <c r="AV209" s="204"/>
      <c r="AW209" s="204">
        <f t="shared" si="226"/>
        <v>1990.8421262193906</v>
      </c>
      <c r="AX209" s="82"/>
      <c r="AY209" s="82">
        <v>1990.84</v>
      </c>
      <c r="AZ209" s="82"/>
      <c r="BA209" s="82"/>
      <c r="BB209" s="82"/>
      <c r="BC209" s="82"/>
      <c r="BD209" s="82">
        <f t="shared" si="149"/>
        <v>1990.84</v>
      </c>
      <c r="BE209" s="82">
        <f t="shared" si="150"/>
        <v>2.1262193906750326E-3</v>
      </c>
      <c r="BF209" s="82">
        <f t="shared" si="151"/>
        <v>-1990.84</v>
      </c>
      <c r="BG209" s="82">
        <v>50.97</v>
      </c>
      <c r="BH209" s="82">
        <v>0</v>
      </c>
      <c r="BI209" s="82">
        <v>0</v>
      </c>
      <c r="BJ209" s="82"/>
      <c r="BK209" s="82"/>
      <c r="BL209" s="82"/>
      <c r="BM209" s="108">
        <v>0</v>
      </c>
    </row>
    <row r="210" spans="1:65" hidden="1" x14ac:dyDescent="0.2">
      <c r="A210" s="206"/>
      <c r="B210" s="213"/>
      <c r="C210" s="202"/>
      <c r="D210" s="202"/>
      <c r="E210" s="202"/>
      <c r="F210" s="202"/>
      <c r="G210" s="202"/>
      <c r="H210" s="202"/>
      <c r="I210" s="214">
        <v>37221</v>
      </c>
      <c r="J210" s="109" t="s">
        <v>208</v>
      </c>
      <c r="K210" s="215">
        <v>8000</v>
      </c>
      <c r="L210" s="215">
        <v>10000</v>
      </c>
      <c r="M210" s="215">
        <v>10000</v>
      </c>
      <c r="N210" s="215">
        <v>82000</v>
      </c>
      <c r="O210" s="215">
        <v>82000</v>
      </c>
      <c r="P210" s="215">
        <v>82000</v>
      </c>
      <c r="Q210" s="215">
        <v>82000</v>
      </c>
      <c r="R210" s="215">
        <v>37145.75</v>
      </c>
      <c r="S210" s="215"/>
      <c r="T210" s="215"/>
      <c r="U210" s="215"/>
      <c r="V210" s="204">
        <f t="shared" ref="V210" si="246">S210/P210*100</f>
        <v>0</v>
      </c>
      <c r="W210" s="215">
        <v>5000</v>
      </c>
      <c r="X210" s="215">
        <v>5000</v>
      </c>
      <c r="Y210" s="215">
        <v>5500</v>
      </c>
      <c r="Z210" s="215">
        <v>5500</v>
      </c>
      <c r="AA210" s="215">
        <v>6000</v>
      </c>
      <c r="AB210" s="215"/>
      <c r="AC210" s="215">
        <v>6000</v>
      </c>
      <c r="AD210" s="215">
        <v>6000</v>
      </c>
      <c r="AE210" s="215"/>
      <c r="AF210" s="215"/>
      <c r="AG210" s="218">
        <f t="shared" si="245"/>
        <v>6000</v>
      </c>
      <c r="AH210" s="215">
        <v>0</v>
      </c>
      <c r="AI210" s="215">
        <v>6000</v>
      </c>
      <c r="AJ210" s="82">
        <v>0</v>
      </c>
      <c r="AK210" s="215">
        <v>0</v>
      </c>
      <c r="AL210" s="215">
        <v>8500</v>
      </c>
      <c r="AM210" s="215"/>
      <c r="AN210" s="82">
        <f t="shared" si="182"/>
        <v>8500</v>
      </c>
      <c r="AO210" s="204">
        <f t="shared" si="144"/>
        <v>1128.1438715243214</v>
      </c>
      <c r="AP210" s="82">
        <v>8500</v>
      </c>
      <c r="AQ210" s="82"/>
      <c r="AR210" s="204">
        <f t="shared" si="145"/>
        <v>1128.1438715243214</v>
      </c>
      <c r="AS210" s="204"/>
      <c r="AT210" s="204"/>
      <c r="AU210" s="204"/>
      <c r="AV210" s="204"/>
      <c r="AW210" s="204">
        <f t="shared" si="226"/>
        <v>1128.1438715243214</v>
      </c>
      <c r="AX210" s="82">
        <v>1128.1400000000001</v>
      </c>
      <c r="AY210" s="82"/>
      <c r="AZ210" s="82"/>
      <c r="BA210" s="82"/>
      <c r="BB210" s="82"/>
      <c r="BC210" s="82"/>
      <c r="BD210" s="82">
        <f t="shared" si="149"/>
        <v>1128.1400000000001</v>
      </c>
      <c r="BE210" s="82">
        <f t="shared" si="150"/>
        <v>3.8715243213118811E-3</v>
      </c>
      <c r="BF210" s="82">
        <f t="shared" si="151"/>
        <v>-1128.1400000000001</v>
      </c>
      <c r="BG210" s="82"/>
      <c r="BH210" s="82">
        <v>1200</v>
      </c>
      <c r="BI210" s="82">
        <v>1200</v>
      </c>
      <c r="BJ210" s="82"/>
      <c r="BK210" s="82"/>
      <c r="BL210" s="82"/>
      <c r="BM210" s="108">
        <f t="shared" si="228"/>
        <v>0</v>
      </c>
    </row>
    <row r="211" spans="1:65" hidden="1" x14ac:dyDescent="0.2">
      <c r="A211" s="206"/>
      <c r="B211" s="213"/>
      <c r="C211" s="202"/>
      <c r="D211" s="202"/>
      <c r="E211" s="202"/>
      <c r="F211" s="202"/>
      <c r="G211" s="202"/>
      <c r="H211" s="202"/>
      <c r="I211" s="214">
        <v>37229</v>
      </c>
      <c r="J211" s="109" t="s">
        <v>388</v>
      </c>
      <c r="K211" s="215"/>
      <c r="L211" s="215"/>
      <c r="M211" s="215"/>
      <c r="N211" s="215"/>
      <c r="O211" s="215"/>
      <c r="P211" s="215"/>
      <c r="Q211" s="215"/>
      <c r="R211" s="215"/>
      <c r="S211" s="215"/>
      <c r="T211" s="215"/>
      <c r="U211" s="215"/>
      <c r="V211" s="204"/>
      <c r="W211" s="215"/>
      <c r="X211" s="215"/>
      <c r="Y211" s="215"/>
      <c r="Z211" s="215"/>
      <c r="AA211" s="215"/>
      <c r="AB211" s="215"/>
      <c r="AC211" s="215"/>
      <c r="AD211" s="215"/>
      <c r="AE211" s="215"/>
      <c r="AF211" s="215"/>
      <c r="AG211" s="218"/>
      <c r="AH211" s="215"/>
      <c r="AI211" s="215"/>
      <c r="AJ211" s="82"/>
      <c r="AK211" s="215"/>
      <c r="AL211" s="215"/>
      <c r="AM211" s="215"/>
      <c r="AN211" s="82"/>
      <c r="AO211" s="204"/>
      <c r="AP211" s="82"/>
      <c r="AQ211" s="82"/>
      <c r="AR211" s="204"/>
      <c r="AS211" s="204">
        <v>231</v>
      </c>
      <c r="AT211" s="204">
        <v>231</v>
      </c>
      <c r="AU211" s="204">
        <v>500</v>
      </c>
      <c r="AV211" s="204"/>
      <c r="AW211" s="204">
        <f t="shared" si="226"/>
        <v>500</v>
      </c>
      <c r="AX211" s="82"/>
      <c r="AY211" s="82"/>
      <c r="AZ211" s="82"/>
      <c r="BA211" s="82"/>
      <c r="BB211" s="82"/>
      <c r="BC211" s="82">
        <v>500</v>
      </c>
      <c r="BD211" s="82">
        <f t="shared" si="149"/>
        <v>500</v>
      </c>
      <c r="BE211" s="82">
        <f t="shared" si="150"/>
        <v>0</v>
      </c>
      <c r="BF211" s="82">
        <f t="shared" si="151"/>
        <v>-500</v>
      </c>
      <c r="BG211" s="82">
        <v>231</v>
      </c>
      <c r="BH211" s="82">
        <v>0</v>
      </c>
      <c r="BI211" s="82">
        <v>0</v>
      </c>
      <c r="BJ211" s="82"/>
      <c r="BK211" s="82"/>
      <c r="BL211" s="82"/>
      <c r="BM211" s="108">
        <v>0</v>
      </c>
    </row>
    <row r="212" spans="1:65" hidden="1" x14ac:dyDescent="0.2">
      <c r="A212" s="206"/>
      <c r="B212" s="213"/>
      <c r="C212" s="202"/>
      <c r="D212" s="202"/>
      <c r="E212" s="202"/>
      <c r="F212" s="202"/>
      <c r="G212" s="202"/>
      <c r="H212" s="202"/>
      <c r="I212" s="214">
        <v>37229</v>
      </c>
      <c r="J212" s="109" t="s">
        <v>312</v>
      </c>
      <c r="K212" s="215"/>
      <c r="L212" s="215"/>
      <c r="M212" s="215"/>
      <c r="N212" s="215"/>
      <c r="O212" s="215"/>
      <c r="P212" s="215"/>
      <c r="Q212" s="215"/>
      <c r="R212" s="215"/>
      <c r="S212" s="215"/>
      <c r="T212" s="215"/>
      <c r="U212" s="215"/>
      <c r="V212" s="204"/>
      <c r="W212" s="215"/>
      <c r="X212" s="215"/>
      <c r="Y212" s="215"/>
      <c r="Z212" s="215"/>
      <c r="AA212" s="215"/>
      <c r="AB212" s="215"/>
      <c r="AC212" s="215"/>
      <c r="AD212" s="215">
        <v>16000</v>
      </c>
      <c r="AE212" s="215"/>
      <c r="AF212" s="215"/>
      <c r="AG212" s="218">
        <f t="shared" si="245"/>
        <v>16000</v>
      </c>
      <c r="AH212" s="215">
        <v>16000</v>
      </c>
      <c r="AI212" s="215">
        <v>16000</v>
      </c>
      <c r="AJ212" s="82">
        <v>0</v>
      </c>
      <c r="AK212" s="215">
        <v>16000</v>
      </c>
      <c r="AL212" s="215"/>
      <c r="AM212" s="215"/>
      <c r="AN212" s="82">
        <f t="shared" si="182"/>
        <v>16000</v>
      </c>
      <c r="AO212" s="204">
        <f t="shared" si="144"/>
        <v>2123.5649346340169</v>
      </c>
      <c r="AP212" s="82">
        <v>20000</v>
      </c>
      <c r="AQ212" s="82"/>
      <c r="AR212" s="204">
        <f t="shared" si="145"/>
        <v>2654.4561682925209</v>
      </c>
      <c r="AS212" s="204"/>
      <c r="AT212" s="204"/>
      <c r="AU212" s="204"/>
      <c r="AV212" s="204"/>
      <c r="AW212" s="204">
        <f t="shared" si="226"/>
        <v>2654.4561682925209</v>
      </c>
      <c r="AX212" s="82"/>
      <c r="AY212" s="82">
        <v>2654.46</v>
      </c>
      <c r="AZ212" s="82"/>
      <c r="BA212" s="82"/>
      <c r="BB212" s="82"/>
      <c r="BC212" s="82"/>
      <c r="BD212" s="82">
        <f t="shared" si="149"/>
        <v>2654.46</v>
      </c>
      <c r="BE212" s="82">
        <f t="shared" si="150"/>
        <v>-3.8317074790938932E-3</v>
      </c>
      <c r="BF212" s="82">
        <f t="shared" si="151"/>
        <v>-2654.46</v>
      </c>
      <c r="BG212" s="82">
        <v>2730</v>
      </c>
      <c r="BH212" s="82">
        <v>2300</v>
      </c>
      <c r="BI212" s="82">
        <v>2300</v>
      </c>
      <c r="BJ212" s="82"/>
      <c r="BK212" s="82"/>
      <c r="BL212" s="82"/>
      <c r="BM212" s="108">
        <f t="shared" si="228"/>
        <v>0</v>
      </c>
    </row>
    <row r="213" spans="1:65" hidden="1" x14ac:dyDescent="0.2">
      <c r="A213" s="211" t="s">
        <v>113</v>
      </c>
      <c r="B213" s="217"/>
      <c r="C213" s="216"/>
      <c r="D213" s="216"/>
      <c r="E213" s="216"/>
      <c r="F213" s="216"/>
      <c r="G213" s="216"/>
      <c r="H213" s="216"/>
      <c r="I213" s="203" t="s">
        <v>114</v>
      </c>
      <c r="J213" s="192" t="s">
        <v>115</v>
      </c>
      <c r="K213" s="204" t="e">
        <f>SUM(K214+K239+#REF!)</f>
        <v>#REF!</v>
      </c>
      <c r="L213" s="204" t="e">
        <f>SUM(L214+L239+#REF!)</f>
        <v>#REF!</v>
      </c>
      <c r="M213" s="204" t="e">
        <f>SUM(M214+M239+#REF!)</f>
        <v>#REF!</v>
      </c>
      <c r="N213" s="204" t="e">
        <f t="shared" ref="N213:AN213" si="247">SUM(N214+N239+N229)</f>
        <v>#REF!</v>
      </c>
      <c r="O213" s="204" t="e">
        <f t="shared" si="247"/>
        <v>#REF!</v>
      </c>
      <c r="P213" s="204" t="e">
        <f t="shared" si="247"/>
        <v>#REF!</v>
      </c>
      <c r="Q213" s="204" t="e">
        <f t="shared" si="247"/>
        <v>#REF!</v>
      </c>
      <c r="R213" s="204" t="e">
        <f t="shared" si="247"/>
        <v>#REF!</v>
      </c>
      <c r="S213" s="204" t="e">
        <f t="shared" si="247"/>
        <v>#REF!</v>
      </c>
      <c r="T213" s="204" t="e">
        <f t="shared" si="247"/>
        <v>#REF!</v>
      </c>
      <c r="U213" s="204" t="e">
        <f t="shared" si="247"/>
        <v>#REF!</v>
      </c>
      <c r="V213" s="204" t="e">
        <f t="shared" si="247"/>
        <v>#REF!</v>
      </c>
      <c r="W213" s="204">
        <f t="shared" si="247"/>
        <v>115000</v>
      </c>
      <c r="X213" s="204">
        <f t="shared" si="247"/>
        <v>150000</v>
      </c>
      <c r="Y213" s="204">
        <f t="shared" si="247"/>
        <v>950000</v>
      </c>
      <c r="Z213" s="204">
        <f t="shared" si="247"/>
        <v>1200000</v>
      </c>
      <c r="AA213" s="204">
        <f t="shared" si="247"/>
        <v>950000</v>
      </c>
      <c r="AB213" s="204">
        <f t="shared" si="247"/>
        <v>82368.210000000006</v>
      </c>
      <c r="AC213" s="204">
        <f t="shared" si="247"/>
        <v>1788000</v>
      </c>
      <c r="AD213" s="204">
        <f t="shared" si="247"/>
        <v>1998000</v>
      </c>
      <c r="AE213" s="204">
        <f t="shared" si="247"/>
        <v>0</v>
      </c>
      <c r="AF213" s="204">
        <f t="shared" si="247"/>
        <v>0</v>
      </c>
      <c r="AG213" s="204">
        <f t="shared" si="247"/>
        <v>1998000</v>
      </c>
      <c r="AH213" s="204">
        <f t="shared" si="247"/>
        <v>610261.41</v>
      </c>
      <c r="AI213" s="204">
        <f t="shared" si="247"/>
        <v>1850000</v>
      </c>
      <c r="AJ213" s="204">
        <f t="shared" si="247"/>
        <v>281229.98000000004</v>
      </c>
      <c r="AK213" s="204">
        <f t="shared" si="247"/>
        <v>2030000</v>
      </c>
      <c r="AL213" s="204">
        <f t="shared" si="247"/>
        <v>320000</v>
      </c>
      <c r="AM213" s="204">
        <f t="shared" si="247"/>
        <v>200000</v>
      </c>
      <c r="AN213" s="204">
        <f t="shared" si="247"/>
        <v>2150000</v>
      </c>
      <c r="AO213" s="204">
        <f t="shared" si="144"/>
        <v>285354.03809144598</v>
      </c>
      <c r="AP213" s="204">
        <f>SUM(AP214+AP239+AP229)</f>
        <v>1600000</v>
      </c>
      <c r="AQ213" s="204">
        <f>SUM(AQ214+AQ239+AQ229)</f>
        <v>0</v>
      </c>
      <c r="AR213" s="204">
        <f t="shared" si="145"/>
        <v>212356.49346340168</v>
      </c>
      <c r="AS213" s="204"/>
      <c r="AT213" s="204">
        <f>SUM(AT214+AT239+AT229)</f>
        <v>58314.48000000001</v>
      </c>
      <c r="AU213" s="204">
        <f>SUM(AU214+AU239+AU229)</f>
        <v>134463.16</v>
      </c>
      <c r="AV213" s="204">
        <f>SUM(AV214+AV239+AV229)</f>
        <v>30466.48</v>
      </c>
      <c r="AW213" s="204">
        <f t="shared" si="226"/>
        <v>316353.17346340173</v>
      </c>
      <c r="AX213" s="82"/>
      <c r="AY213" s="82"/>
      <c r="AZ213" s="82"/>
      <c r="BA213" s="82"/>
      <c r="BB213" s="82"/>
      <c r="BC213" s="82"/>
      <c r="BD213" s="82">
        <f t="shared" si="149"/>
        <v>0</v>
      </c>
      <c r="BE213" s="82">
        <f t="shared" si="150"/>
        <v>316353.17346340173</v>
      </c>
      <c r="BF213" s="82">
        <f t="shared" si="151"/>
        <v>0</v>
      </c>
      <c r="BG213" s="82">
        <f>SUM(BG214+BG229+BG239)</f>
        <v>74475.76999999999</v>
      </c>
      <c r="BH213" s="82">
        <f>SUM(BH214+BH229+BH239)</f>
        <v>273000</v>
      </c>
      <c r="BI213" s="82">
        <f>SUM(BI214+BI229+BI239)</f>
        <v>273000</v>
      </c>
      <c r="BJ213" s="82">
        <f>SUM(BJ214+BJ229+BJ239)</f>
        <v>25489.1</v>
      </c>
      <c r="BK213" s="82">
        <f t="shared" ref="BK213:BL213" si="248">SUM(BK214+BK229+BK239)</f>
        <v>275000</v>
      </c>
      <c r="BL213" s="82">
        <f t="shared" si="248"/>
        <v>282000</v>
      </c>
      <c r="BM213" s="108">
        <f t="shared" si="228"/>
        <v>9.336666666666666</v>
      </c>
    </row>
    <row r="214" spans="1:65" hidden="1" x14ac:dyDescent="0.2">
      <c r="A214" s="206" t="s">
        <v>180</v>
      </c>
      <c r="B214" s="213"/>
      <c r="C214" s="202"/>
      <c r="D214" s="202"/>
      <c r="E214" s="202"/>
      <c r="F214" s="202"/>
      <c r="G214" s="202"/>
      <c r="H214" s="202"/>
      <c r="I214" s="214" t="s">
        <v>21</v>
      </c>
      <c r="J214" s="109" t="s">
        <v>181</v>
      </c>
      <c r="K214" s="215" t="e">
        <f t="shared" ref="K214:AE221" si="249">SUM(K215)</f>
        <v>#REF!</v>
      </c>
      <c r="L214" s="215" t="e">
        <f t="shared" si="249"/>
        <v>#REF!</v>
      </c>
      <c r="M214" s="215" t="e">
        <f t="shared" si="249"/>
        <v>#REF!</v>
      </c>
      <c r="N214" s="215" t="e">
        <f t="shared" si="249"/>
        <v>#REF!</v>
      </c>
      <c r="O214" s="215" t="e">
        <f t="shared" si="249"/>
        <v>#REF!</v>
      </c>
      <c r="P214" s="215" t="e">
        <f t="shared" si="249"/>
        <v>#REF!</v>
      </c>
      <c r="Q214" s="215" t="e">
        <f t="shared" si="249"/>
        <v>#REF!</v>
      </c>
      <c r="R214" s="215" t="e">
        <f t="shared" si="249"/>
        <v>#REF!</v>
      </c>
      <c r="S214" s="215" t="e">
        <f t="shared" si="249"/>
        <v>#REF!</v>
      </c>
      <c r="T214" s="215" t="e">
        <f t="shared" si="249"/>
        <v>#REF!</v>
      </c>
      <c r="U214" s="215" t="e">
        <f t="shared" si="249"/>
        <v>#REF!</v>
      </c>
      <c r="V214" s="215" t="e">
        <f t="shared" si="249"/>
        <v>#REF!</v>
      </c>
      <c r="W214" s="215">
        <f t="shared" si="249"/>
        <v>0</v>
      </c>
      <c r="X214" s="215">
        <f t="shared" si="249"/>
        <v>0</v>
      </c>
      <c r="Y214" s="215">
        <f t="shared" si="249"/>
        <v>400000</v>
      </c>
      <c r="Z214" s="215">
        <f t="shared" si="249"/>
        <v>650000</v>
      </c>
      <c r="AA214" s="215">
        <f t="shared" si="249"/>
        <v>400000</v>
      </c>
      <c r="AB214" s="215">
        <f t="shared" si="249"/>
        <v>75137.460000000006</v>
      </c>
      <c r="AC214" s="215">
        <f t="shared" si="249"/>
        <v>1238000</v>
      </c>
      <c r="AD214" s="215">
        <f t="shared" si="249"/>
        <v>1498000</v>
      </c>
      <c r="AE214" s="215">
        <f t="shared" si="249"/>
        <v>0</v>
      </c>
      <c r="AF214" s="215">
        <f t="shared" ref="AF214:AQ221" si="250">SUM(AF215)</f>
        <v>0</v>
      </c>
      <c r="AG214" s="215">
        <f t="shared" si="250"/>
        <v>1498000</v>
      </c>
      <c r="AH214" s="215">
        <f t="shared" si="250"/>
        <v>601936.41</v>
      </c>
      <c r="AI214" s="215">
        <f t="shared" si="250"/>
        <v>1250000</v>
      </c>
      <c r="AJ214" s="215">
        <f t="shared" si="250"/>
        <v>278452.08</v>
      </c>
      <c r="AK214" s="215">
        <f t="shared" si="250"/>
        <v>1650000</v>
      </c>
      <c r="AL214" s="215">
        <f t="shared" si="250"/>
        <v>320000</v>
      </c>
      <c r="AM214" s="215">
        <f t="shared" si="250"/>
        <v>200000</v>
      </c>
      <c r="AN214" s="215">
        <f t="shared" si="250"/>
        <v>1770000</v>
      </c>
      <c r="AO214" s="204">
        <f t="shared" si="144"/>
        <v>234919.37089388809</v>
      </c>
      <c r="AP214" s="215">
        <f t="shared" si="250"/>
        <v>1170000</v>
      </c>
      <c r="AQ214" s="215">
        <f t="shared" si="250"/>
        <v>0</v>
      </c>
      <c r="AR214" s="204">
        <f t="shared" si="145"/>
        <v>155285.68584511249</v>
      </c>
      <c r="AS214" s="204"/>
      <c r="AT214" s="204">
        <f t="shared" ref="AT214:AV214" si="251">SUM(AT215)</f>
        <v>41557.960000000006</v>
      </c>
      <c r="AU214" s="204">
        <f t="shared" si="251"/>
        <v>100000</v>
      </c>
      <c r="AV214" s="204">
        <f t="shared" si="251"/>
        <v>30466.48</v>
      </c>
      <c r="AW214" s="204">
        <f t="shared" si="226"/>
        <v>224819.20584511248</v>
      </c>
      <c r="AX214" s="82"/>
      <c r="AY214" s="82"/>
      <c r="AZ214" s="82"/>
      <c r="BA214" s="82"/>
      <c r="BB214" s="82"/>
      <c r="BC214" s="82"/>
      <c r="BD214" s="82">
        <f t="shared" si="149"/>
        <v>0</v>
      </c>
      <c r="BE214" s="82">
        <f t="shared" si="150"/>
        <v>224819.20584511248</v>
      </c>
      <c r="BF214" s="82">
        <f t="shared" si="151"/>
        <v>0</v>
      </c>
      <c r="BG214" s="82">
        <f>SUM(BG220)</f>
        <v>31414.219999999998</v>
      </c>
      <c r="BH214" s="82">
        <f>SUM(BH220)</f>
        <v>230000</v>
      </c>
      <c r="BI214" s="82">
        <f>SUM(BI220)</f>
        <v>230000</v>
      </c>
      <c r="BJ214" s="82">
        <f>SUM(BJ220)</f>
        <v>25447</v>
      </c>
      <c r="BK214" s="82">
        <f t="shared" ref="BK214:BL214" si="252">SUM(BK220)</f>
        <v>235000</v>
      </c>
      <c r="BL214" s="82">
        <f t="shared" si="252"/>
        <v>240000</v>
      </c>
      <c r="BM214" s="108">
        <f t="shared" si="228"/>
        <v>11.063913043478262</v>
      </c>
    </row>
    <row r="215" spans="1:65" hidden="1" x14ac:dyDescent="0.2">
      <c r="A215" s="206"/>
      <c r="B215" s="213"/>
      <c r="C215" s="202"/>
      <c r="D215" s="202"/>
      <c r="E215" s="202"/>
      <c r="F215" s="202"/>
      <c r="G215" s="202"/>
      <c r="H215" s="202"/>
      <c r="I215" s="214" t="s">
        <v>116</v>
      </c>
      <c r="J215" s="109"/>
      <c r="K215" s="215" t="e">
        <f t="shared" ref="K215:AQ215" si="253">SUM(K220)</f>
        <v>#REF!</v>
      </c>
      <c r="L215" s="215" t="e">
        <f t="shared" si="253"/>
        <v>#REF!</v>
      </c>
      <c r="M215" s="215" t="e">
        <f t="shared" si="253"/>
        <v>#REF!</v>
      </c>
      <c r="N215" s="215" t="e">
        <f t="shared" si="253"/>
        <v>#REF!</v>
      </c>
      <c r="O215" s="215" t="e">
        <f t="shared" si="253"/>
        <v>#REF!</v>
      </c>
      <c r="P215" s="215" t="e">
        <f t="shared" si="253"/>
        <v>#REF!</v>
      </c>
      <c r="Q215" s="215" t="e">
        <f t="shared" si="253"/>
        <v>#REF!</v>
      </c>
      <c r="R215" s="215" t="e">
        <f t="shared" si="253"/>
        <v>#REF!</v>
      </c>
      <c r="S215" s="215" t="e">
        <f t="shared" si="253"/>
        <v>#REF!</v>
      </c>
      <c r="T215" s="215" t="e">
        <f t="shared" si="253"/>
        <v>#REF!</v>
      </c>
      <c r="U215" s="215" t="e">
        <f t="shared" si="253"/>
        <v>#REF!</v>
      </c>
      <c r="V215" s="215" t="e">
        <f t="shared" si="253"/>
        <v>#REF!</v>
      </c>
      <c r="W215" s="215">
        <f t="shared" si="253"/>
        <v>0</v>
      </c>
      <c r="X215" s="215">
        <f t="shared" si="253"/>
        <v>0</v>
      </c>
      <c r="Y215" s="215">
        <f t="shared" si="253"/>
        <v>400000</v>
      </c>
      <c r="Z215" s="215">
        <f t="shared" si="253"/>
        <v>650000</v>
      </c>
      <c r="AA215" s="215">
        <f t="shared" si="253"/>
        <v>400000</v>
      </c>
      <c r="AB215" s="215">
        <f t="shared" si="253"/>
        <v>75137.460000000006</v>
      </c>
      <c r="AC215" s="215">
        <f t="shared" si="253"/>
        <v>1238000</v>
      </c>
      <c r="AD215" s="215">
        <f t="shared" si="253"/>
        <v>1498000</v>
      </c>
      <c r="AE215" s="215">
        <f t="shared" si="253"/>
        <v>0</v>
      </c>
      <c r="AF215" s="215">
        <f t="shared" si="253"/>
        <v>0</v>
      </c>
      <c r="AG215" s="215">
        <f t="shared" si="253"/>
        <v>1498000</v>
      </c>
      <c r="AH215" s="215">
        <f t="shared" si="253"/>
        <v>601936.41</v>
      </c>
      <c r="AI215" s="215">
        <f t="shared" si="253"/>
        <v>1250000</v>
      </c>
      <c r="AJ215" s="215">
        <f t="shared" si="253"/>
        <v>278452.08</v>
      </c>
      <c r="AK215" s="215">
        <f t="shared" si="253"/>
        <v>1650000</v>
      </c>
      <c r="AL215" s="215">
        <f t="shared" si="253"/>
        <v>320000</v>
      </c>
      <c r="AM215" s="215">
        <f t="shared" si="253"/>
        <v>200000</v>
      </c>
      <c r="AN215" s="215">
        <f t="shared" si="253"/>
        <v>1770000</v>
      </c>
      <c r="AO215" s="204">
        <f t="shared" ref="AO215:AO290" si="254">SUM(AN215/$AN$2)</f>
        <v>234919.37089388809</v>
      </c>
      <c r="AP215" s="215">
        <f t="shared" si="253"/>
        <v>1170000</v>
      </c>
      <c r="AQ215" s="215">
        <f t="shared" si="253"/>
        <v>0</v>
      </c>
      <c r="AR215" s="204">
        <f t="shared" ref="AR215:AU290" si="255">SUM(AP215/$AN$2)</f>
        <v>155285.68584511249</v>
      </c>
      <c r="AS215" s="204"/>
      <c r="AT215" s="204">
        <f t="shared" ref="AT215:AV215" si="256">SUM(AT220)</f>
        <v>41557.960000000006</v>
      </c>
      <c r="AU215" s="204">
        <f t="shared" si="256"/>
        <v>100000</v>
      </c>
      <c r="AV215" s="204">
        <f t="shared" si="256"/>
        <v>30466.48</v>
      </c>
      <c r="AW215" s="204">
        <f t="shared" si="226"/>
        <v>224819.20584511248</v>
      </c>
      <c r="AX215" s="82"/>
      <c r="AY215" s="82"/>
      <c r="AZ215" s="82"/>
      <c r="BA215" s="82"/>
      <c r="BB215" s="82"/>
      <c r="BC215" s="82"/>
      <c r="BD215" s="82">
        <f t="shared" si="149"/>
        <v>0</v>
      </c>
      <c r="BE215" s="82">
        <f t="shared" si="150"/>
        <v>224819.20584511248</v>
      </c>
      <c r="BF215" s="82">
        <f t="shared" si="151"/>
        <v>0</v>
      </c>
      <c r="BG215" s="82"/>
      <c r="BH215" s="82">
        <f>SUM(BH216:BH219)</f>
        <v>230000</v>
      </c>
      <c r="BI215" s="82">
        <f>SUM(BI216:BI219)</f>
        <v>230000</v>
      </c>
      <c r="BJ215" s="82">
        <f>SUM(BJ216:BJ219)</f>
        <v>25447</v>
      </c>
      <c r="BK215" s="82">
        <f t="shared" ref="BK215:BL215" si="257">SUM(BK216:BK219)</f>
        <v>235000</v>
      </c>
      <c r="BL215" s="82">
        <f t="shared" si="257"/>
        <v>240000</v>
      </c>
      <c r="BM215" s="108">
        <f t="shared" si="228"/>
        <v>11.063913043478262</v>
      </c>
    </row>
    <row r="216" spans="1:65" hidden="1" x14ac:dyDescent="0.2">
      <c r="A216" s="206"/>
      <c r="B216" s="213" t="s">
        <v>369</v>
      </c>
      <c r="C216" s="202"/>
      <c r="D216" s="213"/>
      <c r="E216" s="202"/>
      <c r="F216" s="202"/>
      <c r="G216" s="202"/>
      <c r="H216" s="202"/>
      <c r="I216" s="220" t="s">
        <v>375</v>
      </c>
      <c r="J216" s="109" t="s">
        <v>1</v>
      </c>
      <c r="K216" s="215"/>
      <c r="L216" s="215"/>
      <c r="M216" s="215"/>
      <c r="N216" s="215"/>
      <c r="O216" s="215"/>
      <c r="P216" s="215"/>
      <c r="Q216" s="215"/>
      <c r="R216" s="215"/>
      <c r="S216" s="215"/>
      <c r="T216" s="215"/>
      <c r="U216" s="215"/>
      <c r="V216" s="215"/>
      <c r="W216" s="215"/>
      <c r="X216" s="215"/>
      <c r="Y216" s="215"/>
      <c r="Z216" s="215"/>
      <c r="AA216" s="215"/>
      <c r="AB216" s="215"/>
      <c r="AC216" s="215"/>
      <c r="AD216" s="215"/>
      <c r="AE216" s="215"/>
      <c r="AF216" s="215"/>
      <c r="AG216" s="215"/>
      <c r="AH216" s="215"/>
      <c r="AI216" s="215"/>
      <c r="AJ216" s="215"/>
      <c r="AK216" s="215"/>
      <c r="AL216" s="215"/>
      <c r="AM216" s="215"/>
      <c r="AN216" s="215"/>
      <c r="AO216" s="204">
        <f t="shared" si="254"/>
        <v>0</v>
      </c>
      <c r="AP216" s="215">
        <v>500000</v>
      </c>
      <c r="AQ216" s="215"/>
      <c r="AR216" s="204">
        <f t="shared" si="255"/>
        <v>66361.404207313026</v>
      </c>
      <c r="AS216" s="204"/>
      <c r="AT216" s="204">
        <v>500000</v>
      </c>
      <c r="AU216" s="204"/>
      <c r="AV216" s="204"/>
      <c r="AW216" s="204">
        <v>33180.699999999997</v>
      </c>
      <c r="AX216" s="82"/>
      <c r="AY216" s="82"/>
      <c r="AZ216" s="82"/>
      <c r="BA216" s="82"/>
      <c r="BB216" s="82"/>
      <c r="BC216" s="82"/>
      <c r="BD216" s="82">
        <f t="shared" si="149"/>
        <v>0</v>
      </c>
      <c r="BE216" s="82">
        <f t="shared" si="150"/>
        <v>33180.699999999997</v>
      </c>
      <c r="BF216" s="82">
        <f t="shared" si="151"/>
        <v>0</v>
      </c>
      <c r="BG216" s="82"/>
      <c r="BH216" s="82">
        <v>100000</v>
      </c>
      <c r="BI216" s="82">
        <v>100000</v>
      </c>
      <c r="BJ216" s="82"/>
      <c r="BK216" s="82">
        <v>100000</v>
      </c>
      <c r="BL216" s="82">
        <v>100000</v>
      </c>
      <c r="BM216" s="108">
        <f t="shared" si="228"/>
        <v>0</v>
      </c>
    </row>
    <row r="217" spans="1:65" hidden="1" x14ac:dyDescent="0.2">
      <c r="A217" s="206"/>
      <c r="B217" s="213" t="s">
        <v>369</v>
      </c>
      <c r="C217" s="202"/>
      <c r="D217" s="213"/>
      <c r="E217" s="202"/>
      <c r="F217" s="202"/>
      <c r="G217" s="202"/>
      <c r="H217" s="202"/>
      <c r="I217" s="220" t="s">
        <v>370</v>
      </c>
      <c r="J217" s="109" t="s">
        <v>372</v>
      </c>
      <c r="K217" s="215"/>
      <c r="L217" s="215"/>
      <c r="M217" s="215"/>
      <c r="N217" s="215"/>
      <c r="O217" s="215"/>
      <c r="P217" s="215"/>
      <c r="Q217" s="215"/>
      <c r="R217" s="215"/>
      <c r="S217" s="215"/>
      <c r="T217" s="215"/>
      <c r="U217" s="215"/>
      <c r="V217" s="215"/>
      <c r="W217" s="215"/>
      <c r="X217" s="215"/>
      <c r="Y217" s="215"/>
      <c r="Z217" s="215"/>
      <c r="AA217" s="215"/>
      <c r="AB217" s="215"/>
      <c r="AC217" s="215"/>
      <c r="AD217" s="215"/>
      <c r="AE217" s="215"/>
      <c r="AF217" s="215"/>
      <c r="AG217" s="215"/>
      <c r="AH217" s="215"/>
      <c r="AI217" s="215"/>
      <c r="AJ217" s="215"/>
      <c r="AK217" s="215"/>
      <c r="AL217" s="215"/>
      <c r="AM217" s="215"/>
      <c r="AN217" s="215"/>
      <c r="AO217" s="204"/>
      <c r="AP217" s="215"/>
      <c r="AQ217" s="215"/>
      <c r="AR217" s="204"/>
      <c r="AS217" s="204"/>
      <c r="AT217" s="204"/>
      <c r="AU217" s="204"/>
      <c r="AV217" s="204"/>
      <c r="AW217" s="204">
        <v>9350.36</v>
      </c>
      <c r="AX217" s="82"/>
      <c r="AY217" s="82"/>
      <c r="AZ217" s="82"/>
      <c r="BA217" s="82"/>
      <c r="BB217" s="82"/>
      <c r="BC217" s="82"/>
      <c r="BD217" s="82"/>
      <c r="BE217" s="82"/>
      <c r="BF217" s="82"/>
      <c r="BG217" s="82"/>
      <c r="BH217" s="82">
        <v>30000</v>
      </c>
      <c r="BI217" s="82">
        <v>30000</v>
      </c>
      <c r="BJ217" s="82">
        <v>400</v>
      </c>
      <c r="BK217" s="82">
        <v>35000</v>
      </c>
      <c r="BL217" s="82">
        <v>40000</v>
      </c>
      <c r="BM217" s="108">
        <f t="shared" si="228"/>
        <v>1.3333333333333335</v>
      </c>
    </row>
    <row r="218" spans="1:65" hidden="1" x14ac:dyDescent="0.2">
      <c r="A218" s="206"/>
      <c r="B218" s="213" t="s">
        <v>369</v>
      </c>
      <c r="C218" s="202"/>
      <c r="D218" s="213"/>
      <c r="E218" s="202"/>
      <c r="F218" s="202"/>
      <c r="G218" s="202"/>
      <c r="H218" s="202"/>
      <c r="I218" s="220" t="s">
        <v>396</v>
      </c>
      <c r="J218" s="109" t="s">
        <v>377</v>
      </c>
      <c r="K218" s="215"/>
      <c r="L218" s="215"/>
      <c r="M218" s="215"/>
      <c r="N218" s="215"/>
      <c r="O218" s="215"/>
      <c r="P218" s="215"/>
      <c r="Q218" s="215"/>
      <c r="R218" s="215"/>
      <c r="S218" s="215"/>
      <c r="T218" s="215"/>
      <c r="U218" s="215"/>
      <c r="V218" s="215"/>
      <c r="W218" s="215"/>
      <c r="X218" s="215"/>
      <c r="Y218" s="215"/>
      <c r="Z218" s="215"/>
      <c r="AA218" s="215"/>
      <c r="AB218" s="215"/>
      <c r="AC218" s="215"/>
      <c r="AD218" s="215"/>
      <c r="AE218" s="215"/>
      <c r="AF218" s="215"/>
      <c r="AG218" s="215"/>
      <c r="AH218" s="215"/>
      <c r="AI218" s="215"/>
      <c r="AJ218" s="215"/>
      <c r="AK218" s="215"/>
      <c r="AL218" s="215"/>
      <c r="AM218" s="215"/>
      <c r="AN218" s="215"/>
      <c r="AO218" s="204"/>
      <c r="AP218" s="215"/>
      <c r="AQ218" s="215"/>
      <c r="AR218" s="204"/>
      <c r="AS218" s="204"/>
      <c r="AT218" s="204"/>
      <c r="AU218" s="204"/>
      <c r="AV218" s="204"/>
      <c r="AW218" s="204">
        <v>67471.3</v>
      </c>
      <c r="AX218" s="82"/>
      <c r="AY218" s="82"/>
      <c r="AZ218" s="82"/>
      <c r="BA218" s="82"/>
      <c r="BB218" s="82"/>
      <c r="BC218" s="82"/>
      <c r="BD218" s="82"/>
      <c r="BE218" s="82"/>
      <c r="BF218" s="82"/>
      <c r="BG218" s="82"/>
      <c r="BH218" s="82">
        <v>0</v>
      </c>
      <c r="BI218" s="82">
        <v>0</v>
      </c>
      <c r="BJ218" s="82"/>
      <c r="BK218" s="82"/>
      <c r="BL218" s="82"/>
      <c r="BM218" s="108">
        <v>0</v>
      </c>
    </row>
    <row r="219" spans="1:65" hidden="1" x14ac:dyDescent="0.2">
      <c r="A219" s="206"/>
      <c r="B219" s="213" t="s">
        <v>369</v>
      </c>
      <c r="C219" s="202"/>
      <c r="D219" s="213"/>
      <c r="E219" s="202"/>
      <c r="F219" s="202"/>
      <c r="G219" s="202"/>
      <c r="H219" s="202"/>
      <c r="I219" s="214" t="s">
        <v>373</v>
      </c>
      <c r="J219" s="109" t="s">
        <v>374</v>
      </c>
      <c r="K219" s="215"/>
      <c r="L219" s="215"/>
      <c r="M219" s="215"/>
      <c r="N219" s="215"/>
      <c r="O219" s="215"/>
      <c r="P219" s="215"/>
      <c r="Q219" s="215"/>
      <c r="R219" s="215"/>
      <c r="S219" s="215"/>
      <c r="T219" s="215"/>
      <c r="U219" s="215"/>
      <c r="V219" s="215"/>
      <c r="W219" s="215"/>
      <c r="X219" s="215"/>
      <c r="Y219" s="215"/>
      <c r="Z219" s="215"/>
      <c r="AA219" s="215"/>
      <c r="AB219" s="215"/>
      <c r="AC219" s="215"/>
      <c r="AD219" s="215"/>
      <c r="AE219" s="215"/>
      <c r="AF219" s="215"/>
      <c r="AG219" s="215"/>
      <c r="AH219" s="215"/>
      <c r="AI219" s="215"/>
      <c r="AJ219" s="215"/>
      <c r="AK219" s="215"/>
      <c r="AL219" s="215"/>
      <c r="AM219" s="215"/>
      <c r="AN219" s="215"/>
      <c r="AO219" s="204">
        <f t="shared" si="254"/>
        <v>0</v>
      </c>
      <c r="AP219" s="215">
        <v>670000</v>
      </c>
      <c r="AQ219" s="215"/>
      <c r="AR219" s="204">
        <f t="shared" si="255"/>
        <v>88924.281637799446</v>
      </c>
      <c r="AS219" s="204"/>
      <c r="AT219" s="204">
        <v>670000</v>
      </c>
      <c r="AU219" s="204">
        <v>670000</v>
      </c>
      <c r="AV219" s="204">
        <v>670000</v>
      </c>
      <c r="AW219" s="204">
        <v>96816.97</v>
      </c>
      <c r="AX219" s="82"/>
      <c r="AY219" s="82"/>
      <c r="AZ219" s="82"/>
      <c r="BA219" s="82"/>
      <c r="BB219" s="82"/>
      <c r="BC219" s="82"/>
      <c r="BD219" s="82">
        <f t="shared" si="149"/>
        <v>0</v>
      </c>
      <c r="BE219" s="82">
        <f t="shared" si="150"/>
        <v>96816.97</v>
      </c>
      <c r="BF219" s="82">
        <f t="shared" si="151"/>
        <v>0</v>
      </c>
      <c r="BG219" s="82"/>
      <c r="BH219" s="82">
        <v>100000</v>
      </c>
      <c r="BI219" s="82">
        <v>100000</v>
      </c>
      <c r="BJ219" s="82">
        <v>25047</v>
      </c>
      <c r="BK219" s="82">
        <v>100000</v>
      </c>
      <c r="BL219" s="82">
        <v>100000</v>
      </c>
      <c r="BM219" s="108">
        <f t="shared" si="228"/>
        <v>25.047000000000004</v>
      </c>
    </row>
    <row r="220" spans="1:65" hidden="1" x14ac:dyDescent="0.2">
      <c r="A220" s="211"/>
      <c r="B220" s="217"/>
      <c r="C220" s="216"/>
      <c r="D220" s="216"/>
      <c r="E220" s="216"/>
      <c r="F220" s="216"/>
      <c r="G220" s="216"/>
      <c r="H220" s="216"/>
      <c r="I220" s="203">
        <v>4</v>
      </c>
      <c r="J220" s="192" t="s">
        <v>15</v>
      </c>
      <c r="K220" s="204" t="e">
        <f t="shared" si="249"/>
        <v>#REF!</v>
      </c>
      <c r="L220" s="204" t="e">
        <f t="shared" si="249"/>
        <v>#REF!</v>
      </c>
      <c r="M220" s="204" t="e">
        <f t="shared" si="249"/>
        <v>#REF!</v>
      </c>
      <c r="N220" s="204" t="e">
        <f t="shared" si="249"/>
        <v>#REF!</v>
      </c>
      <c r="O220" s="204" t="e">
        <f t="shared" si="249"/>
        <v>#REF!</v>
      </c>
      <c r="P220" s="204" t="e">
        <f t="shared" si="249"/>
        <v>#REF!</v>
      </c>
      <c r="Q220" s="204" t="e">
        <f t="shared" si="249"/>
        <v>#REF!</v>
      </c>
      <c r="R220" s="204" t="e">
        <f t="shared" si="249"/>
        <v>#REF!</v>
      </c>
      <c r="S220" s="204" t="e">
        <f t="shared" si="249"/>
        <v>#REF!</v>
      </c>
      <c r="T220" s="204" t="e">
        <f t="shared" si="249"/>
        <v>#REF!</v>
      </c>
      <c r="U220" s="204" t="e">
        <f t="shared" si="249"/>
        <v>#REF!</v>
      </c>
      <c r="V220" s="204" t="e">
        <f t="shared" si="249"/>
        <v>#REF!</v>
      </c>
      <c r="W220" s="204">
        <f t="shared" si="249"/>
        <v>0</v>
      </c>
      <c r="X220" s="204">
        <f t="shared" si="249"/>
        <v>0</v>
      </c>
      <c r="Y220" s="204">
        <f t="shared" si="249"/>
        <v>400000</v>
      </c>
      <c r="Z220" s="204">
        <f t="shared" si="249"/>
        <v>650000</v>
      </c>
      <c r="AA220" s="204">
        <f t="shared" si="249"/>
        <v>400000</v>
      </c>
      <c r="AB220" s="204">
        <f t="shared" si="249"/>
        <v>75137.460000000006</v>
      </c>
      <c r="AC220" s="204">
        <f t="shared" si="249"/>
        <v>1238000</v>
      </c>
      <c r="AD220" s="204">
        <f t="shared" si="249"/>
        <v>1498000</v>
      </c>
      <c r="AE220" s="204">
        <f t="shared" si="249"/>
        <v>0</v>
      </c>
      <c r="AF220" s="204">
        <f t="shared" si="250"/>
        <v>0</v>
      </c>
      <c r="AG220" s="204">
        <f t="shared" si="250"/>
        <v>1498000</v>
      </c>
      <c r="AH220" s="204">
        <f t="shared" si="250"/>
        <v>601936.41</v>
      </c>
      <c r="AI220" s="204">
        <f t="shared" si="250"/>
        <v>1250000</v>
      </c>
      <c r="AJ220" s="204">
        <f t="shared" si="250"/>
        <v>278452.08</v>
      </c>
      <c r="AK220" s="204">
        <f t="shared" si="250"/>
        <v>1650000</v>
      </c>
      <c r="AL220" s="204">
        <f t="shared" si="250"/>
        <v>320000</v>
      </c>
      <c r="AM220" s="204">
        <f t="shared" si="250"/>
        <v>200000</v>
      </c>
      <c r="AN220" s="204">
        <f t="shared" si="250"/>
        <v>1770000</v>
      </c>
      <c r="AO220" s="204">
        <f t="shared" si="254"/>
        <v>234919.37089388809</v>
      </c>
      <c r="AP220" s="204">
        <f t="shared" si="250"/>
        <v>1170000</v>
      </c>
      <c r="AQ220" s="204">
        <f t="shared" si="250"/>
        <v>0</v>
      </c>
      <c r="AR220" s="204">
        <f t="shared" si="255"/>
        <v>155285.68584511249</v>
      </c>
      <c r="AS220" s="204"/>
      <c r="AT220" s="204">
        <f t="shared" ref="AT220:AV221" si="258">SUM(AT221)</f>
        <v>41557.960000000006</v>
      </c>
      <c r="AU220" s="204">
        <f t="shared" si="258"/>
        <v>100000</v>
      </c>
      <c r="AV220" s="204">
        <f t="shared" si="258"/>
        <v>30466.48</v>
      </c>
      <c r="AW220" s="204">
        <f t="shared" ref="AW220:AW230" si="259">SUM(AR220+AU220-AV220)</f>
        <v>224819.20584511248</v>
      </c>
      <c r="AX220" s="82"/>
      <c r="AY220" s="82"/>
      <c r="AZ220" s="82"/>
      <c r="BA220" s="82"/>
      <c r="BB220" s="82"/>
      <c r="BC220" s="82"/>
      <c r="BD220" s="82">
        <f t="shared" si="149"/>
        <v>0</v>
      </c>
      <c r="BE220" s="82">
        <f t="shared" si="150"/>
        <v>224819.20584511248</v>
      </c>
      <c r="BF220" s="82">
        <f t="shared" si="151"/>
        <v>0</v>
      </c>
      <c r="BG220" s="82">
        <f t="shared" ref="BG220:BI221" si="260">SUM(BG221)</f>
        <v>31414.219999999998</v>
      </c>
      <c r="BH220" s="82">
        <f t="shared" si="260"/>
        <v>230000</v>
      </c>
      <c r="BI220" s="82">
        <f t="shared" si="260"/>
        <v>230000</v>
      </c>
      <c r="BJ220" s="82">
        <f t="shared" ref="BJ220:BL220" si="261">SUM(BJ221)</f>
        <v>25447</v>
      </c>
      <c r="BK220" s="82">
        <f t="shared" si="261"/>
        <v>235000</v>
      </c>
      <c r="BL220" s="82">
        <f t="shared" si="261"/>
        <v>240000</v>
      </c>
      <c r="BM220" s="108">
        <f t="shared" si="228"/>
        <v>11.063913043478262</v>
      </c>
    </row>
    <row r="221" spans="1:65" hidden="1" x14ac:dyDescent="0.2">
      <c r="A221" s="211"/>
      <c r="B221" s="217" t="s">
        <v>401</v>
      </c>
      <c r="C221" s="216"/>
      <c r="D221" s="216"/>
      <c r="E221" s="216"/>
      <c r="F221" s="216"/>
      <c r="G221" s="216"/>
      <c r="H221" s="216"/>
      <c r="I221" s="203">
        <v>45</v>
      </c>
      <c r="J221" s="192" t="s">
        <v>418</v>
      </c>
      <c r="K221" s="204" t="e">
        <f t="shared" si="249"/>
        <v>#REF!</v>
      </c>
      <c r="L221" s="204" t="e">
        <f t="shared" si="249"/>
        <v>#REF!</v>
      </c>
      <c r="M221" s="204" t="e">
        <f t="shared" si="249"/>
        <v>#REF!</v>
      </c>
      <c r="N221" s="204" t="e">
        <f t="shared" si="249"/>
        <v>#REF!</v>
      </c>
      <c r="O221" s="204" t="e">
        <f t="shared" si="249"/>
        <v>#REF!</v>
      </c>
      <c r="P221" s="204" t="e">
        <f t="shared" si="249"/>
        <v>#REF!</v>
      </c>
      <c r="Q221" s="204" t="e">
        <f t="shared" si="249"/>
        <v>#REF!</v>
      </c>
      <c r="R221" s="204" t="e">
        <f t="shared" si="249"/>
        <v>#REF!</v>
      </c>
      <c r="S221" s="204" t="e">
        <f t="shared" si="249"/>
        <v>#REF!</v>
      </c>
      <c r="T221" s="204" t="e">
        <f t="shared" si="249"/>
        <v>#REF!</v>
      </c>
      <c r="U221" s="204" t="e">
        <f t="shared" si="249"/>
        <v>#REF!</v>
      </c>
      <c r="V221" s="204" t="e">
        <f t="shared" si="249"/>
        <v>#REF!</v>
      </c>
      <c r="W221" s="204">
        <f t="shared" si="249"/>
        <v>0</v>
      </c>
      <c r="X221" s="204">
        <f t="shared" si="249"/>
        <v>0</v>
      </c>
      <c r="Y221" s="204">
        <f t="shared" si="249"/>
        <v>400000</v>
      </c>
      <c r="Z221" s="204">
        <f t="shared" si="249"/>
        <v>650000</v>
      </c>
      <c r="AA221" s="204">
        <f t="shared" si="249"/>
        <v>400000</v>
      </c>
      <c r="AB221" s="204">
        <f t="shared" si="249"/>
        <v>75137.460000000006</v>
      </c>
      <c r="AC221" s="204">
        <f t="shared" si="249"/>
        <v>1238000</v>
      </c>
      <c r="AD221" s="204">
        <f t="shared" si="249"/>
        <v>1498000</v>
      </c>
      <c r="AE221" s="204">
        <f t="shared" si="249"/>
        <v>0</v>
      </c>
      <c r="AF221" s="204">
        <f t="shared" si="250"/>
        <v>0</v>
      </c>
      <c r="AG221" s="204">
        <f t="shared" si="250"/>
        <v>1498000</v>
      </c>
      <c r="AH221" s="204">
        <f t="shared" si="250"/>
        <v>601936.41</v>
      </c>
      <c r="AI221" s="204">
        <f t="shared" si="250"/>
        <v>1250000</v>
      </c>
      <c r="AJ221" s="204">
        <f t="shared" si="250"/>
        <v>278452.08</v>
      </c>
      <c r="AK221" s="204">
        <f t="shared" si="250"/>
        <v>1650000</v>
      </c>
      <c r="AL221" s="204">
        <f t="shared" si="250"/>
        <v>320000</v>
      </c>
      <c r="AM221" s="204">
        <f t="shared" si="250"/>
        <v>200000</v>
      </c>
      <c r="AN221" s="204">
        <f t="shared" si="250"/>
        <v>1770000</v>
      </c>
      <c r="AO221" s="204">
        <f t="shared" si="254"/>
        <v>234919.37089388809</v>
      </c>
      <c r="AP221" s="204">
        <f t="shared" si="250"/>
        <v>1170000</v>
      </c>
      <c r="AQ221" s="204"/>
      <c r="AR221" s="204">
        <f t="shared" si="255"/>
        <v>155285.68584511249</v>
      </c>
      <c r="AS221" s="204"/>
      <c r="AT221" s="204">
        <f t="shared" si="258"/>
        <v>41557.960000000006</v>
      </c>
      <c r="AU221" s="204">
        <f t="shared" si="258"/>
        <v>100000</v>
      </c>
      <c r="AV221" s="204">
        <f t="shared" si="258"/>
        <v>30466.48</v>
      </c>
      <c r="AW221" s="204">
        <f t="shared" si="259"/>
        <v>224819.20584511248</v>
      </c>
      <c r="AX221" s="82"/>
      <c r="AY221" s="82"/>
      <c r="AZ221" s="82"/>
      <c r="BA221" s="82"/>
      <c r="BB221" s="82"/>
      <c r="BC221" s="82"/>
      <c r="BD221" s="82">
        <f t="shared" si="149"/>
        <v>0</v>
      </c>
      <c r="BE221" s="82">
        <f t="shared" si="150"/>
        <v>224819.20584511248</v>
      </c>
      <c r="BF221" s="82">
        <f t="shared" si="151"/>
        <v>0</v>
      </c>
      <c r="BG221" s="82">
        <f t="shared" si="260"/>
        <v>31414.219999999998</v>
      </c>
      <c r="BH221" s="82">
        <f t="shared" si="260"/>
        <v>230000</v>
      </c>
      <c r="BI221" s="82">
        <f t="shared" si="260"/>
        <v>230000</v>
      </c>
      <c r="BJ221" s="82">
        <f>SUM(BJ222)</f>
        <v>25447</v>
      </c>
      <c r="BK221" s="82">
        <v>235000</v>
      </c>
      <c r="BL221" s="82">
        <v>240000</v>
      </c>
      <c r="BM221" s="108">
        <f t="shared" si="228"/>
        <v>11.063913043478262</v>
      </c>
    </row>
    <row r="222" spans="1:65" hidden="1" x14ac:dyDescent="0.2">
      <c r="A222" s="206"/>
      <c r="B222" s="202"/>
      <c r="C222" s="202"/>
      <c r="D222" s="202"/>
      <c r="E222" s="202"/>
      <c r="F222" s="202"/>
      <c r="G222" s="202"/>
      <c r="H222" s="202"/>
      <c r="I222" s="214">
        <v>451</v>
      </c>
      <c r="J222" s="109" t="s">
        <v>419</v>
      </c>
      <c r="K222" s="215" t="e">
        <f>SUM(#REF!)</f>
        <v>#REF!</v>
      </c>
      <c r="L222" s="215" t="e">
        <f>SUM(#REF!)</f>
        <v>#REF!</v>
      </c>
      <c r="M222" s="215" t="e">
        <f>SUM(#REF!)</f>
        <v>#REF!</v>
      </c>
      <c r="N222" s="215" t="e">
        <f>SUM(#REF!)</f>
        <v>#REF!</v>
      </c>
      <c r="O222" s="215" t="e">
        <f>SUM(#REF!)</f>
        <v>#REF!</v>
      </c>
      <c r="P222" s="215" t="e">
        <f>SUM(#REF!)</f>
        <v>#REF!</v>
      </c>
      <c r="Q222" s="215" t="e">
        <f>SUM(#REF!)</f>
        <v>#REF!</v>
      </c>
      <c r="R222" s="215" t="e">
        <f>SUM(#REF!)</f>
        <v>#REF!</v>
      </c>
      <c r="S222" s="215" t="e">
        <f>SUM(#REF!)</f>
        <v>#REF!</v>
      </c>
      <c r="T222" s="215" t="e">
        <f>SUM(#REF!)</f>
        <v>#REF!</v>
      </c>
      <c r="U222" s="215" t="e">
        <f>SUM(#REF!)</f>
        <v>#REF!</v>
      </c>
      <c r="V222" s="215" t="e">
        <f>SUM(#REF!)</f>
        <v>#REF!</v>
      </c>
      <c r="W222" s="215">
        <f>SUM(W224:W224)</f>
        <v>0</v>
      </c>
      <c r="X222" s="215">
        <f>SUM(X224:X224)</f>
        <v>0</v>
      </c>
      <c r="Y222" s="215">
        <f t="shared" ref="Y222:AN222" si="262">SUM(Y224:Y228)</f>
        <v>400000</v>
      </c>
      <c r="Z222" s="215">
        <f t="shared" si="262"/>
        <v>650000</v>
      </c>
      <c r="AA222" s="215">
        <f t="shared" si="262"/>
        <v>400000</v>
      </c>
      <c r="AB222" s="215">
        <f t="shared" si="262"/>
        <v>75137.460000000006</v>
      </c>
      <c r="AC222" s="215">
        <f t="shared" si="262"/>
        <v>1238000</v>
      </c>
      <c r="AD222" s="215">
        <f t="shared" si="262"/>
        <v>1498000</v>
      </c>
      <c r="AE222" s="215">
        <f t="shared" si="262"/>
        <v>0</v>
      </c>
      <c r="AF222" s="215">
        <f t="shared" si="262"/>
        <v>0</v>
      </c>
      <c r="AG222" s="215">
        <f t="shared" si="262"/>
        <v>1498000</v>
      </c>
      <c r="AH222" s="215">
        <f t="shared" si="262"/>
        <v>601936.41</v>
      </c>
      <c r="AI222" s="215">
        <f t="shared" si="262"/>
        <v>1250000</v>
      </c>
      <c r="AJ222" s="215">
        <f t="shared" si="262"/>
        <v>278452.08</v>
      </c>
      <c r="AK222" s="215">
        <f t="shared" si="262"/>
        <v>1650000</v>
      </c>
      <c r="AL222" s="215">
        <f t="shared" si="262"/>
        <v>320000</v>
      </c>
      <c r="AM222" s="215">
        <f t="shared" si="262"/>
        <v>200000</v>
      </c>
      <c r="AN222" s="215">
        <f t="shared" si="262"/>
        <v>1770000</v>
      </c>
      <c r="AO222" s="204">
        <f t="shared" si="254"/>
        <v>234919.37089388809</v>
      </c>
      <c r="AP222" s="215">
        <f>SUM(AP224:AP228)</f>
        <v>1170000</v>
      </c>
      <c r="AQ222" s="215"/>
      <c r="AR222" s="204">
        <f t="shared" si="255"/>
        <v>155285.68584511249</v>
      </c>
      <c r="AS222" s="204"/>
      <c r="AT222" s="204">
        <f>SUM(AT223:AT228)</f>
        <v>41557.960000000006</v>
      </c>
      <c r="AU222" s="204">
        <f>SUM(AU223:AU228)</f>
        <v>100000</v>
      </c>
      <c r="AV222" s="204">
        <f>SUM(AV223:AV228)</f>
        <v>30466.48</v>
      </c>
      <c r="AW222" s="204">
        <f t="shared" si="259"/>
        <v>224819.20584511248</v>
      </c>
      <c r="AX222" s="82"/>
      <c r="AY222" s="82"/>
      <c r="AZ222" s="82"/>
      <c r="BA222" s="82"/>
      <c r="BB222" s="82"/>
      <c r="BC222" s="82"/>
      <c r="BD222" s="82">
        <f t="shared" si="149"/>
        <v>0</v>
      </c>
      <c r="BE222" s="82">
        <f t="shared" si="150"/>
        <v>224819.20584511248</v>
      </c>
      <c r="BF222" s="82">
        <f t="shared" si="151"/>
        <v>0</v>
      </c>
      <c r="BG222" s="82">
        <f>SUM(BG223:BG228)</f>
        <v>31414.219999999998</v>
      </c>
      <c r="BH222" s="82">
        <f>SUM(BH223:BH228)</f>
        <v>230000</v>
      </c>
      <c r="BI222" s="82">
        <f>SUM(BI223:BI228)</f>
        <v>230000</v>
      </c>
      <c r="BJ222" s="82">
        <f>SUM(BJ223:BJ228)</f>
        <v>25447</v>
      </c>
      <c r="BK222" s="82"/>
      <c r="BL222" s="82"/>
      <c r="BM222" s="108">
        <f t="shared" si="228"/>
        <v>11.063913043478262</v>
      </c>
    </row>
    <row r="223" spans="1:65" hidden="1" x14ac:dyDescent="0.2">
      <c r="A223" s="206"/>
      <c r="B223" s="202"/>
      <c r="C223" s="202"/>
      <c r="D223" s="202"/>
      <c r="E223" s="202"/>
      <c r="F223" s="202"/>
      <c r="G223" s="202"/>
      <c r="H223" s="202"/>
      <c r="I223" s="214">
        <v>45111</v>
      </c>
      <c r="J223" s="109" t="s">
        <v>391</v>
      </c>
      <c r="K223" s="215"/>
      <c r="L223" s="215"/>
      <c r="M223" s="215"/>
      <c r="N223" s="215"/>
      <c r="O223" s="215"/>
      <c r="P223" s="215"/>
      <c r="Q223" s="215"/>
      <c r="R223" s="215"/>
      <c r="S223" s="215"/>
      <c r="T223" s="215"/>
      <c r="U223" s="215"/>
      <c r="V223" s="215"/>
      <c r="W223" s="215"/>
      <c r="X223" s="215"/>
      <c r="Y223" s="215"/>
      <c r="Z223" s="215"/>
      <c r="AA223" s="215"/>
      <c r="AB223" s="215"/>
      <c r="AC223" s="215"/>
      <c r="AD223" s="215"/>
      <c r="AE223" s="215"/>
      <c r="AF223" s="215"/>
      <c r="AG223" s="215"/>
      <c r="AH223" s="215"/>
      <c r="AI223" s="215"/>
      <c r="AJ223" s="215"/>
      <c r="AK223" s="215"/>
      <c r="AL223" s="215"/>
      <c r="AM223" s="215"/>
      <c r="AN223" s="215"/>
      <c r="AO223" s="204"/>
      <c r="AP223" s="215"/>
      <c r="AQ223" s="215"/>
      <c r="AR223" s="204"/>
      <c r="AS223" s="204"/>
      <c r="AT223" s="204"/>
      <c r="AU223" s="204">
        <v>25000</v>
      </c>
      <c r="AV223" s="204"/>
      <c r="AW223" s="204">
        <f t="shared" si="259"/>
        <v>25000</v>
      </c>
      <c r="AX223" s="82"/>
      <c r="AY223" s="82"/>
      <c r="AZ223" s="82"/>
      <c r="BA223" s="82"/>
      <c r="BB223" s="82"/>
      <c r="BC223" s="82">
        <v>25000</v>
      </c>
      <c r="BD223" s="82">
        <f t="shared" si="149"/>
        <v>25000</v>
      </c>
      <c r="BE223" s="82">
        <f t="shared" si="150"/>
        <v>0</v>
      </c>
      <c r="BF223" s="82">
        <f t="shared" si="151"/>
        <v>-25000</v>
      </c>
      <c r="BG223" s="82">
        <v>2500</v>
      </c>
      <c r="BH223" s="82">
        <v>0</v>
      </c>
      <c r="BI223" s="82">
        <v>0</v>
      </c>
      <c r="BJ223" s="82"/>
      <c r="BK223" s="82"/>
      <c r="BL223" s="82"/>
      <c r="BM223" s="108">
        <v>0</v>
      </c>
    </row>
    <row r="224" spans="1:65" hidden="1" x14ac:dyDescent="0.2">
      <c r="A224" s="206"/>
      <c r="B224" s="213"/>
      <c r="C224" s="202"/>
      <c r="D224" s="202"/>
      <c r="E224" s="202"/>
      <c r="F224" s="202"/>
      <c r="G224" s="202"/>
      <c r="H224" s="202"/>
      <c r="I224" s="214">
        <v>45111</v>
      </c>
      <c r="J224" s="109" t="s">
        <v>411</v>
      </c>
      <c r="K224" s="215"/>
      <c r="L224" s="215"/>
      <c r="M224" s="215"/>
      <c r="N224" s="215"/>
      <c r="O224" s="215"/>
      <c r="P224" s="215"/>
      <c r="Q224" s="215"/>
      <c r="R224" s="215"/>
      <c r="S224" s="215"/>
      <c r="T224" s="215"/>
      <c r="U224" s="215"/>
      <c r="V224" s="204"/>
      <c r="W224" s="215"/>
      <c r="X224" s="215"/>
      <c r="Y224" s="215">
        <v>400000</v>
      </c>
      <c r="Z224" s="215">
        <v>500000</v>
      </c>
      <c r="AA224" s="215">
        <v>400000</v>
      </c>
      <c r="AB224" s="215"/>
      <c r="AC224" s="215">
        <v>200000</v>
      </c>
      <c r="AD224" s="215">
        <v>550000</v>
      </c>
      <c r="AE224" s="215"/>
      <c r="AF224" s="215"/>
      <c r="AG224" s="218">
        <f t="shared" ref="AG224:AG228" si="263">SUM(AD224+AE224-AF224)</f>
        <v>550000</v>
      </c>
      <c r="AH224" s="215"/>
      <c r="AI224" s="215">
        <v>600000</v>
      </c>
      <c r="AJ224" s="82">
        <v>278452.08</v>
      </c>
      <c r="AK224" s="215">
        <v>600000</v>
      </c>
      <c r="AL224" s="215"/>
      <c r="AM224" s="215">
        <v>200000</v>
      </c>
      <c r="AN224" s="82">
        <f t="shared" si="182"/>
        <v>400000</v>
      </c>
      <c r="AO224" s="204">
        <f t="shared" si="254"/>
        <v>53089.123365850421</v>
      </c>
      <c r="AP224" s="82">
        <v>300000</v>
      </c>
      <c r="AQ224" s="82"/>
      <c r="AR224" s="204">
        <f t="shared" si="255"/>
        <v>39816.842524387816</v>
      </c>
      <c r="AS224" s="204"/>
      <c r="AT224" s="204"/>
      <c r="AU224" s="204"/>
      <c r="AV224" s="204">
        <v>30466.48</v>
      </c>
      <c r="AW224" s="204">
        <f t="shared" si="259"/>
        <v>9350.3625243878159</v>
      </c>
      <c r="AX224" s="82"/>
      <c r="AY224" s="82">
        <v>9350.36</v>
      </c>
      <c r="AZ224" s="82"/>
      <c r="BA224" s="82"/>
      <c r="BB224" s="82"/>
      <c r="BC224" s="82"/>
      <c r="BD224" s="82">
        <f t="shared" si="149"/>
        <v>9350.36</v>
      </c>
      <c r="BE224" s="82">
        <f t="shared" si="150"/>
        <v>2.5243878153560217E-3</v>
      </c>
      <c r="BF224" s="82">
        <f t="shared" si="151"/>
        <v>-9350.36</v>
      </c>
      <c r="BG224" s="82"/>
      <c r="BH224" s="82">
        <v>30000</v>
      </c>
      <c r="BI224" s="82">
        <v>30000</v>
      </c>
      <c r="BJ224" s="82">
        <v>400</v>
      </c>
      <c r="BK224" s="82"/>
      <c r="BL224" s="82"/>
      <c r="BM224" s="108">
        <f t="shared" si="228"/>
        <v>1.3333333333333335</v>
      </c>
    </row>
    <row r="225" spans="1:65" hidden="1" x14ac:dyDescent="0.2">
      <c r="A225" s="206"/>
      <c r="B225" s="213"/>
      <c r="C225" s="202"/>
      <c r="D225" s="202"/>
      <c r="E225" s="202"/>
      <c r="F225" s="202"/>
      <c r="G225" s="202"/>
      <c r="H225" s="202"/>
      <c r="I225" s="214">
        <v>45111</v>
      </c>
      <c r="J225" s="109" t="s">
        <v>392</v>
      </c>
      <c r="K225" s="215"/>
      <c r="L225" s="215"/>
      <c r="M225" s="215"/>
      <c r="N225" s="215"/>
      <c r="O225" s="215"/>
      <c r="P225" s="215"/>
      <c r="Q225" s="215"/>
      <c r="R225" s="215"/>
      <c r="S225" s="215">
        <v>50000</v>
      </c>
      <c r="T225" s="215"/>
      <c r="U225" s="215"/>
      <c r="V225" s="204" t="e">
        <f t="shared" ref="V225" si="264">S225/P225*100</f>
        <v>#DIV/0!</v>
      </c>
      <c r="W225" s="215">
        <v>50000</v>
      </c>
      <c r="X225" s="215">
        <v>50000</v>
      </c>
      <c r="Y225" s="215"/>
      <c r="Z225" s="215">
        <v>50000</v>
      </c>
      <c r="AA225" s="215">
        <v>0</v>
      </c>
      <c r="AB225" s="215">
        <v>75137.460000000006</v>
      </c>
      <c r="AC225" s="215">
        <v>200000</v>
      </c>
      <c r="AD225" s="215">
        <v>200000</v>
      </c>
      <c r="AE225" s="215"/>
      <c r="AF225" s="215"/>
      <c r="AG225" s="218">
        <f t="shared" si="263"/>
        <v>200000</v>
      </c>
      <c r="AH225" s="215"/>
      <c r="AI225" s="215">
        <v>0</v>
      </c>
      <c r="AJ225" s="82">
        <v>0</v>
      </c>
      <c r="AK225" s="215">
        <v>0</v>
      </c>
      <c r="AL225" s="215"/>
      <c r="AM225" s="215"/>
      <c r="AN225" s="82">
        <f t="shared" si="182"/>
        <v>0</v>
      </c>
      <c r="AO225" s="204">
        <f t="shared" si="254"/>
        <v>0</v>
      </c>
      <c r="AP225" s="82"/>
      <c r="AQ225" s="82"/>
      <c r="AR225" s="204">
        <f t="shared" si="255"/>
        <v>0</v>
      </c>
      <c r="AS225" s="204"/>
      <c r="AT225" s="204"/>
      <c r="AU225" s="204">
        <v>75000</v>
      </c>
      <c r="AV225" s="204"/>
      <c r="AW225" s="204">
        <f t="shared" si="259"/>
        <v>75000</v>
      </c>
      <c r="AX225" s="82"/>
      <c r="AY225" s="82"/>
      <c r="AZ225" s="82"/>
      <c r="BA225" s="82"/>
      <c r="BB225" s="82">
        <v>75000</v>
      </c>
      <c r="BC225" s="82"/>
      <c r="BD225" s="82">
        <f t="shared" ref="BD225:BD291" si="265">SUM(AX225+AY225+AZ225+BA225+BB225+BC225)</f>
        <v>75000</v>
      </c>
      <c r="BE225" s="82">
        <f t="shared" si="150"/>
        <v>0</v>
      </c>
      <c r="BF225" s="82">
        <f t="shared" si="151"/>
        <v>-75000</v>
      </c>
      <c r="BG225" s="82"/>
      <c r="BH225" s="82">
        <v>168000</v>
      </c>
      <c r="BI225" s="82">
        <v>168000</v>
      </c>
      <c r="BJ225" s="82"/>
      <c r="BK225" s="82"/>
      <c r="BL225" s="82"/>
      <c r="BM225" s="108">
        <f t="shared" si="228"/>
        <v>0</v>
      </c>
    </row>
    <row r="226" spans="1:65" hidden="1" x14ac:dyDescent="0.2">
      <c r="A226" s="206"/>
      <c r="B226" s="213"/>
      <c r="C226" s="202"/>
      <c r="D226" s="202"/>
      <c r="E226" s="202"/>
      <c r="F226" s="202"/>
      <c r="G226" s="202"/>
      <c r="H226" s="202"/>
      <c r="I226" s="214">
        <v>45111</v>
      </c>
      <c r="J226" s="109" t="s">
        <v>389</v>
      </c>
      <c r="K226" s="215"/>
      <c r="L226" s="215"/>
      <c r="M226" s="215"/>
      <c r="N226" s="215"/>
      <c r="O226" s="215"/>
      <c r="P226" s="215"/>
      <c r="Q226" s="215"/>
      <c r="R226" s="215"/>
      <c r="S226" s="215"/>
      <c r="T226" s="215"/>
      <c r="U226" s="215"/>
      <c r="V226" s="204"/>
      <c r="W226" s="215"/>
      <c r="X226" s="215"/>
      <c r="Y226" s="215"/>
      <c r="Z226" s="215">
        <v>100000</v>
      </c>
      <c r="AA226" s="215">
        <v>0</v>
      </c>
      <c r="AB226" s="215"/>
      <c r="AC226" s="215">
        <v>238000</v>
      </c>
      <c r="AD226" s="215">
        <v>238000</v>
      </c>
      <c r="AE226" s="215"/>
      <c r="AF226" s="215"/>
      <c r="AG226" s="218">
        <f t="shared" si="263"/>
        <v>238000</v>
      </c>
      <c r="AH226" s="215">
        <v>100883.76</v>
      </c>
      <c r="AI226" s="215">
        <v>200000</v>
      </c>
      <c r="AJ226" s="82">
        <v>0</v>
      </c>
      <c r="AK226" s="215">
        <v>600000</v>
      </c>
      <c r="AL226" s="215"/>
      <c r="AM226" s="215"/>
      <c r="AN226" s="82">
        <f t="shared" si="182"/>
        <v>600000</v>
      </c>
      <c r="AO226" s="204">
        <f t="shared" si="254"/>
        <v>79633.685048775631</v>
      </c>
      <c r="AP226" s="82">
        <v>300000</v>
      </c>
      <c r="AQ226" s="82"/>
      <c r="AR226" s="204">
        <f t="shared" si="255"/>
        <v>39816.842524387816</v>
      </c>
      <c r="AS226" s="204"/>
      <c r="AT226" s="204">
        <v>8594.48</v>
      </c>
      <c r="AU226" s="204"/>
      <c r="AV226" s="204"/>
      <c r="AW226" s="204">
        <f t="shared" si="259"/>
        <v>39816.842524387816</v>
      </c>
      <c r="AX226" s="82"/>
      <c r="AY226" s="82"/>
      <c r="AZ226" s="82"/>
      <c r="BA226" s="82"/>
      <c r="BB226" s="82">
        <v>21816.97</v>
      </c>
      <c r="BC226" s="82"/>
      <c r="BD226" s="82">
        <f t="shared" si="265"/>
        <v>21816.97</v>
      </c>
      <c r="BE226" s="82">
        <f t="shared" ref="BE226:BE292" si="266">SUM(AW226-BD226)</f>
        <v>17999.872524387814</v>
      </c>
      <c r="BF226" s="82">
        <f t="shared" si="151"/>
        <v>-21816.97</v>
      </c>
      <c r="BG226" s="82">
        <v>19969.11</v>
      </c>
      <c r="BH226" s="82">
        <v>24000</v>
      </c>
      <c r="BI226" s="82">
        <v>24000</v>
      </c>
      <c r="BJ226" s="82"/>
      <c r="BK226" s="82"/>
      <c r="BL226" s="82"/>
      <c r="BM226" s="108">
        <f t="shared" si="228"/>
        <v>0</v>
      </c>
    </row>
    <row r="227" spans="1:65" hidden="1" x14ac:dyDescent="0.2">
      <c r="A227" s="206"/>
      <c r="B227" s="213"/>
      <c r="C227" s="202"/>
      <c r="D227" s="202"/>
      <c r="E227" s="202"/>
      <c r="F227" s="202"/>
      <c r="G227" s="202"/>
      <c r="H227" s="202"/>
      <c r="I227" s="214">
        <v>45111</v>
      </c>
      <c r="J227" s="109" t="s">
        <v>358</v>
      </c>
      <c r="K227" s="215"/>
      <c r="L227" s="215"/>
      <c r="M227" s="215"/>
      <c r="N227" s="215"/>
      <c r="O227" s="215"/>
      <c r="P227" s="215"/>
      <c r="Q227" s="215"/>
      <c r="R227" s="215"/>
      <c r="S227" s="215"/>
      <c r="T227" s="215"/>
      <c r="U227" s="215"/>
      <c r="V227" s="204"/>
      <c r="W227" s="215"/>
      <c r="X227" s="215"/>
      <c r="Y227" s="215"/>
      <c r="Z227" s="215"/>
      <c r="AA227" s="215"/>
      <c r="AB227" s="215"/>
      <c r="AC227" s="215">
        <v>450000</v>
      </c>
      <c r="AD227" s="215">
        <v>390000</v>
      </c>
      <c r="AE227" s="215"/>
      <c r="AF227" s="215"/>
      <c r="AG227" s="218">
        <f t="shared" si="263"/>
        <v>390000</v>
      </c>
      <c r="AH227" s="215">
        <v>382437.65</v>
      </c>
      <c r="AI227" s="215">
        <v>0</v>
      </c>
      <c r="AJ227" s="82">
        <v>0</v>
      </c>
      <c r="AK227" s="215">
        <v>0</v>
      </c>
      <c r="AL227" s="215">
        <v>320000</v>
      </c>
      <c r="AM227" s="215"/>
      <c r="AN227" s="82">
        <f t="shared" si="182"/>
        <v>320000</v>
      </c>
      <c r="AO227" s="204">
        <f t="shared" si="254"/>
        <v>42471.298692680335</v>
      </c>
      <c r="AP227" s="82">
        <v>320000</v>
      </c>
      <c r="AQ227" s="82"/>
      <c r="AR227" s="204">
        <f t="shared" si="255"/>
        <v>42471.298692680335</v>
      </c>
      <c r="AS227" s="204"/>
      <c r="AT227" s="204">
        <v>32963.480000000003</v>
      </c>
      <c r="AU227" s="204"/>
      <c r="AV227" s="204"/>
      <c r="AW227" s="204">
        <f t="shared" si="259"/>
        <v>42471.298692680335</v>
      </c>
      <c r="AX227" s="82"/>
      <c r="AY227" s="82"/>
      <c r="AZ227" s="82"/>
      <c r="BA227" s="82"/>
      <c r="BB227" s="82"/>
      <c r="BC227" s="82">
        <v>42471.3</v>
      </c>
      <c r="BD227" s="82">
        <f t="shared" si="265"/>
        <v>42471.3</v>
      </c>
      <c r="BE227" s="82">
        <f t="shared" si="266"/>
        <v>-1.3073196678305976E-3</v>
      </c>
      <c r="BF227" s="82">
        <f t="shared" ref="BF227:BF293" si="267">SUM(BE227-AW227)</f>
        <v>-42471.3</v>
      </c>
      <c r="BG227" s="82">
        <v>8266.56</v>
      </c>
      <c r="BH227" s="82">
        <v>8000</v>
      </c>
      <c r="BI227" s="82">
        <v>8000</v>
      </c>
      <c r="BJ227" s="82"/>
      <c r="BK227" s="82"/>
      <c r="BL227" s="82"/>
      <c r="BM227" s="108">
        <f t="shared" si="228"/>
        <v>0</v>
      </c>
    </row>
    <row r="228" spans="1:65" hidden="1" x14ac:dyDescent="0.2">
      <c r="A228" s="206"/>
      <c r="B228" s="213"/>
      <c r="C228" s="202"/>
      <c r="D228" s="202"/>
      <c r="E228" s="202"/>
      <c r="F228" s="202"/>
      <c r="G228" s="202"/>
      <c r="H228" s="202"/>
      <c r="I228" s="214">
        <v>45111</v>
      </c>
      <c r="J228" s="109" t="s">
        <v>328</v>
      </c>
      <c r="K228" s="215"/>
      <c r="L228" s="215"/>
      <c r="M228" s="215"/>
      <c r="N228" s="215"/>
      <c r="O228" s="215"/>
      <c r="P228" s="215"/>
      <c r="Q228" s="215"/>
      <c r="R228" s="215"/>
      <c r="S228" s="215"/>
      <c r="T228" s="215"/>
      <c r="U228" s="215"/>
      <c r="V228" s="204"/>
      <c r="W228" s="215"/>
      <c r="X228" s="215"/>
      <c r="Y228" s="215"/>
      <c r="Z228" s="215"/>
      <c r="AA228" s="215"/>
      <c r="AB228" s="215"/>
      <c r="AC228" s="215">
        <v>150000</v>
      </c>
      <c r="AD228" s="215">
        <v>120000</v>
      </c>
      <c r="AE228" s="215"/>
      <c r="AF228" s="215"/>
      <c r="AG228" s="218">
        <f t="shared" si="263"/>
        <v>120000</v>
      </c>
      <c r="AH228" s="215">
        <v>118615</v>
      </c>
      <c r="AI228" s="215">
        <v>450000</v>
      </c>
      <c r="AJ228" s="82">
        <v>0</v>
      </c>
      <c r="AK228" s="215">
        <v>450000</v>
      </c>
      <c r="AL228" s="215"/>
      <c r="AM228" s="215"/>
      <c r="AN228" s="82">
        <f t="shared" si="182"/>
        <v>450000</v>
      </c>
      <c r="AO228" s="204">
        <f t="shared" si="254"/>
        <v>59725.263786581723</v>
      </c>
      <c r="AP228" s="82">
        <v>250000</v>
      </c>
      <c r="AQ228" s="82"/>
      <c r="AR228" s="204">
        <f t="shared" si="255"/>
        <v>33180.702103656513</v>
      </c>
      <c r="AS228" s="204"/>
      <c r="AT228" s="204"/>
      <c r="AU228" s="204"/>
      <c r="AV228" s="204"/>
      <c r="AW228" s="204">
        <f t="shared" si="259"/>
        <v>33180.702103656513</v>
      </c>
      <c r="AX228" s="82"/>
      <c r="AY228" s="82"/>
      <c r="AZ228" s="82"/>
      <c r="BA228" s="82">
        <v>33180.699999999997</v>
      </c>
      <c r="BB228" s="82"/>
      <c r="BC228" s="82"/>
      <c r="BD228" s="82">
        <f t="shared" si="265"/>
        <v>33180.699999999997</v>
      </c>
      <c r="BE228" s="82">
        <f t="shared" si="266"/>
        <v>2.1036565158283338E-3</v>
      </c>
      <c r="BF228" s="82">
        <f t="shared" si="267"/>
        <v>-33180.699999999997</v>
      </c>
      <c r="BG228" s="82">
        <v>678.55</v>
      </c>
      <c r="BH228" s="82">
        <v>0</v>
      </c>
      <c r="BI228" s="82">
        <v>0</v>
      </c>
      <c r="BJ228" s="82">
        <v>25047</v>
      </c>
      <c r="BK228" s="82"/>
      <c r="BL228" s="82"/>
      <c r="BM228" s="108">
        <v>0</v>
      </c>
    </row>
    <row r="229" spans="1:65" hidden="1" x14ac:dyDescent="0.2">
      <c r="A229" s="206" t="s">
        <v>184</v>
      </c>
      <c r="B229" s="213"/>
      <c r="C229" s="202"/>
      <c r="D229" s="202"/>
      <c r="E229" s="202"/>
      <c r="F229" s="202"/>
      <c r="G229" s="202"/>
      <c r="H229" s="202"/>
      <c r="I229" s="214" t="s">
        <v>183</v>
      </c>
      <c r="J229" s="109"/>
      <c r="K229" s="215"/>
      <c r="L229" s="215"/>
      <c r="M229" s="215"/>
      <c r="N229" s="215">
        <f t="shared" ref="N229:AL234" si="268">SUM(N230)</f>
        <v>50000</v>
      </c>
      <c r="O229" s="215">
        <f t="shared" si="268"/>
        <v>50000</v>
      </c>
      <c r="P229" s="215">
        <f t="shared" si="268"/>
        <v>50000</v>
      </c>
      <c r="Q229" s="215">
        <f t="shared" si="268"/>
        <v>50000</v>
      </c>
      <c r="R229" s="215">
        <f t="shared" si="268"/>
        <v>0</v>
      </c>
      <c r="S229" s="215">
        <f t="shared" si="268"/>
        <v>100000</v>
      </c>
      <c r="T229" s="215">
        <f t="shared" si="268"/>
        <v>0</v>
      </c>
      <c r="U229" s="215">
        <f t="shared" si="268"/>
        <v>0</v>
      </c>
      <c r="V229" s="215" t="e">
        <f t="shared" si="268"/>
        <v>#DIV/0!</v>
      </c>
      <c r="W229" s="215">
        <f t="shared" si="268"/>
        <v>100000</v>
      </c>
      <c r="X229" s="215">
        <f t="shared" si="268"/>
        <v>100000</v>
      </c>
      <c r="Y229" s="215">
        <f t="shared" si="268"/>
        <v>500000</v>
      </c>
      <c r="Z229" s="215">
        <f t="shared" si="268"/>
        <v>500000</v>
      </c>
      <c r="AA229" s="215">
        <f t="shared" si="268"/>
        <v>500000</v>
      </c>
      <c r="AB229" s="215">
        <f t="shared" si="268"/>
        <v>0</v>
      </c>
      <c r="AC229" s="215">
        <f t="shared" si="268"/>
        <v>500000</v>
      </c>
      <c r="AD229" s="215">
        <f t="shared" si="268"/>
        <v>450000</v>
      </c>
      <c r="AE229" s="215">
        <f t="shared" si="268"/>
        <v>0</v>
      </c>
      <c r="AF229" s="215">
        <f t="shared" si="268"/>
        <v>0</v>
      </c>
      <c r="AG229" s="215">
        <f t="shared" si="268"/>
        <v>450000</v>
      </c>
      <c r="AH229" s="215">
        <f t="shared" si="268"/>
        <v>0</v>
      </c>
      <c r="AI229" s="215">
        <f t="shared" si="268"/>
        <v>550000</v>
      </c>
      <c r="AJ229" s="215">
        <f t="shared" si="268"/>
        <v>2777.9</v>
      </c>
      <c r="AK229" s="215">
        <f t="shared" si="268"/>
        <v>330000</v>
      </c>
      <c r="AL229" s="215">
        <f t="shared" si="268"/>
        <v>0</v>
      </c>
      <c r="AM229" s="215">
        <f t="shared" ref="AM229:AQ234" si="269">SUM(AM230)</f>
        <v>0</v>
      </c>
      <c r="AN229" s="215">
        <f t="shared" si="269"/>
        <v>330000</v>
      </c>
      <c r="AO229" s="204">
        <f t="shared" si="254"/>
        <v>43798.526776826599</v>
      </c>
      <c r="AP229" s="215">
        <f t="shared" si="269"/>
        <v>330000</v>
      </c>
      <c r="AQ229" s="215">
        <f t="shared" si="269"/>
        <v>0</v>
      </c>
      <c r="AR229" s="204">
        <f t="shared" si="255"/>
        <v>43798.526776826599</v>
      </c>
      <c r="AS229" s="204"/>
      <c r="AT229" s="204">
        <f t="shared" ref="AT229:AV229" si="270">SUM(AT230)</f>
        <v>16603.34</v>
      </c>
      <c r="AU229" s="204">
        <f t="shared" si="270"/>
        <v>34463.160000000003</v>
      </c>
      <c r="AV229" s="204">
        <f t="shared" si="270"/>
        <v>0</v>
      </c>
      <c r="AW229" s="204">
        <f t="shared" si="259"/>
        <v>78261.686776826595</v>
      </c>
      <c r="AX229" s="82"/>
      <c r="AY229" s="82"/>
      <c r="AZ229" s="82"/>
      <c r="BA229" s="82"/>
      <c r="BB229" s="82"/>
      <c r="BC229" s="82"/>
      <c r="BD229" s="82">
        <f t="shared" si="265"/>
        <v>0</v>
      </c>
      <c r="BE229" s="82">
        <f t="shared" si="266"/>
        <v>78261.686776826595</v>
      </c>
      <c r="BF229" s="82">
        <f t="shared" si="267"/>
        <v>0</v>
      </c>
      <c r="BG229" s="82">
        <f>SUM(BG233)</f>
        <v>40255.870000000003</v>
      </c>
      <c r="BH229" s="82">
        <f>SUM(BH233)</f>
        <v>36000</v>
      </c>
      <c r="BI229" s="82">
        <f>SUM(BI233)</f>
        <v>36000</v>
      </c>
      <c r="BJ229" s="82">
        <f>SUM(BJ233)</f>
        <v>0</v>
      </c>
      <c r="BK229" s="82">
        <f t="shared" ref="BK229:BL229" si="271">SUM(BK233)</f>
        <v>40000</v>
      </c>
      <c r="BL229" s="82">
        <f t="shared" si="271"/>
        <v>42000</v>
      </c>
      <c r="BM229" s="108">
        <f t="shared" si="228"/>
        <v>0</v>
      </c>
    </row>
    <row r="230" spans="1:65" hidden="1" x14ac:dyDescent="0.2">
      <c r="A230" s="206"/>
      <c r="B230" s="213"/>
      <c r="C230" s="202"/>
      <c r="D230" s="202"/>
      <c r="E230" s="202"/>
      <c r="F230" s="202"/>
      <c r="G230" s="202"/>
      <c r="H230" s="202"/>
      <c r="I230" s="214" t="s">
        <v>182</v>
      </c>
      <c r="J230" s="109"/>
      <c r="K230" s="215"/>
      <c r="L230" s="215"/>
      <c r="M230" s="215"/>
      <c r="N230" s="215">
        <f t="shared" ref="N230:AQ230" si="272">SUM(N233)</f>
        <v>50000</v>
      </c>
      <c r="O230" s="215">
        <f t="shared" si="272"/>
        <v>50000</v>
      </c>
      <c r="P230" s="215">
        <f t="shared" si="272"/>
        <v>50000</v>
      </c>
      <c r="Q230" s="215">
        <f t="shared" si="272"/>
        <v>50000</v>
      </c>
      <c r="R230" s="215">
        <f t="shared" si="272"/>
        <v>0</v>
      </c>
      <c r="S230" s="215">
        <f t="shared" si="272"/>
        <v>100000</v>
      </c>
      <c r="T230" s="215">
        <f t="shared" si="272"/>
        <v>0</v>
      </c>
      <c r="U230" s="215">
        <f t="shared" si="272"/>
        <v>0</v>
      </c>
      <c r="V230" s="215" t="e">
        <f t="shared" si="272"/>
        <v>#DIV/0!</v>
      </c>
      <c r="W230" s="215">
        <f t="shared" si="272"/>
        <v>100000</v>
      </c>
      <c r="X230" s="215">
        <f t="shared" si="272"/>
        <v>100000</v>
      </c>
      <c r="Y230" s="215">
        <f t="shared" si="272"/>
        <v>500000</v>
      </c>
      <c r="Z230" s="215">
        <f t="shared" si="272"/>
        <v>500000</v>
      </c>
      <c r="AA230" s="215">
        <f t="shared" si="272"/>
        <v>500000</v>
      </c>
      <c r="AB230" s="215">
        <f t="shared" si="272"/>
        <v>0</v>
      </c>
      <c r="AC230" s="215">
        <f t="shared" si="272"/>
        <v>500000</v>
      </c>
      <c r="AD230" s="215">
        <f t="shared" si="272"/>
        <v>450000</v>
      </c>
      <c r="AE230" s="215">
        <f t="shared" si="272"/>
        <v>0</v>
      </c>
      <c r="AF230" s="215">
        <f t="shared" si="272"/>
        <v>0</v>
      </c>
      <c r="AG230" s="215">
        <f t="shared" si="272"/>
        <v>450000</v>
      </c>
      <c r="AH230" s="215">
        <f t="shared" si="272"/>
        <v>0</v>
      </c>
      <c r="AI230" s="215">
        <f t="shared" si="272"/>
        <v>550000</v>
      </c>
      <c r="AJ230" s="215">
        <f t="shared" si="272"/>
        <v>2777.9</v>
      </c>
      <c r="AK230" s="215">
        <f t="shared" si="272"/>
        <v>330000</v>
      </c>
      <c r="AL230" s="215">
        <f t="shared" si="272"/>
        <v>0</v>
      </c>
      <c r="AM230" s="215">
        <f t="shared" si="272"/>
        <v>0</v>
      </c>
      <c r="AN230" s="215">
        <f t="shared" si="272"/>
        <v>330000</v>
      </c>
      <c r="AO230" s="204">
        <f t="shared" si="254"/>
        <v>43798.526776826599</v>
      </c>
      <c r="AP230" s="215">
        <f t="shared" si="272"/>
        <v>330000</v>
      </c>
      <c r="AQ230" s="215">
        <f t="shared" si="272"/>
        <v>0</v>
      </c>
      <c r="AR230" s="204">
        <f t="shared" si="255"/>
        <v>43798.526776826599</v>
      </c>
      <c r="AS230" s="204"/>
      <c r="AT230" s="204">
        <f t="shared" ref="AT230:AV230" si="273">SUM(AT233)</f>
        <v>16603.34</v>
      </c>
      <c r="AU230" s="204">
        <f t="shared" si="273"/>
        <v>34463.160000000003</v>
      </c>
      <c r="AV230" s="204">
        <f t="shared" si="273"/>
        <v>0</v>
      </c>
      <c r="AW230" s="204">
        <f t="shared" si="259"/>
        <v>78261.686776826595</v>
      </c>
      <c r="AX230" s="82"/>
      <c r="AY230" s="82"/>
      <c r="AZ230" s="82"/>
      <c r="BA230" s="82"/>
      <c r="BB230" s="82"/>
      <c r="BC230" s="82"/>
      <c r="BD230" s="82">
        <f t="shared" si="265"/>
        <v>0</v>
      </c>
      <c r="BE230" s="82">
        <f t="shared" si="266"/>
        <v>78261.686776826595</v>
      </c>
      <c r="BF230" s="82">
        <f t="shared" si="267"/>
        <v>0</v>
      </c>
      <c r="BG230" s="82"/>
      <c r="BH230" s="82">
        <f>SUM(BH231)</f>
        <v>36000</v>
      </c>
      <c r="BI230" s="82">
        <f>SUM(BI231)</f>
        <v>36000</v>
      </c>
      <c r="BJ230" s="82">
        <f>SUM(BJ231)</f>
        <v>0</v>
      </c>
      <c r="BK230" s="82">
        <f t="shared" ref="BK230:BL230" si="274">SUM(BK231)</f>
        <v>40000</v>
      </c>
      <c r="BL230" s="82">
        <f t="shared" si="274"/>
        <v>42000</v>
      </c>
      <c r="BM230" s="108">
        <f t="shared" si="228"/>
        <v>0</v>
      </c>
    </row>
    <row r="231" spans="1:65" hidden="1" x14ac:dyDescent="0.2">
      <c r="A231" s="206"/>
      <c r="B231" s="213" t="s">
        <v>369</v>
      </c>
      <c r="C231" s="202"/>
      <c r="D231" s="213"/>
      <c r="E231" s="202"/>
      <c r="F231" s="202"/>
      <c r="G231" s="202"/>
      <c r="H231" s="202"/>
      <c r="I231" s="220" t="s">
        <v>370</v>
      </c>
      <c r="J231" s="109" t="s">
        <v>1</v>
      </c>
      <c r="K231" s="215"/>
      <c r="L231" s="215"/>
      <c r="M231" s="215"/>
      <c r="N231" s="215"/>
      <c r="O231" s="215"/>
      <c r="P231" s="215"/>
      <c r="Q231" s="215"/>
      <c r="R231" s="215"/>
      <c r="S231" s="215"/>
      <c r="T231" s="215"/>
      <c r="U231" s="215"/>
      <c r="V231" s="215"/>
      <c r="W231" s="215"/>
      <c r="X231" s="215"/>
      <c r="Y231" s="215"/>
      <c r="Z231" s="215"/>
      <c r="AA231" s="215"/>
      <c r="AB231" s="215"/>
      <c r="AC231" s="215"/>
      <c r="AD231" s="215"/>
      <c r="AE231" s="215"/>
      <c r="AF231" s="215"/>
      <c r="AG231" s="215"/>
      <c r="AH231" s="215"/>
      <c r="AI231" s="215"/>
      <c r="AJ231" s="215"/>
      <c r="AK231" s="215"/>
      <c r="AL231" s="215"/>
      <c r="AM231" s="215"/>
      <c r="AN231" s="215"/>
      <c r="AO231" s="204">
        <f t="shared" si="254"/>
        <v>0</v>
      </c>
      <c r="AP231" s="215">
        <v>300000</v>
      </c>
      <c r="AQ231" s="215"/>
      <c r="AR231" s="204">
        <f t="shared" si="255"/>
        <v>39816.842524387816</v>
      </c>
      <c r="AS231" s="204"/>
      <c r="AT231" s="204">
        <v>300000</v>
      </c>
      <c r="AU231" s="204"/>
      <c r="AV231" s="204"/>
      <c r="AW231" s="204">
        <v>44280</v>
      </c>
      <c r="AX231" s="82"/>
      <c r="AY231" s="82"/>
      <c r="AZ231" s="82"/>
      <c r="BA231" s="82"/>
      <c r="BB231" s="82"/>
      <c r="BC231" s="82"/>
      <c r="BD231" s="82">
        <f t="shared" si="265"/>
        <v>0</v>
      </c>
      <c r="BE231" s="82">
        <f t="shared" si="266"/>
        <v>44280</v>
      </c>
      <c r="BF231" s="82">
        <f t="shared" si="267"/>
        <v>0</v>
      </c>
      <c r="BG231" s="82"/>
      <c r="BH231" s="82">
        <v>36000</v>
      </c>
      <c r="BI231" s="82">
        <v>36000</v>
      </c>
      <c r="BJ231" s="82"/>
      <c r="BK231" s="82">
        <v>40000</v>
      </c>
      <c r="BL231" s="82">
        <v>42000</v>
      </c>
      <c r="BM231" s="108">
        <f t="shared" si="228"/>
        <v>0</v>
      </c>
    </row>
    <row r="232" spans="1:65" hidden="1" x14ac:dyDescent="0.2">
      <c r="A232" s="206"/>
      <c r="B232" s="213" t="s">
        <v>369</v>
      </c>
      <c r="C232" s="202"/>
      <c r="D232" s="213"/>
      <c r="E232" s="202"/>
      <c r="F232" s="202"/>
      <c r="G232" s="202"/>
      <c r="H232" s="202"/>
      <c r="I232" s="214" t="s">
        <v>373</v>
      </c>
      <c r="J232" s="109" t="s">
        <v>374</v>
      </c>
      <c r="K232" s="215"/>
      <c r="L232" s="215"/>
      <c r="M232" s="215"/>
      <c r="N232" s="215"/>
      <c r="O232" s="215"/>
      <c r="P232" s="215"/>
      <c r="Q232" s="215"/>
      <c r="R232" s="215"/>
      <c r="S232" s="215"/>
      <c r="T232" s="215"/>
      <c r="U232" s="215"/>
      <c r="V232" s="215"/>
      <c r="W232" s="215"/>
      <c r="X232" s="215"/>
      <c r="Y232" s="215"/>
      <c r="Z232" s="215"/>
      <c r="AA232" s="215"/>
      <c r="AB232" s="215"/>
      <c r="AC232" s="215"/>
      <c r="AD232" s="215"/>
      <c r="AE232" s="215"/>
      <c r="AF232" s="215"/>
      <c r="AG232" s="215"/>
      <c r="AH232" s="215"/>
      <c r="AI232" s="215"/>
      <c r="AJ232" s="215"/>
      <c r="AK232" s="215"/>
      <c r="AL232" s="215"/>
      <c r="AM232" s="215"/>
      <c r="AN232" s="215"/>
      <c r="AO232" s="204">
        <f t="shared" si="254"/>
        <v>0</v>
      </c>
      <c r="AP232" s="215">
        <v>30000</v>
      </c>
      <c r="AQ232" s="215"/>
      <c r="AR232" s="204">
        <f t="shared" si="255"/>
        <v>3981.6842524387812</v>
      </c>
      <c r="AS232" s="204"/>
      <c r="AT232" s="204">
        <v>30000</v>
      </c>
      <c r="AU232" s="204"/>
      <c r="AV232" s="204"/>
      <c r="AW232" s="204">
        <v>33981.68</v>
      </c>
      <c r="AX232" s="82"/>
      <c r="AY232" s="82"/>
      <c r="AZ232" s="82"/>
      <c r="BA232" s="82"/>
      <c r="BB232" s="82"/>
      <c r="BC232" s="82"/>
      <c r="BD232" s="82">
        <f t="shared" si="265"/>
        <v>0</v>
      </c>
      <c r="BE232" s="82">
        <f t="shared" si="266"/>
        <v>33981.68</v>
      </c>
      <c r="BF232" s="82">
        <f t="shared" si="267"/>
        <v>0</v>
      </c>
      <c r="BG232" s="82"/>
      <c r="BH232" s="82">
        <v>0</v>
      </c>
      <c r="BI232" s="82">
        <v>0</v>
      </c>
      <c r="BJ232" s="82"/>
      <c r="BK232" s="82"/>
      <c r="BL232" s="82"/>
      <c r="BM232" s="108">
        <v>0</v>
      </c>
    </row>
    <row r="233" spans="1:65" hidden="1" x14ac:dyDescent="0.2">
      <c r="A233" s="211"/>
      <c r="B233" s="217"/>
      <c r="C233" s="216"/>
      <c r="D233" s="216"/>
      <c r="E233" s="216"/>
      <c r="F233" s="216"/>
      <c r="G233" s="216"/>
      <c r="H233" s="216"/>
      <c r="I233" s="203">
        <v>4</v>
      </c>
      <c r="J233" s="192" t="s">
        <v>15</v>
      </c>
      <c r="K233" s="204"/>
      <c r="L233" s="204"/>
      <c r="M233" s="204"/>
      <c r="N233" s="204">
        <f t="shared" si="268"/>
        <v>50000</v>
      </c>
      <c r="O233" s="204">
        <f t="shared" si="268"/>
        <v>50000</v>
      </c>
      <c r="P233" s="204">
        <f t="shared" si="268"/>
        <v>50000</v>
      </c>
      <c r="Q233" s="204">
        <f t="shared" si="268"/>
        <v>50000</v>
      </c>
      <c r="R233" s="204">
        <f t="shared" si="268"/>
        <v>0</v>
      </c>
      <c r="S233" s="204">
        <f t="shared" si="268"/>
        <v>100000</v>
      </c>
      <c r="T233" s="204">
        <f t="shared" si="268"/>
        <v>0</v>
      </c>
      <c r="U233" s="204">
        <f t="shared" si="268"/>
        <v>0</v>
      </c>
      <c r="V233" s="204" t="e">
        <f t="shared" si="268"/>
        <v>#DIV/0!</v>
      </c>
      <c r="W233" s="204">
        <f t="shared" si="268"/>
        <v>100000</v>
      </c>
      <c r="X233" s="204">
        <f t="shared" si="268"/>
        <v>100000</v>
      </c>
      <c r="Y233" s="204">
        <f t="shared" si="268"/>
        <v>500000</v>
      </c>
      <c r="Z233" s="204">
        <f t="shared" si="268"/>
        <v>500000</v>
      </c>
      <c r="AA233" s="204">
        <f t="shared" si="268"/>
        <v>500000</v>
      </c>
      <c r="AB233" s="204">
        <f t="shared" si="268"/>
        <v>0</v>
      </c>
      <c r="AC233" s="204">
        <f t="shared" si="268"/>
        <v>500000</v>
      </c>
      <c r="AD233" s="204">
        <f t="shared" si="268"/>
        <v>450000</v>
      </c>
      <c r="AE233" s="204">
        <f t="shared" si="268"/>
        <v>0</v>
      </c>
      <c r="AF233" s="204">
        <f t="shared" si="268"/>
        <v>0</v>
      </c>
      <c r="AG233" s="204">
        <f t="shared" si="268"/>
        <v>450000</v>
      </c>
      <c r="AH233" s="204">
        <f t="shared" si="268"/>
        <v>0</v>
      </c>
      <c r="AI233" s="204">
        <f t="shared" si="268"/>
        <v>550000</v>
      </c>
      <c r="AJ233" s="204">
        <f t="shared" si="268"/>
        <v>2777.9</v>
      </c>
      <c r="AK233" s="204">
        <f t="shared" si="268"/>
        <v>330000</v>
      </c>
      <c r="AL233" s="204">
        <f t="shared" si="268"/>
        <v>0</v>
      </c>
      <c r="AM233" s="204">
        <f t="shared" si="269"/>
        <v>0</v>
      </c>
      <c r="AN233" s="204">
        <f t="shared" si="269"/>
        <v>330000</v>
      </c>
      <c r="AO233" s="204">
        <f t="shared" si="254"/>
        <v>43798.526776826599</v>
      </c>
      <c r="AP233" s="204">
        <f t="shared" si="269"/>
        <v>330000</v>
      </c>
      <c r="AQ233" s="204">
        <f t="shared" si="269"/>
        <v>0</v>
      </c>
      <c r="AR233" s="204">
        <f t="shared" si="255"/>
        <v>43798.526776826599</v>
      </c>
      <c r="AS233" s="204"/>
      <c r="AT233" s="204">
        <f t="shared" ref="AT233:AV234" si="275">SUM(AT234)</f>
        <v>16603.34</v>
      </c>
      <c r="AU233" s="204">
        <f t="shared" si="275"/>
        <v>34463.160000000003</v>
      </c>
      <c r="AV233" s="204">
        <f t="shared" si="275"/>
        <v>0</v>
      </c>
      <c r="AW233" s="204">
        <f t="shared" ref="AW233:AW240" si="276">SUM(AR233+AU233-AV233)</f>
        <v>78261.686776826595</v>
      </c>
      <c r="AX233" s="82"/>
      <c r="AY233" s="82"/>
      <c r="AZ233" s="82"/>
      <c r="BA233" s="82"/>
      <c r="BB233" s="82"/>
      <c r="BC233" s="82"/>
      <c r="BD233" s="82">
        <f t="shared" si="265"/>
        <v>0</v>
      </c>
      <c r="BE233" s="82">
        <f t="shared" si="266"/>
        <v>78261.686776826595</v>
      </c>
      <c r="BF233" s="82">
        <f t="shared" si="267"/>
        <v>0</v>
      </c>
      <c r="BG233" s="82">
        <f t="shared" ref="BG233:BL234" si="277">SUM(BG234)</f>
        <v>40255.870000000003</v>
      </c>
      <c r="BH233" s="82">
        <f t="shared" si="277"/>
        <v>36000</v>
      </c>
      <c r="BI233" s="82">
        <f t="shared" si="277"/>
        <v>36000</v>
      </c>
      <c r="BJ233" s="82">
        <f t="shared" si="277"/>
        <v>0</v>
      </c>
      <c r="BK233" s="82">
        <f t="shared" si="277"/>
        <v>40000</v>
      </c>
      <c r="BL233" s="82">
        <f t="shared" si="277"/>
        <v>42000</v>
      </c>
      <c r="BM233" s="108">
        <f t="shared" si="228"/>
        <v>0</v>
      </c>
    </row>
    <row r="234" spans="1:65" hidden="1" x14ac:dyDescent="0.2">
      <c r="A234" s="211"/>
      <c r="B234" s="217" t="s">
        <v>402</v>
      </c>
      <c r="C234" s="216"/>
      <c r="D234" s="216"/>
      <c r="E234" s="216"/>
      <c r="F234" s="216"/>
      <c r="G234" s="216"/>
      <c r="H234" s="216"/>
      <c r="I234" s="203">
        <v>42</v>
      </c>
      <c r="J234" s="192" t="s">
        <v>30</v>
      </c>
      <c r="K234" s="204"/>
      <c r="L234" s="204"/>
      <c r="M234" s="204"/>
      <c r="N234" s="204">
        <f t="shared" si="268"/>
        <v>50000</v>
      </c>
      <c r="O234" s="204">
        <f t="shared" si="268"/>
        <v>50000</v>
      </c>
      <c r="P234" s="204">
        <f t="shared" si="268"/>
        <v>50000</v>
      </c>
      <c r="Q234" s="204">
        <f t="shared" si="268"/>
        <v>50000</v>
      </c>
      <c r="R234" s="204">
        <f t="shared" si="268"/>
        <v>0</v>
      </c>
      <c r="S234" s="204">
        <f t="shared" si="268"/>
        <v>100000</v>
      </c>
      <c r="T234" s="204">
        <f t="shared" si="268"/>
        <v>0</v>
      </c>
      <c r="U234" s="204">
        <f t="shared" si="268"/>
        <v>0</v>
      </c>
      <c r="V234" s="204" t="e">
        <f t="shared" si="268"/>
        <v>#DIV/0!</v>
      </c>
      <c r="W234" s="204">
        <f t="shared" si="268"/>
        <v>100000</v>
      </c>
      <c r="X234" s="204">
        <f t="shared" si="268"/>
        <v>100000</v>
      </c>
      <c r="Y234" s="204">
        <f t="shared" si="268"/>
        <v>500000</v>
      </c>
      <c r="Z234" s="204">
        <f t="shared" si="268"/>
        <v>500000</v>
      </c>
      <c r="AA234" s="204">
        <f t="shared" si="268"/>
        <v>500000</v>
      </c>
      <c r="AB234" s="204">
        <f t="shared" si="268"/>
        <v>0</v>
      </c>
      <c r="AC234" s="204">
        <f t="shared" si="268"/>
        <v>500000</v>
      </c>
      <c r="AD234" s="204">
        <f t="shared" si="268"/>
        <v>450000</v>
      </c>
      <c r="AE234" s="204">
        <f t="shared" si="268"/>
        <v>0</v>
      </c>
      <c r="AF234" s="204">
        <f t="shared" si="268"/>
        <v>0</v>
      </c>
      <c r="AG234" s="204">
        <f t="shared" si="268"/>
        <v>450000</v>
      </c>
      <c r="AH234" s="204">
        <f t="shared" si="268"/>
        <v>0</v>
      </c>
      <c r="AI234" s="204">
        <f t="shared" si="268"/>
        <v>550000</v>
      </c>
      <c r="AJ234" s="204">
        <f t="shared" si="268"/>
        <v>2777.9</v>
      </c>
      <c r="AK234" s="204">
        <f t="shared" si="268"/>
        <v>330000</v>
      </c>
      <c r="AL234" s="204">
        <f t="shared" si="268"/>
        <v>0</v>
      </c>
      <c r="AM234" s="204">
        <f t="shared" si="269"/>
        <v>0</v>
      </c>
      <c r="AN234" s="204">
        <f t="shared" si="269"/>
        <v>330000</v>
      </c>
      <c r="AO234" s="204">
        <f t="shared" si="254"/>
        <v>43798.526776826599</v>
      </c>
      <c r="AP234" s="204">
        <f t="shared" si="269"/>
        <v>330000</v>
      </c>
      <c r="AQ234" s="204"/>
      <c r="AR234" s="204">
        <f t="shared" si="255"/>
        <v>43798.526776826599</v>
      </c>
      <c r="AS234" s="204"/>
      <c r="AT234" s="204">
        <f t="shared" si="275"/>
        <v>16603.34</v>
      </c>
      <c r="AU234" s="204">
        <f t="shared" si="275"/>
        <v>34463.160000000003</v>
      </c>
      <c r="AV234" s="204">
        <f t="shared" si="275"/>
        <v>0</v>
      </c>
      <c r="AW234" s="204">
        <f t="shared" si="276"/>
        <v>78261.686776826595</v>
      </c>
      <c r="AX234" s="82"/>
      <c r="AY234" s="82"/>
      <c r="AZ234" s="82"/>
      <c r="BA234" s="82"/>
      <c r="BB234" s="82"/>
      <c r="BC234" s="82"/>
      <c r="BD234" s="82">
        <f t="shared" si="265"/>
        <v>0</v>
      </c>
      <c r="BE234" s="82">
        <f t="shared" si="266"/>
        <v>78261.686776826595</v>
      </c>
      <c r="BF234" s="82">
        <f t="shared" si="267"/>
        <v>0</v>
      </c>
      <c r="BG234" s="82">
        <f t="shared" si="277"/>
        <v>40255.870000000003</v>
      </c>
      <c r="BH234" s="82">
        <f t="shared" si="277"/>
        <v>36000</v>
      </c>
      <c r="BI234" s="82">
        <f t="shared" si="277"/>
        <v>36000</v>
      </c>
      <c r="BJ234" s="82">
        <f t="shared" si="277"/>
        <v>0</v>
      </c>
      <c r="BK234" s="82">
        <v>40000</v>
      </c>
      <c r="BL234" s="82">
        <v>42000</v>
      </c>
      <c r="BM234" s="108">
        <f t="shared" si="228"/>
        <v>0</v>
      </c>
    </row>
    <row r="235" spans="1:65" hidden="1" x14ac:dyDescent="0.2">
      <c r="A235" s="206"/>
      <c r="B235" s="213"/>
      <c r="C235" s="202"/>
      <c r="D235" s="202"/>
      <c r="E235" s="202"/>
      <c r="F235" s="202"/>
      <c r="G235" s="202"/>
      <c r="H235" s="202"/>
      <c r="I235" s="214">
        <v>421</v>
      </c>
      <c r="J235" s="109" t="s">
        <v>74</v>
      </c>
      <c r="K235" s="215"/>
      <c r="L235" s="215"/>
      <c r="M235" s="215"/>
      <c r="N235" s="215">
        <f t="shared" ref="N235:AF235" si="278">SUM(N236:N238)</f>
        <v>50000</v>
      </c>
      <c r="O235" s="215">
        <f t="shared" si="278"/>
        <v>50000</v>
      </c>
      <c r="P235" s="215">
        <f t="shared" si="278"/>
        <v>50000</v>
      </c>
      <c r="Q235" s="215">
        <f t="shared" si="278"/>
        <v>50000</v>
      </c>
      <c r="R235" s="215">
        <f t="shared" si="278"/>
        <v>0</v>
      </c>
      <c r="S235" s="215">
        <f t="shared" si="278"/>
        <v>100000</v>
      </c>
      <c r="T235" s="215">
        <f t="shared" si="278"/>
        <v>0</v>
      </c>
      <c r="U235" s="215">
        <f t="shared" si="278"/>
        <v>0</v>
      </c>
      <c r="V235" s="215" t="e">
        <f t="shared" si="278"/>
        <v>#DIV/0!</v>
      </c>
      <c r="W235" s="215">
        <f t="shared" si="278"/>
        <v>100000</v>
      </c>
      <c r="X235" s="215">
        <f t="shared" si="278"/>
        <v>100000</v>
      </c>
      <c r="Y235" s="215">
        <f t="shared" si="278"/>
        <v>500000</v>
      </c>
      <c r="Z235" s="215">
        <f t="shared" si="278"/>
        <v>500000</v>
      </c>
      <c r="AA235" s="215">
        <f t="shared" si="278"/>
        <v>500000</v>
      </c>
      <c r="AB235" s="215">
        <f t="shared" si="278"/>
        <v>0</v>
      </c>
      <c r="AC235" s="215">
        <f t="shared" si="278"/>
        <v>500000</v>
      </c>
      <c r="AD235" s="215">
        <f t="shared" si="278"/>
        <v>450000</v>
      </c>
      <c r="AE235" s="215">
        <f t="shared" si="278"/>
        <v>0</v>
      </c>
      <c r="AF235" s="215">
        <f t="shared" si="278"/>
        <v>0</v>
      </c>
      <c r="AG235" s="215">
        <f>SUM(AG236:AG238)</f>
        <v>450000</v>
      </c>
      <c r="AH235" s="215">
        <f>SUM(AH236:AH238)</f>
        <v>0</v>
      </c>
      <c r="AI235" s="215">
        <f>SUM(AI236:AI238)</f>
        <v>550000</v>
      </c>
      <c r="AJ235" s="215">
        <f>SUM(AJ236:AJ238)</f>
        <v>2777.9</v>
      </c>
      <c r="AK235" s="215">
        <f>SUM(AK236:AK238)</f>
        <v>330000</v>
      </c>
      <c r="AL235" s="215">
        <f t="shared" ref="AL235:AP235" si="279">SUM(AL236:AL238)</f>
        <v>0</v>
      </c>
      <c r="AM235" s="215">
        <f t="shared" si="279"/>
        <v>0</v>
      </c>
      <c r="AN235" s="215">
        <f t="shared" si="279"/>
        <v>330000</v>
      </c>
      <c r="AO235" s="204">
        <f t="shared" si="254"/>
        <v>43798.526776826599</v>
      </c>
      <c r="AP235" s="215">
        <f t="shared" si="279"/>
        <v>330000</v>
      </c>
      <c r="AQ235" s="215"/>
      <c r="AR235" s="204">
        <f t="shared" si="255"/>
        <v>43798.526776826599</v>
      </c>
      <c r="AS235" s="204"/>
      <c r="AT235" s="204">
        <f t="shared" ref="AT235:AV235" si="280">SUM(AT236:AT238)</f>
        <v>16603.34</v>
      </c>
      <c r="AU235" s="204">
        <f t="shared" si="280"/>
        <v>34463.160000000003</v>
      </c>
      <c r="AV235" s="204">
        <f t="shared" si="280"/>
        <v>0</v>
      </c>
      <c r="AW235" s="204">
        <f t="shared" si="276"/>
        <v>78261.686776826595</v>
      </c>
      <c r="AX235" s="82"/>
      <c r="AY235" s="82"/>
      <c r="AZ235" s="82"/>
      <c r="BA235" s="82"/>
      <c r="BB235" s="82"/>
      <c r="BC235" s="82"/>
      <c r="BD235" s="82">
        <f t="shared" si="265"/>
        <v>0</v>
      </c>
      <c r="BE235" s="82">
        <f t="shared" si="266"/>
        <v>78261.686776826595</v>
      </c>
      <c r="BF235" s="82">
        <f t="shared" si="267"/>
        <v>0</v>
      </c>
      <c r="BG235" s="82">
        <f>SUM(BG236:BG238)</f>
        <v>40255.870000000003</v>
      </c>
      <c r="BH235" s="82">
        <f>SUM(BH236:BH238)</f>
        <v>36000</v>
      </c>
      <c r="BI235" s="82">
        <f>SUM(BI236:BI238)</f>
        <v>36000</v>
      </c>
      <c r="BJ235" s="82">
        <f>SUM(BJ236:BJ238)</f>
        <v>0</v>
      </c>
      <c r="BK235" s="82"/>
      <c r="BL235" s="82"/>
      <c r="BM235" s="108">
        <f t="shared" si="228"/>
        <v>0</v>
      </c>
    </row>
    <row r="236" spans="1:65" hidden="1" x14ac:dyDescent="0.2">
      <c r="A236" s="206"/>
      <c r="B236" s="213"/>
      <c r="C236" s="202"/>
      <c r="D236" s="202"/>
      <c r="E236" s="202"/>
      <c r="F236" s="202"/>
      <c r="G236" s="202"/>
      <c r="H236" s="202"/>
      <c r="I236" s="214">
        <v>42149</v>
      </c>
      <c r="J236" s="109" t="s">
        <v>394</v>
      </c>
      <c r="K236" s="215"/>
      <c r="L236" s="215"/>
      <c r="M236" s="215"/>
      <c r="N236" s="215">
        <v>50000</v>
      </c>
      <c r="O236" s="215">
        <v>50000</v>
      </c>
      <c r="P236" s="215">
        <v>50000</v>
      </c>
      <c r="Q236" s="215">
        <v>50000</v>
      </c>
      <c r="R236" s="215"/>
      <c r="S236" s="215">
        <v>50000</v>
      </c>
      <c r="T236" s="215"/>
      <c r="U236" s="215"/>
      <c r="V236" s="204">
        <f t="shared" si="217"/>
        <v>100</v>
      </c>
      <c r="W236" s="215">
        <v>50000</v>
      </c>
      <c r="X236" s="215">
        <v>50000</v>
      </c>
      <c r="Y236" s="215">
        <v>450000</v>
      </c>
      <c r="Z236" s="215">
        <v>450000</v>
      </c>
      <c r="AA236" s="215">
        <v>500000</v>
      </c>
      <c r="AB236" s="215"/>
      <c r="AC236" s="215">
        <v>500000</v>
      </c>
      <c r="AD236" s="215">
        <v>450000</v>
      </c>
      <c r="AE236" s="215"/>
      <c r="AF236" s="215"/>
      <c r="AG236" s="218">
        <f>SUM(AD236+AE236-AF236)</f>
        <v>450000</v>
      </c>
      <c r="AH236" s="215"/>
      <c r="AI236" s="215">
        <v>550000</v>
      </c>
      <c r="AJ236" s="82">
        <v>2777.9</v>
      </c>
      <c r="AK236" s="215">
        <v>300000</v>
      </c>
      <c r="AL236" s="215"/>
      <c r="AM236" s="215"/>
      <c r="AN236" s="82">
        <f t="shared" si="182"/>
        <v>300000</v>
      </c>
      <c r="AO236" s="204">
        <f t="shared" si="254"/>
        <v>39816.842524387816</v>
      </c>
      <c r="AP236" s="82">
        <v>300000</v>
      </c>
      <c r="AQ236" s="82"/>
      <c r="AR236" s="204">
        <f t="shared" si="255"/>
        <v>39816.842524387816</v>
      </c>
      <c r="AS236" s="204">
        <v>16603.34</v>
      </c>
      <c r="AT236" s="204">
        <v>16603.34</v>
      </c>
      <c r="AU236" s="204">
        <v>4463.16</v>
      </c>
      <c r="AV236" s="204"/>
      <c r="AW236" s="204">
        <f t="shared" si="276"/>
        <v>44280.002524387819</v>
      </c>
      <c r="AX236" s="82"/>
      <c r="AY236" s="82"/>
      <c r="AZ236" s="82"/>
      <c r="BA236" s="82">
        <v>44280</v>
      </c>
      <c r="BB236" s="82"/>
      <c r="BC236" s="82"/>
      <c r="BD236" s="82">
        <f t="shared" si="265"/>
        <v>44280</v>
      </c>
      <c r="BE236" s="82">
        <f t="shared" si="266"/>
        <v>2.5243878189940006E-3</v>
      </c>
      <c r="BF236" s="82">
        <f t="shared" si="267"/>
        <v>-44280</v>
      </c>
      <c r="BG236" s="82">
        <v>40255.870000000003</v>
      </c>
      <c r="BH236" s="82">
        <v>0</v>
      </c>
      <c r="BI236" s="82">
        <v>0</v>
      </c>
      <c r="BJ236" s="82"/>
      <c r="BK236" s="82"/>
      <c r="BL236" s="82"/>
      <c r="BM236" s="108">
        <v>0</v>
      </c>
    </row>
    <row r="237" spans="1:65" hidden="1" x14ac:dyDescent="0.2">
      <c r="A237" s="206"/>
      <c r="B237" s="213"/>
      <c r="C237" s="202"/>
      <c r="D237" s="202"/>
      <c r="E237" s="202"/>
      <c r="F237" s="202"/>
      <c r="G237" s="202"/>
      <c r="H237" s="202"/>
      <c r="I237" s="214">
        <v>42149</v>
      </c>
      <c r="J237" s="109" t="s">
        <v>412</v>
      </c>
      <c r="K237" s="215"/>
      <c r="L237" s="215"/>
      <c r="M237" s="215"/>
      <c r="N237" s="215"/>
      <c r="O237" s="215"/>
      <c r="P237" s="215"/>
      <c r="Q237" s="215"/>
      <c r="R237" s="215"/>
      <c r="S237" s="215"/>
      <c r="T237" s="215"/>
      <c r="U237" s="215"/>
      <c r="V237" s="204"/>
      <c r="W237" s="215"/>
      <c r="X237" s="215"/>
      <c r="Y237" s="215"/>
      <c r="Z237" s="215"/>
      <c r="AA237" s="215"/>
      <c r="AB237" s="215"/>
      <c r="AC237" s="215"/>
      <c r="AD237" s="215"/>
      <c r="AE237" s="215"/>
      <c r="AF237" s="215"/>
      <c r="AG237" s="218"/>
      <c r="AH237" s="215"/>
      <c r="AI237" s="215"/>
      <c r="AJ237" s="82"/>
      <c r="AK237" s="215"/>
      <c r="AL237" s="215"/>
      <c r="AM237" s="215"/>
      <c r="AN237" s="82"/>
      <c r="AO237" s="204"/>
      <c r="AP237" s="82"/>
      <c r="AQ237" s="82"/>
      <c r="AR237" s="204"/>
      <c r="AS237" s="204"/>
      <c r="AT237" s="204"/>
      <c r="AU237" s="204">
        <v>30000</v>
      </c>
      <c r="AV237" s="204"/>
      <c r="AW237" s="204">
        <f t="shared" si="276"/>
        <v>30000</v>
      </c>
      <c r="AX237" s="82"/>
      <c r="AY237" s="82"/>
      <c r="AZ237" s="82"/>
      <c r="BA237" s="82"/>
      <c r="BB237" s="82">
        <v>30000</v>
      </c>
      <c r="BC237" s="82"/>
      <c r="BD237" s="82">
        <f t="shared" si="265"/>
        <v>30000</v>
      </c>
      <c r="BE237" s="82">
        <f t="shared" si="266"/>
        <v>0</v>
      </c>
      <c r="BF237" s="82">
        <f t="shared" si="267"/>
        <v>-30000</v>
      </c>
      <c r="BG237" s="82"/>
      <c r="BH237" s="82">
        <v>36000</v>
      </c>
      <c r="BI237" s="82">
        <v>36000</v>
      </c>
      <c r="BJ237" s="82"/>
      <c r="BK237" s="82"/>
      <c r="BL237" s="82"/>
      <c r="BM237" s="108">
        <f t="shared" si="228"/>
        <v>0</v>
      </c>
    </row>
    <row r="238" spans="1:65" hidden="1" x14ac:dyDescent="0.2">
      <c r="A238" s="206"/>
      <c r="B238" s="213"/>
      <c r="C238" s="202"/>
      <c r="D238" s="202"/>
      <c r="E238" s="202"/>
      <c r="F238" s="202"/>
      <c r="G238" s="202"/>
      <c r="H238" s="202"/>
      <c r="I238" s="214">
        <v>42141</v>
      </c>
      <c r="J238" s="109" t="s">
        <v>199</v>
      </c>
      <c r="K238" s="215"/>
      <c r="L238" s="215"/>
      <c r="M238" s="215"/>
      <c r="N238" s="215"/>
      <c r="O238" s="215"/>
      <c r="P238" s="215"/>
      <c r="Q238" s="215"/>
      <c r="R238" s="215"/>
      <c r="S238" s="215">
        <v>50000</v>
      </c>
      <c r="T238" s="215"/>
      <c r="U238" s="215"/>
      <c r="V238" s="204" t="e">
        <f t="shared" si="217"/>
        <v>#DIV/0!</v>
      </c>
      <c r="W238" s="215">
        <v>50000</v>
      </c>
      <c r="X238" s="215">
        <v>50000</v>
      </c>
      <c r="Y238" s="215">
        <v>50000</v>
      </c>
      <c r="Z238" s="215">
        <v>50000</v>
      </c>
      <c r="AA238" s="215">
        <v>0</v>
      </c>
      <c r="AB238" s="215"/>
      <c r="AC238" s="215">
        <v>0</v>
      </c>
      <c r="AD238" s="215"/>
      <c r="AE238" s="215"/>
      <c r="AF238" s="215"/>
      <c r="AG238" s="218">
        <f t="shared" si="171"/>
        <v>0</v>
      </c>
      <c r="AH238" s="215"/>
      <c r="AI238" s="215">
        <v>0</v>
      </c>
      <c r="AJ238" s="82">
        <v>0</v>
      </c>
      <c r="AK238" s="215">
        <v>30000</v>
      </c>
      <c r="AL238" s="215"/>
      <c r="AM238" s="215"/>
      <c r="AN238" s="82">
        <f t="shared" si="182"/>
        <v>30000</v>
      </c>
      <c r="AO238" s="204">
        <f t="shared" si="254"/>
        <v>3981.6842524387812</v>
      </c>
      <c r="AP238" s="82">
        <v>30000</v>
      </c>
      <c r="AQ238" s="82"/>
      <c r="AR238" s="204">
        <f t="shared" si="255"/>
        <v>3981.6842524387812</v>
      </c>
      <c r="AS238" s="204"/>
      <c r="AT238" s="204"/>
      <c r="AU238" s="204"/>
      <c r="AV238" s="204"/>
      <c r="AW238" s="204">
        <f t="shared" si="276"/>
        <v>3981.6842524387812</v>
      </c>
      <c r="AX238" s="82"/>
      <c r="AY238" s="82"/>
      <c r="AZ238" s="82"/>
      <c r="BA238" s="82"/>
      <c r="BB238" s="82">
        <v>3981.68</v>
      </c>
      <c r="BC238" s="82"/>
      <c r="BD238" s="82">
        <f t="shared" si="265"/>
        <v>3981.68</v>
      </c>
      <c r="BE238" s="82">
        <f t="shared" si="266"/>
        <v>4.2524387813500653E-3</v>
      </c>
      <c r="BF238" s="82">
        <f t="shared" si="267"/>
        <v>-3981.68</v>
      </c>
      <c r="BG238" s="82"/>
      <c r="BH238" s="82">
        <v>0</v>
      </c>
      <c r="BI238" s="82">
        <v>0</v>
      </c>
      <c r="BJ238" s="82"/>
      <c r="BK238" s="82"/>
      <c r="BL238" s="82"/>
      <c r="BM238" s="108">
        <v>0</v>
      </c>
    </row>
    <row r="239" spans="1:65" hidden="1" x14ac:dyDescent="0.2">
      <c r="A239" s="206" t="s">
        <v>185</v>
      </c>
      <c r="B239" s="213"/>
      <c r="C239" s="202"/>
      <c r="D239" s="202"/>
      <c r="E239" s="202"/>
      <c r="F239" s="202"/>
      <c r="G239" s="202"/>
      <c r="H239" s="202"/>
      <c r="I239" s="214" t="s">
        <v>21</v>
      </c>
      <c r="J239" s="109" t="s">
        <v>117</v>
      </c>
      <c r="K239" s="215">
        <f t="shared" ref="K239:AE245" si="281">SUM(K240)</f>
        <v>170587.68</v>
      </c>
      <c r="L239" s="215">
        <f t="shared" si="281"/>
        <v>30000</v>
      </c>
      <c r="M239" s="215">
        <f t="shared" si="281"/>
        <v>30000</v>
      </c>
      <c r="N239" s="215">
        <f t="shared" si="281"/>
        <v>15000</v>
      </c>
      <c r="O239" s="215">
        <f t="shared" si="281"/>
        <v>15000</v>
      </c>
      <c r="P239" s="215">
        <f t="shared" si="281"/>
        <v>13000</v>
      </c>
      <c r="Q239" s="215">
        <f t="shared" si="281"/>
        <v>13000</v>
      </c>
      <c r="R239" s="215">
        <f t="shared" si="281"/>
        <v>0</v>
      </c>
      <c r="S239" s="215">
        <f t="shared" si="281"/>
        <v>13000</v>
      </c>
      <c r="T239" s="215">
        <f t="shared" si="281"/>
        <v>0</v>
      </c>
      <c r="U239" s="215">
        <f t="shared" si="281"/>
        <v>0</v>
      </c>
      <c r="V239" s="215">
        <f t="shared" si="281"/>
        <v>100</v>
      </c>
      <c r="W239" s="215">
        <f t="shared" si="281"/>
        <v>15000</v>
      </c>
      <c r="X239" s="215">
        <f t="shared" si="281"/>
        <v>50000</v>
      </c>
      <c r="Y239" s="215">
        <f t="shared" si="281"/>
        <v>50000</v>
      </c>
      <c r="Z239" s="215">
        <f t="shared" si="281"/>
        <v>50000</v>
      </c>
      <c r="AA239" s="215">
        <f t="shared" si="281"/>
        <v>50000</v>
      </c>
      <c r="AB239" s="215">
        <f t="shared" si="281"/>
        <v>7230.75</v>
      </c>
      <c r="AC239" s="215">
        <f t="shared" si="281"/>
        <v>50000</v>
      </c>
      <c r="AD239" s="215">
        <f t="shared" si="281"/>
        <v>50000</v>
      </c>
      <c r="AE239" s="215">
        <f t="shared" si="281"/>
        <v>0</v>
      </c>
      <c r="AF239" s="215">
        <f t="shared" ref="AF239:AQ244" si="282">SUM(AF240)</f>
        <v>0</v>
      </c>
      <c r="AG239" s="215">
        <f t="shared" si="282"/>
        <v>50000</v>
      </c>
      <c r="AH239" s="215">
        <f t="shared" si="282"/>
        <v>8325</v>
      </c>
      <c r="AI239" s="215">
        <f t="shared" si="282"/>
        <v>50000</v>
      </c>
      <c r="AJ239" s="215">
        <f t="shared" si="282"/>
        <v>0</v>
      </c>
      <c r="AK239" s="215">
        <f t="shared" si="282"/>
        <v>50000</v>
      </c>
      <c r="AL239" s="215">
        <f t="shared" si="282"/>
        <v>0</v>
      </c>
      <c r="AM239" s="215">
        <f t="shared" si="282"/>
        <v>0</v>
      </c>
      <c r="AN239" s="215">
        <f t="shared" si="282"/>
        <v>50000</v>
      </c>
      <c r="AO239" s="204">
        <f t="shared" si="254"/>
        <v>6636.1404207313026</v>
      </c>
      <c r="AP239" s="215">
        <f t="shared" si="282"/>
        <v>100000</v>
      </c>
      <c r="AQ239" s="215">
        <f t="shared" si="282"/>
        <v>0</v>
      </c>
      <c r="AR239" s="204">
        <f t="shared" si="255"/>
        <v>13272.280841462605</v>
      </c>
      <c r="AS239" s="204"/>
      <c r="AT239" s="204">
        <f t="shared" ref="AT239:AV239" si="283">SUM(AT240)</f>
        <v>153.18</v>
      </c>
      <c r="AU239" s="204">
        <f t="shared" si="283"/>
        <v>0</v>
      </c>
      <c r="AV239" s="204">
        <f t="shared" si="283"/>
        <v>0</v>
      </c>
      <c r="AW239" s="204">
        <f t="shared" si="276"/>
        <v>13272.280841462605</v>
      </c>
      <c r="AX239" s="82"/>
      <c r="AY239" s="82"/>
      <c r="AZ239" s="82"/>
      <c r="BA239" s="82"/>
      <c r="BB239" s="82"/>
      <c r="BC239" s="82"/>
      <c r="BD239" s="82">
        <f t="shared" si="265"/>
        <v>0</v>
      </c>
      <c r="BE239" s="82">
        <f t="shared" si="266"/>
        <v>13272.280841462605</v>
      </c>
      <c r="BF239" s="82">
        <f t="shared" si="267"/>
        <v>0</v>
      </c>
      <c r="BG239" s="82">
        <f>SUM(BG244)</f>
        <v>2805.68</v>
      </c>
      <c r="BH239" s="82">
        <f>SUM(BH244)</f>
        <v>7000</v>
      </c>
      <c r="BI239" s="82">
        <f>SUM(BI244)</f>
        <v>7000</v>
      </c>
      <c r="BJ239" s="82">
        <f>SUM(BJ244)</f>
        <v>42.1</v>
      </c>
      <c r="BK239" s="82">
        <f t="shared" ref="BK239:BL239" si="284">SUM(BK244)</f>
        <v>0</v>
      </c>
      <c r="BL239" s="82">
        <f t="shared" si="284"/>
        <v>0</v>
      </c>
      <c r="BM239" s="108">
        <f t="shared" si="228"/>
        <v>0.60142857142857142</v>
      </c>
    </row>
    <row r="240" spans="1:65" hidden="1" x14ac:dyDescent="0.2">
      <c r="A240" s="206"/>
      <c r="B240" s="213"/>
      <c r="C240" s="202"/>
      <c r="D240" s="202"/>
      <c r="E240" s="202"/>
      <c r="F240" s="202"/>
      <c r="G240" s="202"/>
      <c r="H240" s="202"/>
      <c r="I240" s="214" t="s">
        <v>118</v>
      </c>
      <c r="J240" s="109"/>
      <c r="K240" s="215">
        <f t="shared" ref="K240:AQ240" si="285">SUM(K244)</f>
        <v>170587.68</v>
      </c>
      <c r="L240" s="215">
        <f t="shared" si="285"/>
        <v>30000</v>
      </c>
      <c r="M240" s="215">
        <f t="shared" si="285"/>
        <v>30000</v>
      </c>
      <c r="N240" s="215">
        <f t="shared" si="285"/>
        <v>15000</v>
      </c>
      <c r="O240" s="215">
        <f t="shared" si="285"/>
        <v>15000</v>
      </c>
      <c r="P240" s="215">
        <f t="shared" si="285"/>
        <v>13000</v>
      </c>
      <c r="Q240" s="215">
        <f t="shared" si="285"/>
        <v>13000</v>
      </c>
      <c r="R240" s="215">
        <f t="shared" si="285"/>
        <v>0</v>
      </c>
      <c r="S240" s="215">
        <f t="shared" si="285"/>
        <v>13000</v>
      </c>
      <c r="T240" s="215">
        <f t="shared" si="285"/>
        <v>0</v>
      </c>
      <c r="U240" s="215">
        <f t="shared" si="285"/>
        <v>0</v>
      </c>
      <c r="V240" s="215">
        <f t="shared" si="285"/>
        <v>100</v>
      </c>
      <c r="W240" s="215">
        <f t="shared" si="285"/>
        <v>15000</v>
      </c>
      <c r="X240" s="215">
        <f t="shared" si="285"/>
        <v>50000</v>
      </c>
      <c r="Y240" s="215">
        <f t="shared" si="285"/>
        <v>50000</v>
      </c>
      <c r="Z240" s="215">
        <f t="shared" si="285"/>
        <v>50000</v>
      </c>
      <c r="AA240" s="215">
        <f t="shared" si="285"/>
        <v>50000</v>
      </c>
      <c r="AB240" s="215">
        <f t="shared" si="285"/>
        <v>7230.75</v>
      </c>
      <c r="AC240" s="215">
        <f t="shared" si="285"/>
        <v>50000</v>
      </c>
      <c r="AD240" s="215">
        <f t="shared" si="285"/>
        <v>50000</v>
      </c>
      <c r="AE240" s="215">
        <f t="shared" si="285"/>
        <v>0</v>
      </c>
      <c r="AF240" s="215">
        <f t="shared" si="285"/>
        <v>0</v>
      </c>
      <c r="AG240" s="215">
        <f t="shared" si="285"/>
        <v>50000</v>
      </c>
      <c r="AH240" s="215">
        <f t="shared" si="285"/>
        <v>8325</v>
      </c>
      <c r="AI240" s="215">
        <f t="shared" si="285"/>
        <v>50000</v>
      </c>
      <c r="AJ240" s="215">
        <f t="shared" si="285"/>
        <v>0</v>
      </c>
      <c r="AK240" s="215">
        <f t="shared" si="285"/>
        <v>50000</v>
      </c>
      <c r="AL240" s="215">
        <f t="shared" si="285"/>
        <v>0</v>
      </c>
      <c r="AM240" s="215">
        <f t="shared" si="285"/>
        <v>0</v>
      </c>
      <c r="AN240" s="215">
        <f t="shared" si="285"/>
        <v>50000</v>
      </c>
      <c r="AO240" s="204">
        <f t="shared" si="254"/>
        <v>6636.1404207313026</v>
      </c>
      <c r="AP240" s="215">
        <f t="shared" si="285"/>
        <v>100000</v>
      </c>
      <c r="AQ240" s="215">
        <f t="shared" si="285"/>
        <v>0</v>
      </c>
      <c r="AR240" s="204">
        <f t="shared" si="255"/>
        <v>13272.280841462605</v>
      </c>
      <c r="AS240" s="204"/>
      <c r="AT240" s="204">
        <f t="shared" ref="AT240:AV240" si="286">SUM(AT244)</f>
        <v>153.18</v>
      </c>
      <c r="AU240" s="204">
        <f t="shared" si="286"/>
        <v>0</v>
      </c>
      <c r="AV240" s="204">
        <f t="shared" si="286"/>
        <v>0</v>
      </c>
      <c r="AW240" s="204">
        <f t="shared" si="276"/>
        <v>13272.280841462605</v>
      </c>
      <c r="AX240" s="82"/>
      <c r="AY240" s="82"/>
      <c r="AZ240" s="82"/>
      <c r="BA240" s="82"/>
      <c r="BB240" s="82"/>
      <c r="BC240" s="82"/>
      <c r="BD240" s="82">
        <f t="shared" si="265"/>
        <v>0</v>
      </c>
      <c r="BE240" s="82">
        <f t="shared" si="266"/>
        <v>13272.280841462605</v>
      </c>
      <c r="BF240" s="82">
        <f t="shared" si="267"/>
        <v>0</v>
      </c>
      <c r="BG240" s="82"/>
      <c r="BH240" s="82">
        <f>SUM(BH241:BH243)</f>
        <v>7000</v>
      </c>
      <c r="BI240" s="82">
        <f>SUM(BI241:BI243)</f>
        <v>7000</v>
      </c>
      <c r="BJ240" s="82">
        <f>SUM(BJ241:BJ243)</f>
        <v>42.1</v>
      </c>
      <c r="BK240" s="82">
        <f t="shared" ref="BK240:BL240" si="287">SUM(BK241:BK243)</f>
        <v>8000</v>
      </c>
      <c r="BL240" s="82">
        <f t="shared" si="287"/>
        <v>8000</v>
      </c>
      <c r="BM240" s="108">
        <f t="shared" si="228"/>
        <v>0.60142857142857142</v>
      </c>
    </row>
    <row r="241" spans="1:65" hidden="1" x14ac:dyDescent="0.2">
      <c r="A241" s="206"/>
      <c r="B241" s="213" t="s">
        <v>369</v>
      </c>
      <c r="C241" s="202"/>
      <c r="D241" s="213"/>
      <c r="E241" s="202"/>
      <c r="F241" s="202"/>
      <c r="G241" s="202"/>
      <c r="H241" s="202"/>
      <c r="I241" s="220" t="s">
        <v>371</v>
      </c>
      <c r="J241" s="109" t="s">
        <v>372</v>
      </c>
      <c r="K241" s="215"/>
      <c r="L241" s="215"/>
      <c r="M241" s="215"/>
      <c r="N241" s="215"/>
      <c r="O241" s="215"/>
      <c r="P241" s="215"/>
      <c r="Q241" s="215"/>
      <c r="R241" s="215"/>
      <c r="S241" s="215"/>
      <c r="T241" s="215"/>
      <c r="U241" s="215"/>
      <c r="V241" s="215"/>
      <c r="W241" s="215"/>
      <c r="X241" s="215"/>
      <c r="Y241" s="215"/>
      <c r="Z241" s="215"/>
      <c r="AA241" s="215"/>
      <c r="AB241" s="215"/>
      <c r="AC241" s="215"/>
      <c r="AD241" s="215"/>
      <c r="AE241" s="215"/>
      <c r="AF241" s="215"/>
      <c r="AG241" s="215"/>
      <c r="AH241" s="215"/>
      <c r="AI241" s="215"/>
      <c r="AJ241" s="215"/>
      <c r="AK241" s="215"/>
      <c r="AL241" s="215"/>
      <c r="AM241" s="215"/>
      <c r="AN241" s="215"/>
      <c r="AO241" s="204"/>
      <c r="AP241" s="215"/>
      <c r="AQ241" s="215"/>
      <c r="AR241" s="204"/>
      <c r="AS241" s="204"/>
      <c r="AT241" s="204"/>
      <c r="AU241" s="204"/>
      <c r="AV241" s="204"/>
      <c r="AW241" s="204">
        <v>985.66</v>
      </c>
      <c r="AX241" s="82"/>
      <c r="AY241" s="82"/>
      <c r="AZ241" s="82"/>
      <c r="BA241" s="82"/>
      <c r="BB241" s="82"/>
      <c r="BC241" s="82"/>
      <c r="BD241" s="82"/>
      <c r="BE241" s="82"/>
      <c r="BF241" s="82"/>
      <c r="BG241" s="82"/>
      <c r="BH241" s="82">
        <v>0</v>
      </c>
      <c r="BI241" s="82">
        <v>0</v>
      </c>
      <c r="BJ241" s="82">
        <v>42.1</v>
      </c>
      <c r="BK241" s="82"/>
      <c r="BL241" s="82"/>
      <c r="BM241" s="108">
        <v>0</v>
      </c>
    </row>
    <row r="242" spans="1:65" hidden="1" x14ac:dyDescent="0.2">
      <c r="A242" s="206"/>
      <c r="B242" s="213" t="s">
        <v>369</v>
      </c>
      <c r="C242" s="202"/>
      <c r="D242" s="213"/>
      <c r="E242" s="202"/>
      <c r="F242" s="202"/>
      <c r="G242" s="202"/>
      <c r="H242" s="202"/>
      <c r="I242" s="220" t="s">
        <v>396</v>
      </c>
      <c r="J242" s="109" t="s">
        <v>377</v>
      </c>
      <c r="K242" s="215"/>
      <c r="L242" s="215"/>
      <c r="M242" s="215"/>
      <c r="N242" s="215"/>
      <c r="O242" s="215"/>
      <c r="P242" s="215"/>
      <c r="Q242" s="215"/>
      <c r="R242" s="215"/>
      <c r="S242" s="215"/>
      <c r="T242" s="215"/>
      <c r="U242" s="215"/>
      <c r="V242" s="215"/>
      <c r="W242" s="215"/>
      <c r="X242" s="215"/>
      <c r="Y242" s="215"/>
      <c r="Z242" s="215"/>
      <c r="AA242" s="215"/>
      <c r="AB242" s="215"/>
      <c r="AC242" s="215"/>
      <c r="AD242" s="215"/>
      <c r="AE242" s="215"/>
      <c r="AF242" s="215"/>
      <c r="AG242" s="215"/>
      <c r="AH242" s="215"/>
      <c r="AI242" s="215"/>
      <c r="AJ242" s="215"/>
      <c r="AK242" s="215"/>
      <c r="AL242" s="215"/>
      <c r="AM242" s="215"/>
      <c r="AN242" s="215"/>
      <c r="AO242" s="204"/>
      <c r="AP242" s="215"/>
      <c r="AQ242" s="215"/>
      <c r="AR242" s="204"/>
      <c r="AS242" s="204"/>
      <c r="AT242" s="204"/>
      <c r="AU242" s="204"/>
      <c r="AV242" s="204"/>
      <c r="AW242" s="204">
        <v>12286.62</v>
      </c>
      <c r="AX242" s="82"/>
      <c r="AY242" s="82"/>
      <c r="AZ242" s="82"/>
      <c r="BA242" s="82"/>
      <c r="BB242" s="82"/>
      <c r="BC242" s="82"/>
      <c r="BD242" s="82"/>
      <c r="BE242" s="82"/>
      <c r="BF242" s="82"/>
      <c r="BG242" s="82"/>
      <c r="BH242" s="82">
        <v>0</v>
      </c>
      <c r="BI242" s="82">
        <v>0</v>
      </c>
      <c r="BJ242" s="82"/>
      <c r="BK242" s="82"/>
      <c r="BL242" s="82"/>
      <c r="BM242" s="108">
        <v>0</v>
      </c>
    </row>
    <row r="243" spans="1:65" hidden="1" x14ac:dyDescent="0.2">
      <c r="A243" s="206"/>
      <c r="B243" s="213" t="s">
        <v>369</v>
      </c>
      <c r="C243" s="202"/>
      <c r="D243" s="213"/>
      <c r="E243" s="202"/>
      <c r="F243" s="202"/>
      <c r="G243" s="202"/>
      <c r="H243" s="202"/>
      <c r="I243" s="220" t="s">
        <v>370</v>
      </c>
      <c r="J243" s="109" t="s">
        <v>1</v>
      </c>
      <c r="K243" s="215"/>
      <c r="L243" s="215"/>
      <c r="M243" s="215"/>
      <c r="N243" s="215"/>
      <c r="O243" s="215"/>
      <c r="P243" s="215"/>
      <c r="Q243" s="215"/>
      <c r="R243" s="215"/>
      <c r="S243" s="215"/>
      <c r="T243" s="215"/>
      <c r="U243" s="215"/>
      <c r="V243" s="215"/>
      <c r="W243" s="215"/>
      <c r="X243" s="215"/>
      <c r="Y243" s="215"/>
      <c r="Z243" s="215"/>
      <c r="AA243" s="215"/>
      <c r="AB243" s="215"/>
      <c r="AC243" s="215"/>
      <c r="AD243" s="215"/>
      <c r="AE243" s="215"/>
      <c r="AF243" s="215"/>
      <c r="AG243" s="215"/>
      <c r="AH243" s="215"/>
      <c r="AI243" s="215"/>
      <c r="AJ243" s="215"/>
      <c r="AK243" s="215"/>
      <c r="AL243" s="215"/>
      <c r="AM243" s="215"/>
      <c r="AN243" s="215"/>
      <c r="AO243" s="204">
        <f t="shared" si="254"/>
        <v>0</v>
      </c>
      <c r="AP243" s="215">
        <v>100000</v>
      </c>
      <c r="AQ243" s="215"/>
      <c r="AR243" s="204">
        <f t="shared" si="255"/>
        <v>13272.280841462605</v>
      </c>
      <c r="AS243" s="204"/>
      <c r="AT243" s="204">
        <v>100000</v>
      </c>
      <c r="AU243" s="204">
        <v>100000</v>
      </c>
      <c r="AV243" s="204">
        <v>100000</v>
      </c>
      <c r="AW243" s="204">
        <f t="shared" ref="AW243:AW252" si="288">SUM(AR243+AU243-AV243)</f>
        <v>13272.280841462605</v>
      </c>
      <c r="AX243" s="82"/>
      <c r="AY243" s="82"/>
      <c r="AZ243" s="82"/>
      <c r="BA243" s="82"/>
      <c r="BB243" s="82"/>
      <c r="BC243" s="82"/>
      <c r="BD243" s="82">
        <f t="shared" si="265"/>
        <v>0</v>
      </c>
      <c r="BE243" s="82">
        <f t="shared" si="266"/>
        <v>13272.280841462605</v>
      </c>
      <c r="BF243" s="82">
        <f t="shared" si="267"/>
        <v>0</v>
      </c>
      <c r="BG243" s="82"/>
      <c r="BH243" s="82">
        <v>7000</v>
      </c>
      <c r="BI243" s="82">
        <v>7000</v>
      </c>
      <c r="BJ243" s="82"/>
      <c r="BK243" s="82">
        <v>8000</v>
      </c>
      <c r="BL243" s="82">
        <v>8000</v>
      </c>
      <c r="BM243" s="108">
        <f t="shared" si="228"/>
        <v>0</v>
      </c>
    </row>
    <row r="244" spans="1:65" hidden="1" x14ac:dyDescent="0.2">
      <c r="A244" s="211"/>
      <c r="B244" s="217"/>
      <c r="C244" s="216"/>
      <c r="D244" s="216"/>
      <c r="E244" s="216"/>
      <c r="F244" s="216"/>
      <c r="G244" s="216"/>
      <c r="H244" s="216"/>
      <c r="I244" s="203">
        <v>3</v>
      </c>
      <c r="J244" s="192" t="s">
        <v>4</v>
      </c>
      <c r="K244" s="204">
        <f t="shared" si="281"/>
        <v>170587.68</v>
      </c>
      <c r="L244" s="204">
        <f t="shared" si="281"/>
        <v>30000</v>
      </c>
      <c r="M244" s="204">
        <f t="shared" si="281"/>
        <v>30000</v>
      </c>
      <c r="N244" s="204">
        <f t="shared" si="281"/>
        <v>15000</v>
      </c>
      <c r="O244" s="204">
        <f t="shared" si="281"/>
        <v>15000</v>
      </c>
      <c r="P244" s="204">
        <f t="shared" si="281"/>
        <v>13000</v>
      </c>
      <c r="Q244" s="204">
        <f t="shared" si="281"/>
        <v>13000</v>
      </c>
      <c r="R244" s="204">
        <f t="shared" si="281"/>
        <v>0</v>
      </c>
      <c r="S244" s="204">
        <f t="shared" si="281"/>
        <v>13000</v>
      </c>
      <c r="T244" s="204">
        <f t="shared" si="281"/>
        <v>0</v>
      </c>
      <c r="U244" s="204">
        <f t="shared" si="281"/>
        <v>0</v>
      </c>
      <c r="V244" s="204">
        <f t="shared" si="281"/>
        <v>100</v>
      </c>
      <c r="W244" s="204">
        <f t="shared" si="281"/>
        <v>15000</v>
      </c>
      <c r="X244" s="204">
        <f t="shared" si="281"/>
        <v>50000</v>
      </c>
      <c r="Y244" s="204">
        <f>SUM(Y245)</f>
        <v>50000</v>
      </c>
      <c r="Z244" s="204">
        <f>SUM(Z245)</f>
        <v>50000</v>
      </c>
      <c r="AA244" s="204">
        <f t="shared" si="281"/>
        <v>50000</v>
      </c>
      <c r="AB244" s="204">
        <f t="shared" si="281"/>
        <v>7230.75</v>
      </c>
      <c r="AC244" s="204">
        <f t="shared" si="281"/>
        <v>50000</v>
      </c>
      <c r="AD244" s="204">
        <f t="shared" si="281"/>
        <v>50000</v>
      </c>
      <c r="AE244" s="204">
        <f t="shared" si="281"/>
        <v>0</v>
      </c>
      <c r="AF244" s="204">
        <f t="shared" si="282"/>
        <v>0</v>
      </c>
      <c r="AG244" s="204">
        <f t="shared" si="282"/>
        <v>50000</v>
      </c>
      <c r="AH244" s="204">
        <f t="shared" si="282"/>
        <v>8325</v>
      </c>
      <c r="AI244" s="204">
        <f t="shared" si="282"/>
        <v>50000</v>
      </c>
      <c r="AJ244" s="204">
        <f t="shared" si="282"/>
        <v>0</v>
      </c>
      <c r="AK244" s="204">
        <f t="shared" si="282"/>
        <v>50000</v>
      </c>
      <c r="AL244" s="204">
        <f t="shared" si="282"/>
        <v>0</v>
      </c>
      <c r="AM244" s="204">
        <f t="shared" si="282"/>
        <v>0</v>
      </c>
      <c r="AN244" s="204">
        <f t="shared" si="282"/>
        <v>50000</v>
      </c>
      <c r="AO244" s="204">
        <f t="shared" si="254"/>
        <v>6636.1404207313026</v>
      </c>
      <c r="AP244" s="204">
        <f t="shared" si="282"/>
        <v>100000</v>
      </c>
      <c r="AQ244" s="204">
        <f t="shared" si="282"/>
        <v>0</v>
      </c>
      <c r="AR244" s="204">
        <f t="shared" si="255"/>
        <v>13272.280841462605</v>
      </c>
      <c r="AS244" s="204"/>
      <c r="AT244" s="204">
        <f t="shared" ref="AT244:AV244" si="289">SUM(AT245)</f>
        <v>153.18</v>
      </c>
      <c r="AU244" s="204">
        <f t="shared" si="289"/>
        <v>0</v>
      </c>
      <c r="AV244" s="204">
        <f t="shared" si="289"/>
        <v>0</v>
      </c>
      <c r="AW244" s="204">
        <f t="shared" si="288"/>
        <v>13272.280841462605</v>
      </c>
      <c r="AX244" s="82"/>
      <c r="AY244" s="82"/>
      <c r="AZ244" s="82"/>
      <c r="BA244" s="82"/>
      <c r="BB244" s="82"/>
      <c r="BC244" s="82"/>
      <c r="BD244" s="82">
        <f t="shared" si="265"/>
        <v>0</v>
      </c>
      <c r="BE244" s="82">
        <f t="shared" si="266"/>
        <v>13272.280841462605</v>
      </c>
      <c r="BF244" s="82">
        <f t="shared" si="267"/>
        <v>0</v>
      </c>
      <c r="BG244" s="82">
        <f>SUM(BG245)</f>
        <v>2805.68</v>
      </c>
      <c r="BH244" s="82">
        <f>SUM(BH245)</f>
        <v>7000</v>
      </c>
      <c r="BI244" s="82">
        <f>SUM(BI245)</f>
        <v>7000</v>
      </c>
      <c r="BJ244" s="82">
        <f>SUM(BJ245)</f>
        <v>42.1</v>
      </c>
      <c r="BK244" s="82">
        <f t="shared" ref="BK244:BL244" si="290">SUM(BK245)</f>
        <v>0</v>
      </c>
      <c r="BL244" s="82">
        <f t="shared" si="290"/>
        <v>0</v>
      </c>
      <c r="BM244" s="108">
        <f t="shared" si="228"/>
        <v>0.60142857142857142</v>
      </c>
    </row>
    <row r="245" spans="1:65" hidden="1" x14ac:dyDescent="0.2">
      <c r="A245" s="211"/>
      <c r="B245" s="217" t="s">
        <v>403</v>
      </c>
      <c r="C245" s="216"/>
      <c r="D245" s="216"/>
      <c r="E245" s="216"/>
      <c r="F245" s="216"/>
      <c r="G245" s="216"/>
      <c r="H245" s="216"/>
      <c r="I245" s="203">
        <v>32</v>
      </c>
      <c r="J245" s="192" t="s">
        <v>8</v>
      </c>
      <c r="K245" s="204">
        <f t="shared" si="281"/>
        <v>170587.68</v>
      </c>
      <c r="L245" s="204">
        <f t="shared" si="281"/>
        <v>30000</v>
      </c>
      <c r="M245" s="204">
        <f t="shared" si="281"/>
        <v>30000</v>
      </c>
      <c r="N245" s="204">
        <f t="shared" si="281"/>
        <v>15000</v>
      </c>
      <c r="O245" s="204">
        <f t="shared" si="281"/>
        <v>15000</v>
      </c>
      <c r="P245" s="204">
        <f t="shared" si="281"/>
        <v>13000</v>
      </c>
      <c r="Q245" s="204">
        <f t="shared" si="281"/>
        <v>13000</v>
      </c>
      <c r="R245" s="204">
        <f t="shared" si="281"/>
        <v>0</v>
      </c>
      <c r="S245" s="204">
        <f t="shared" si="281"/>
        <v>13000</v>
      </c>
      <c r="T245" s="204">
        <f t="shared" si="281"/>
        <v>0</v>
      </c>
      <c r="U245" s="204">
        <f t="shared" si="281"/>
        <v>0</v>
      </c>
      <c r="V245" s="204">
        <f t="shared" si="281"/>
        <v>100</v>
      </c>
      <c r="W245" s="204">
        <f t="shared" si="281"/>
        <v>15000</v>
      </c>
      <c r="X245" s="204">
        <f t="shared" si="281"/>
        <v>50000</v>
      </c>
      <c r="Y245" s="204">
        <f>SUM(Y246+Y248)</f>
        <v>50000</v>
      </c>
      <c r="Z245" s="204">
        <f>SUM(Z246+Z248)</f>
        <v>50000</v>
      </c>
      <c r="AA245" s="204">
        <f t="shared" ref="AA245:AP245" si="291">SUM(AA246+AA248)</f>
        <v>50000</v>
      </c>
      <c r="AB245" s="204">
        <f t="shared" si="291"/>
        <v>7230.75</v>
      </c>
      <c r="AC245" s="204">
        <f t="shared" si="291"/>
        <v>50000</v>
      </c>
      <c r="AD245" s="204">
        <f t="shared" si="291"/>
        <v>50000</v>
      </c>
      <c r="AE245" s="204">
        <f t="shared" si="291"/>
        <v>0</v>
      </c>
      <c r="AF245" s="204">
        <f t="shared" si="291"/>
        <v>0</v>
      </c>
      <c r="AG245" s="204">
        <f t="shared" si="291"/>
        <v>50000</v>
      </c>
      <c r="AH245" s="204">
        <f t="shared" si="291"/>
        <v>8325</v>
      </c>
      <c r="AI245" s="204">
        <f t="shared" si="291"/>
        <v>50000</v>
      </c>
      <c r="AJ245" s="204">
        <f t="shared" si="291"/>
        <v>0</v>
      </c>
      <c r="AK245" s="204">
        <f t="shared" si="291"/>
        <v>50000</v>
      </c>
      <c r="AL245" s="204">
        <f t="shared" si="291"/>
        <v>0</v>
      </c>
      <c r="AM245" s="204">
        <f t="shared" si="291"/>
        <v>0</v>
      </c>
      <c r="AN245" s="204">
        <f t="shared" si="291"/>
        <v>50000</v>
      </c>
      <c r="AO245" s="204">
        <f t="shared" si="254"/>
        <v>6636.1404207313026</v>
      </c>
      <c r="AP245" s="204">
        <f t="shared" si="291"/>
        <v>100000</v>
      </c>
      <c r="AQ245" s="204"/>
      <c r="AR245" s="204">
        <f t="shared" si="255"/>
        <v>13272.280841462605</v>
      </c>
      <c r="AS245" s="204"/>
      <c r="AT245" s="204">
        <f t="shared" ref="AT245:AV245" si="292">SUM(AT246+AT248)</f>
        <v>153.18</v>
      </c>
      <c r="AU245" s="204">
        <f t="shared" si="292"/>
        <v>0</v>
      </c>
      <c r="AV245" s="204">
        <f t="shared" si="292"/>
        <v>0</v>
      </c>
      <c r="AW245" s="204">
        <f t="shared" si="288"/>
        <v>13272.280841462605</v>
      </c>
      <c r="AX245" s="82"/>
      <c r="AY245" s="82"/>
      <c r="AZ245" s="82"/>
      <c r="BA245" s="82"/>
      <c r="BB245" s="82"/>
      <c r="BC245" s="82"/>
      <c r="BD245" s="82">
        <f t="shared" si="265"/>
        <v>0</v>
      </c>
      <c r="BE245" s="82">
        <f t="shared" si="266"/>
        <v>13272.280841462605</v>
      </c>
      <c r="BF245" s="82">
        <f t="shared" si="267"/>
        <v>0</v>
      </c>
      <c r="BG245" s="82">
        <f>SUM(BG248)</f>
        <v>2805.68</v>
      </c>
      <c r="BH245" s="82">
        <f>SUM(BH248)</f>
        <v>7000</v>
      </c>
      <c r="BI245" s="82">
        <f>SUM(BI248)</f>
        <v>7000</v>
      </c>
      <c r="BJ245" s="82">
        <f t="shared" ref="BJ245:BL245" si="293">SUM(BJ248)</f>
        <v>42.1</v>
      </c>
      <c r="BK245" s="82">
        <f t="shared" si="293"/>
        <v>0</v>
      </c>
      <c r="BL245" s="82">
        <f t="shared" si="293"/>
        <v>0</v>
      </c>
      <c r="BM245" s="108">
        <f t="shared" si="228"/>
        <v>0.60142857142857142</v>
      </c>
    </row>
    <row r="246" spans="1:65" hidden="1" x14ac:dyDescent="0.2">
      <c r="A246" s="206"/>
      <c r="B246" s="213"/>
      <c r="C246" s="202"/>
      <c r="D246" s="202"/>
      <c r="E246" s="202"/>
      <c r="F246" s="202"/>
      <c r="G246" s="202"/>
      <c r="H246" s="202"/>
      <c r="I246" s="214">
        <v>322</v>
      </c>
      <c r="J246" s="109" t="s">
        <v>94</v>
      </c>
      <c r="K246" s="215">
        <f t="shared" ref="K246:X246" si="294">SUM(K249)</f>
        <v>170587.68</v>
      </c>
      <c r="L246" s="215">
        <f t="shared" si="294"/>
        <v>30000</v>
      </c>
      <c r="M246" s="215">
        <f t="shared" si="294"/>
        <v>30000</v>
      </c>
      <c r="N246" s="215">
        <f t="shared" si="294"/>
        <v>15000</v>
      </c>
      <c r="O246" s="215">
        <f t="shared" si="294"/>
        <v>15000</v>
      </c>
      <c r="P246" s="215">
        <f t="shared" si="294"/>
        <v>13000</v>
      </c>
      <c r="Q246" s="215">
        <f t="shared" si="294"/>
        <v>13000</v>
      </c>
      <c r="R246" s="215">
        <f t="shared" si="294"/>
        <v>0</v>
      </c>
      <c r="S246" s="215">
        <f t="shared" si="294"/>
        <v>13000</v>
      </c>
      <c r="T246" s="215">
        <f t="shared" si="294"/>
        <v>0</v>
      </c>
      <c r="U246" s="215">
        <f t="shared" si="294"/>
        <v>0</v>
      </c>
      <c r="V246" s="215">
        <f t="shared" si="294"/>
        <v>100</v>
      </c>
      <c r="W246" s="215">
        <f t="shared" si="294"/>
        <v>15000</v>
      </c>
      <c r="X246" s="215">
        <f t="shared" si="294"/>
        <v>50000</v>
      </c>
      <c r="Y246" s="215">
        <f>SUM(Y247)</f>
        <v>0</v>
      </c>
      <c r="Z246" s="215">
        <f>SUM(Z247)</f>
        <v>0</v>
      </c>
      <c r="AA246" s="215">
        <v>0</v>
      </c>
      <c r="AB246" s="215">
        <f t="shared" ref="AB246" si="295">SUM(AB247)</f>
        <v>3818.25</v>
      </c>
      <c r="AC246" s="215">
        <v>0</v>
      </c>
      <c r="AD246" s="215"/>
      <c r="AE246" s="215"/>
      <c r="AF246" s="215"/>
      <c r="AG246" s="218">
        <f t="shared" si="171"/>
        <v>0</v>
      </c>
      <c r="AH246" s="215"/>
      <c r="AI246" s="215"/>
      <c r="AJ246" s="82"/>
      <c r="AK246" s="215"/>
      <c r="AL246" s="215"/>
      <c r="AM246" s="215"/>
      <c r="AN246" s="82">
        <f t="shared" si="182"/>
        <v>0</v>
      </c>
      <c r="AO246" s="204">
        <f t="shared" si="254"/>
        <v>0</v>
      </c>
      <c r="AP246" s="82"/>
      <c r="AQ246" s="82"/>
      <c r="AR246" s="204">
        <f t="shared" si="255"/>
        <v>0</v>
      </c>
      <c r="AS246" s="204"/>
      <c r="AT246" s="204"/>
      <c r="AU246" s="204"/>
      <c r="AV246" s="204"/>
      <c r="AW246" s="204">
        <f t="shared" si="288"/>
        <v>0</v>
      </c>
      <c r="AX246" s="82"/>
      <c r="AY246" s="82"/>
      <c r="AZ246" s="82"/>
      <c r="BA246" s="82"/>
      <c r="BB246" s="82"/>
      <c r="BC246" s="82"/>
      <c r="BD246" s="82">
        <f t="shared" si="265"/>
        <v>0</v>
      </c>
      <c r="BE246" s="82">
        <f t="shared" si="266"/>
        <v>0</v>
      </c>
      <c r="BF246" s="82">
        <f t="shared" si="267"/>
        <v>0</v>
      </c>
      <c r="BG246" s="82"/>
      <c r="BH246" s="82">
        <v>0</v>
      </c>
      <c r="BI246" s="82">
        <v>0</v>
      </c>
      <c r="BJ246" s="82"/>
      <c r="BK246" s="82"/>
      <c r="BL246" s="82"/>
      <c r="BM246" s="108">
        <v>0</v>
      </c>
    </row>
    <row r="247" spans="1:65" hidden="1" x14ac:dyDescent="0.2">
      <c r="A247" s="206"/>
      <c r="B247" s="213"/>
      <c r="C247" s="202"/>
      <c r="D247" s="202"/>
      <c r="E247" s="202"/>
      <c r="F247" s="202"/>
      <c r="G247" s="202"/>
      <c r="H247" s="202"/>
      <c r="I247" s="214">
        <v>32241</v>
      </c>
      <c r="J247" s="109" t="s">
        <v>245</v>
      </c>
      <c r="K247" s="215"/>
      <c r="L247" s="215"/>
      <c r="M247" s="215"/>
      <c r="N247" s="215"/>
      <c r="O247" s="215"/>
      <c r="P247" s="215"/>
      <c r="Q247" s="215"/>
      <c r="R247" s="215"/>
      <c r="S247" s="215"/>
      <c r="T247" s="215"/>
      <c r="U247" s="215"/>
      <c r="V247" s="204"/>
      <c r="W247" s="215"/>
      <c r="X247" s="215"/>
      <c r="Y247" s="215"/>
      <c r="Z247" s="215"/>
      <c r="AA247" s="215">
        <v>0</v>
      </c>
      <c r="AB247" s="215">
        <v>3818.25</v>
      </c>
      <c r="AC247" s="215">
        <v>0</v>
      </c>
      <c r="AD247" s="215"/>
      <c r="AE247" s="215"/>
      <c r="AF247" s="215"/>
      <c r="AG247" s="218">
        <f t="shared" si="171"/>
        <v>0</v>
      </c>
      <c r="AH247" s="215"/>
      <c r="AI247" s="215"/>
      <c r="AJ247" s="82"/>
      <c r="AK247" s="215"/>
      <c r="AL247" s="215"/>
      <c r="AM247" s="215"/>
      <c r="AN247" s="82">
        <f t="shared" si="182"/>
        <v>0</v>
      </c>
      <c r="AO247" s="204">
        <f t="shared" si="254"/>
        <v>0</v>
      </c>
      <c r="AP247" s="82"/>
      <c r="AQ247" s="82"/>
      <c r="AR247" s="204">
        <f t="shared" si="255"/>
        <v>0</v>
      </c>
      <c r="AS247" s="204"/>
      <c r="AT247" s="204"/>
      <c r="AU247" s="204"/>
      <c r="AV247" s="204"/>
      <c r="AW247" s="204">
        <f t="shared" si="288"/>
        <v>0</v>
      </c>
      <c r="AX247" s="82"/>
      <c r="AY247" s="82"/>
      <c r="AZ247" s="82"/>
      <c r="BA247" s="82"/>
      <c r="BB247" s="82"/>
      <c r="BC247" s="82"/>
      <c r="BD247" s="82">
        <f t="shared" si="265"/>
        <v>0</v>
      </c>
      <c r="BE247" s="82">
        <f t="shared" si="266"/>
        <v>0</v>
      </c>
      <c r="BF247" s="82">
        <f t="shared" si="267"/>
        <v>0</v>
      </c>
      <c r="BG247" s="82"/>
      <c r="BH247" s="82">
        <v>0</v>
      </c>
      <c r="BI247" s="82">
        <v>0</v>
      </c>
      <c r="BJ247" s="82"/>
      <c r="BK247" s="82"/>
      <c r="BL247" s="82"/>
      <c r="BM247" s="108">
        <v>0</v>
      </c>
    </row>
    <row r="248" spans="1:65" hidden="1" x14ac:dyDescent="0.2">
      <c r="A248" s="206"/>
      <c r="B248" s="213"/>
      <c r="C248" s="202"/>
      <c r="D248" s="202"/>
      <c r="E248" s="202"/>
      <c r="F248" s="202"/>
      <c r="G248" s="202"/>
      <c r="H248" s="202"/>
      <c r="I248" s="214">
        <v>323</v>
      </c>
      <c r="J248" s="109" t="s">
        <v>71</v>
      </c>
      <c r="K248" s="215"/>
      <c r="L248" s="215"/>
      <c r="M248" s="215"/>
      <c r="N248" s="215"/>
      <c r="O248" s="215"/>
      <c r="P248" s="215"/>
      <c r="Q248" s="215"/>
      <c r="R248" s="215"/>
      <c r="S248" s="215"/>
      <c r="T248" s="215"/>
      <c r="U248" s="215"/>
      <c r="V248" s="204"/>
      <c r="W248" s="215"/>
      <c r="X248" s="215"/>
      <c r="Y248" s="215">
        <f>SUM(Y249)</f>
        <v>50000</v>
      </c>
      <c r="Z248" s="215">
        <f>SUM(Z249)</f>
        <v>50000</v>
      </c>
      <c r="AA248" s="215">
        <f t="shared" ref="AA248:AJ248" si="296">SUM(AA249)</f>
        <v>50000</v>
      </c>
      <c r="AB248" s="215">
        <f t="shared" si="296"/>
        <v>3412.5</v>
      </c>
      <c r="AC248" s="215">
        <f t="shared" si="296"/>
        <v>50000</v>
      </c>
      <c r="AD248" s="215">
        <f t="shared" si="296"/>
        <v>50000</v>
      </c>
      <c r="AE248" s="215">
        <f t="shared" si="296"/>
        <v>0</v>
      </c>
      <c r="AF248" s="215">
        <f t="shared" si="296"/>
        <v>0</v>
      </c>
      <c r="AG248" s="215">
        <f t="shared" si="296"/>
        <v>50000</v>
      </c>
      <c r="AH248" s="215">
        <f t="shared" si="296"/>
        <v>8325</v>
      </c>
      <c r="AI248" s="215">
        <f t="shared" si="296"/>
        <v>50000</v>
      </c>
      <c r="AJ248" s="215">
        <f t="shared" si="296"/>
        <v>0</v>
      </c>
      <c r="AK248" s="215">
        <f>SUM(AK249)</f>
        <v>50000</v>
      </c>
      <c r="AL248" s="215">
        <f t="shared" ref="AL248:AP248" si="297">SUM(AL249)</f>
        <v>0</v>
      </c>
      <c r="AM248" s="215">
        <f t="shared" si="297"/>
        <v>0</v>
      </c>
      <c r="AN248" s="215">
        <f t="shared" si="297"/>
        <v>50000</v>
      </c>
      <c r="AO248" s="204">
        <f t="shared" si="254"/>
        <v>6636.1404207313026</v>
      </c>
      <c r="AP248" s="215">
        <f t="shared" si="297"/>
        <v>100000</v>
      </c>
      <c r="AQ248" s="215"/>
      <c r="AR248" s="204">
        <f t="shared" si="255"/>
        <v>13272.280841462605</v>
      </c>
      <c r="AS248" s="204"/>
      <c r="AT248" s="204">
        <f t="shared" ref="AT248:AV248" si="298">SUM(AT249)</f>
        <v>153.18</v>
      </c>
      <c r="AU248" s="204">
        <f t="shared" si="298"/>
        <v>0</v>
      </c>
      <c r="AV248" s="204">
        <f t="shared" si="298"/>
        <v>0</v>
      </c>
      <c r="AW248" s="204">
        <f t="shared" si="288"/>
        <v>13272.280841462605</v>
      </c>
      <c r="AX248" s="82"/>
      <c r="AY248" s="82"/>
      <c r="AZ248" s="82"/>
      <c r="BA248" s="82"/>
      <c r="BB248" s="82"/>
      <c r="BC248" s="82"/>
      <c r="BD248" s="82">
        <f t="shared" si="265"/>
        <v>0</v>
      </c>
      <c r="BE248" s="82">
        <f t="shared" si="266"/>
        <v>13272.280841462605</v>
      </c>
      <c r="BF248" s="82">
        <f t="shared" si="267"/>
        <v>0</v>
      </c>
      <c r="BG248" s="82">
        <f>SUM(BG249)</f>
        <v>2805.68</v>
      </c>
      <c r="BH248" s="82">
        <f>SUM(BH249)</f>
        <v>7000</v>
      </c>
      <c r="BI248" s="82">
        <f>SUM(BI249)</f>
        <v>7000</v>
      </c>
      <c r="BJ248" s="82">
        <f>SUM(BJ249)</f>
        <v>42.1</v>
      </c>
      <c r="BK248" s="82">
        <v>0</v>
      </c>
      <c r="BL248" s="82">
        <v>0</v>
      </c>
      <c r="BM248" s="108">
        <f t="shared" si="228"/>
        <v>0.60142857142857142</v>
      </c>
    </row>
    <row r="249" spans="1:65" hidden="1" x14ac:dyDescent="0.2">
      <c r="A249" s="206"/>
      <c r="B249" s="213"/>
      <c r="C249" s="202"/>
      <c r="D249" s="202"/>
      <c r="E249" s="202"/>
      <c r="F249" s="202"/>
      <c r="G249" s="202"/>
      <c r="H249" s="202"/>
      <c r="I249" s="214">
        <v>32329</v>
      </c>
      <c r="J249" s="109" t="s">
        <v>62</v>
      </c>
      <c r="K249" s="215">
        <v>170587.68</v>
      </c>
      <c r="L249" s="215">
        <v>30000</v>
      </c>
      <c r="M249" s="215">
        <v>30000</v>
      </c>
      <c r="N249" s="215">
        <v>15000</v>
      </c>
      <c r="O249" s="215">
        <v>15000</v>
      </c>
      <c r="P249" s="215">
        <v>13000</v>
      </c>
      <c r="Q249" s="215">
        <v>13000</v>
      </c>
      <c r="R249" s="215"/>
      <c r="S249" s="215">
        <v>13000</v>
      </c>
      <c r="T249" s="215"/>
      <c r="U249" s="215"/>
      <c r="V249" s="204">
        <f t="shared" si="217"/>
        <v>100</v>
      </c>
      <c r="W249" s="215">
        <v>15000</v>
      </c>
      <c r="X249" s="215">
        <v>50000</v>
      </c>
      <c r="Y249" s="215">
        <v>50000</v>
      </c>
      <c r="Z249" s="215">
        <v>50000</v>
      </c>
      <c r="AA249" s="215">
        <v>50000</v>
      </c>
      <c r="AB249" s="215">
        <v>3412.5</v>
      </c>
      <c r="AC249" s="215">
        <v>50000</v>
      </c>
      <c r="AD249" s="215">
        <v>50000</v>
      </c>
      <c r="AE249" s="215"/>
      <c r="AF249" s="215"/>
      <c r="AG249" s="218">
        <f>SUM(AD249+AE249-AF249)</f>
        <v>50000</v>
      </c>
      <c r="AH249" s="215">
        <v>8325</v>
      </c>
      <c r="AI249" s="215">
        <v>50000</v>
      </c>
      <c r="AJ249" s="82">
        <v>0</v>
      </c>
      <c r="AK249" s="215">
        <v>50000</v>
      </c>
      <c r="AL249" s="215"/>
      <c r="AM249" s="215"/>
      <c r="AN249" s="82">
        <f t="shared" si="182"/>
        <v>50000</v>
      </c>
      <c r="AO249" s="204">
        <f t="shared" si="254"/>
        <v>6636.1404207313026</v>
      </c>
      <c r="AP249" s="82">
        <v>100000</v>
      </c>
      <c r="AQ249" s="82"/>
      <c r="AR249" s="204">
        <f t="shared" si="255"/>
        <v>13272.280841462605</v>
      </c>
      <c r="AS249" s="204">
        <v>153.18</v>
      </c>
      <c r="AT249" s="204">
        <v>153.18</v>
      </c>
      <c r="AU249" s="204"/>
      <c r="AV249" s="204"/>
      <c r="AW249" s="204">
        <f t="shared" si="288"/>
        <v>13272.280841462605</v>
      </c>
      <c r="AX249" s="82"/>
      <c r="AY249" s="82">
        <v>985.66</v>
      </c>
      <c r="AZ249" s="82"/>
      <c r="BA249" s="82"/>
      <c r="BB249" s="82"/>
      <c r="BC249" s="82">
        <v>12286.62</v>
      </c>
      <c r="BD249" s="82">
        <f t="shared" si="265"/>
        <v>13272.28</v>
      </c>
      <c r="BE249" s="82">
        <f t="shared" si="266"/>
        <v>8.4146260451234411E-4</v>
      </c>
      <c r="BF249" s="82">
        <f t="shared" si="267"/>
        <v>-13272.28</v>
      </c>
      <c r="BG249" s="82">
        <v>2805.68</v>
      </c>
      <c r="BH249" s="82">
        <v>7000</v>
      </c>
      <c r="BI249" s="82">
        <v>7000</v>
      </c>
      <c r="BJ249" s="82">
        <v>42.1</v>
      </c>
      <c r="BK249" s="82"/>
      <c r="BL249" s="82"/>
      <c r="BM249" s="108">
        <f t="shared" si="228"/>
        <v>0.60142857142857142</v>
      </c>
    </row>
    <row r="250" spans="1:65" hidden="1" x14ac:dyDescent="0.2">
      <c r="A250" s="211" t="s">
        <v>119</v>
      </c>
      <c r="B250" s="217"/>
      <c r="C250" s="216"/>
      <c r="D250" s="216"/>
      <c r="E250" s="216"/>
      <c r="F250" s="216"/>
      <c r="G250" s="216"/>
      <c r="H250" s="216"/>
      <c r="I250" s="203" t="s">
        <v>120</v>
      </c>
      <c r="J250" s="192" t="s">
        <v>242</v>
      </c>
      <c r="K250" s="204" t="e">
        <f>SUM(K251+#REF!+#REF!+#REF!+#REF!)</f>
        <v>#REF!</v>
      </c>
      <c r="L250" s="204" t="e">
        <f>SUM(L251+#REF!+#REF!+#REF!+#REF!)</f>
        <v>#REF!</v>
      </c>
      <c r="M250" s="204" t="e">
        <f>SUM(M251+#REF!+#REF!+#REF!+#REF!)</f>
        <v>#REF!</v>
      </c>
      <c r="N250" s="204">
        <f t="shared" ref="N250:X250" si="299">SUM(N251)</f>
        <v>400000</v>
      </c>
      <c r="O250" s="204">
        <f t="shared" si="299"/>
        <v>400000</v>
      </c>
      <c r="P250" s="204">
        <f t="shared" si="299"/>
        <v>500000</v>
      </c>
      <c r="Q250" s="204">
        <f t="shared" si="299"/>
        <v>500000</v>
      </c>
      <c r="R250" s="204">
        <f t="shared" si="299"/>
        <v>0</v>
      </c>
      <c r="S250" s="204">
        <f t="shared" si="299"/>
        <v>500000</v>
      </c>
      <c r="T250" s="204">
        <f t="shared" si="299"/>
        <v>0</v>
      </c>
      <c r="U250" s="204">
        <f t="shared" si="299"/>
        <v>0</v>
      </c>
      <c r="V250" s="204">
        <f t="shared" si="299"/>
        <v>100</v>
      </c>
      <c r="W250" s="204">
        <f t="shared" si="299"/>
        <v>625000</v>
      </c>
      <c r="X250" s="204">
        <f t="shared" si="299"/>
        <v>200000</v>
      </c>
      <c r="Y250" s="204">
        <f>SUM(Y251+Y265)</f>
        <v>100000</v>
      </c>
      <c r="Z250" s="204">
        <f>SUM(Z251+Z265)</f>
        <v>500000</v>
      </c>
      <c r="AA250" s="204">
        <f t="shared" ref="AA250:AQ250" si="300">SUM(AA251+AA265)</f>
        <v>150000</v>
      </c>
      <c r="AB250" s="204">
        <f t="shared" si="300"/>
        <v>0</v>
      </c>
      <c r="AC250" s="204">
        <f t="shared" si="300"/>
        <v>250000</v>
      </c>
      <c r="AD250" s="204">
        <f t="shared" si="300"/>
        <v>250000</v>
      </c>
      <c r="AE250" s="204">
        <f t="shared" si="300"/>
        <v>0</v>
      </c>
      <c r="AF250" s="204">
        <f t="shared" si="300"/>
        <v>0</v>
      </c>
      <c r="AG250" s="204">
        <f t="shared" si="300"/>
        <v>250000</v>
      </c>
      <c r="AH250" s="204">
        <f t="shared" si="300"/>
        <v>143600</v>
      </c>
      <c r="AI250" s="204">
        <f t="shared" si="300"/>
        <v>350000</v>
      </c>
      <c r="AJ250" s="204">
        <f t="shared" si="300"/>
        <v>19017.5</v>
      </c>
      <c r="AK250" s="204">
        <f t="shared" si="300"/>
        <v>3770000</v>
      </c>
      <c r="AL250" s="204">
        <f t="shared" si="300"/>
        <v>450000</v>
      </c>
      <c r="AM250" s="204">
        <f t="shared" si="300"/>
        <v>0</v>
      </c>
      <c r="AN250" s="204">
        <f t="shared" si="300"/>
        <v>4220000</v>
      </c>
      <c r="AO250" s="204">
        <f t="shared" si="254"/>
        <v>560090.25150972186</v>
      </c>
      <c r="AP250" s="204">
        <f t="shared" si="300"/>
        <v>6670000</v>
      </c>
      <c r="AQ250" s="204">
        <f t="shared" si="300"/>
        <v>0</v>
      </c>
      <c r="AR250" s="204">
        <f t="shared" si="255"/>
        <v>885261.13212555577</v>
      </c>
      <c r="AS250" s="204"/>
      <c r="AT250" s="204">
        <f t="shared" ref="AT250:AV250" si="301">SUM(AT251+AT265)</f>
        <v>5900.5</v>
      </c>
      <c r="AU250" s="204">
        <f t="shared" si="301"/>
        <v>66900.3</v>
      </c>
      <c r="AV250" s="204">
        <f t="shared" si="301"/>
        <v>26544.560000000001</v>
      </c>
      <c r="AW250" s="204">
        <f t="shared" si="288"/>
        <v>925616.87212555576</v>
      </c>
      <c r="AX250" s="82"/>
      <c r="AY250" s="82"/>
      <c r="AZ250" s="82"/>
      <c r="BA250" s="82"/>
      <c r="BB250" s="82"/>
      <c r="BC250" s="82"/>
      <c r="BD250" s="82">
        <f t="shared" si="265"/>
        <v>0</v>
      </c>
      <c r="BE250" s="82">
        <f t="shared" si="266"/>
        <v>925616.87212555576</v>
      </c>
      <c r="BF250" s="82">
        <f t="shared" si="267"/>
        <v>0</v>
      </c>
      <c r="BG250" s="82">
        <f>SUM(BG251+BG265)</f>
        <v>5900.5</v>
      </c>
      <c r="BH250" s="82">
        <f>SUM(BH251+BH265)</f>
        <v>836000</v>
      </c>
      <c r="BI250" s="82">
        <f>SUM(BI251+BI265)</f>
        <v>836000</v>
      </c>
      <c r="BJ250" s="82">
        <f t="shared" ref="BJ250:BL250" si="302">SUM(BJ251+BJ265)</f>
        <v>0</v>
      </c>
      <c r="BK250" s="82">
        <f t="shared" si="302"/>
        <v>836000</v>
      </c>
      <c r="BL250" s="82">
        <f t="shared" si="302"/>
        <v>836000</v>
      </c>
      <c r="BM250" s="108">
        <f t="shared" si="228"/>
        <v>0</v>
      </c>
    </row>
    <row r="251" spans="1:65" hidden="1" x14ac:dyDescent="0.2">
      <c r="A251" s="206" t="s">
        <v>121</v>
      </c>
      <c r="B251" s="213"/>
      <c r="C251" s="202"/>
      <c r="D251" s="202"/>
      <c r="E251" s="202"/>
      <c r="F251" s="202"/>
      <c r="G251" s="202"/>
      <c r="H251" s="202"/>
      <c r="I251" s="214" t="s">
        <v>29</v>
      </c>
      <c r="J251" s="109" t="s">
        <v>165</v>
      </c>
      <c r="K251" s="215" t="e">
        <f t="shared" ref="K251:AQ251" si="303">SUM(K256)</f>
        <v>#REF!</v>
      </c>
      <c r="L251" s="215" t="e">
        <f t="shared" si="303"/>
        <v>#REF!</v>
      </c>
      <c r="M251" s="215" t="e">
        <f t="shared" si="303"/>
        <v>#REF!</v>
      </c>
      <c r="N251" s="215">
        <f t="shared" si="303"/>
        <v>400000</v>
      </c>
      <c r="O251" s="215">
        <f>SUM(O256)</f>
        <v>400000</v>
      </c>
      <c r="P251" s="215">
        <f t="shared" si="303"/>
        <v>500000</v>
      </c>
      <c r="Q251" s="215">
        <f>SUM(Q256)</f>
        <v>500000</v>
      </c>
      <c r="R251" s="215">
        <f t="shared" si="303"/>
        <v>0</v>
      </c>
      <c r="S251" s="215">
        <f t="shared" si="303"/>
        <v>500000</v>
      </c>
      <c r="T251" s="215">
        <f t="shared" si="303"/>
        <v>0</v>
      </c>
      <c r="U251" s="215">
        <f t="shared" si="303"/>
        <v>0</v>
      </c>
      <c r="V251" s="215">
        <f t="shared" si="303"/>
        <v>100</v>
      </c>
      <c r="W251" s="215">
        <f t="shared" si="303"/>
        <v>625000</v>
      </c>
      <c r="X251" s="215">
        <f t="shared" si="303"/>
        <v>200000</v>
      </c>
      <c r="Y251" s="215">
        <f t="shared" si="303"/>
        <v>50000</v>
      </c>
      <c r="Z251" s="215">
        <f t="shared" si="303"/>
        <v>50000</v>
      </c>
      <c r="AA251" s="215">
        <f t="shared" si="303"/>
        <v>50000</v>
      </c>
      <c r="AB251" s="215">
        <f t="shared" si="303"/>
        <v>0</v>
      </c>
      <c r="AC251" s="215">
        <f t="shared" si="303"/>
        <v>50000</v>
      </c>
      <c r="AD251" s="215">
        <f t="shared" si="303"/>
        <v>50000</v>
      </c>
      <c r="AE251" s="215">
        <f t="shared" si="303"/>
        <v>0</v>
      </c>
      <c r="AF251" s="215">
        <f t="shared" si="303"/>
        <v>0</v>
      </c>
      <c r="AG251" s="215">
        <f t="shared" si="303"/>
        <v>50000</v>
      </c>
      <c r="AH251" s="215">
        <f t="shared" si="303"/>
        <v>0</v>
      </c>
      <c r="AI251" s="215">
        <f t="shared" si="303"/>
        <v>200000</v>
      </c>
      <c r="AJ251" s="215">
        <f t="shared" si="303"/>
        <v>19017.5</v>
      </c>
      <c r="AK251" s="215">
        <f t="shared" si="303"/>
        <v>3620000</v>
      </c>
      <c r="AL251" s="215">
        <f t="shared" si="303"/>
        <v>400000</v>
      </c>
      <c r="AM251" s="215">
        <f t="shared" si="303"/>
        <v>0</v>
      </c>
      <c r="AN251" s="215">
        <f t="shared" si="303"/>
        <v>4020000</v>
      </c>
      <c r="AO251" s="204">
        <f t="shared" si="254"/>
        <v>533545.68982679676</v>
      </c>
      <c r="AP251" s="215">
        <f t="shared" si="303"/>
        <v>6470000</v>
      </c>
      <c r="AQ251" s="215">
        <f t="shared" si="303"/>
        <v>0</v>
      </c>
      <c r="AR251" s="204">
        <f t="shared" si="255"/>
        <v>858716.57044263056</v>
      </c>
      <c r="AS251" s="204"/>
      <c r="AT251" s="204">
        <f t="shared" ref="AT251:AV251" si="304">SUM(AT256)</f>
        <v>0</v>
      </c>
      <c r="AU251" s="204">
        <f t="shared" si="304"/>
        <v>60999.3</v>
      </c>
      <c r="AV251" s="204">
        <f t="shared" si="304"/>
        <v>26544.560000000001</v>
      </c>
      <c r="AW251" s="204">
        <f t="shared" si="288"/>
        <v>893171.31044263055</v>
      </c>
      <c r="AX251" s="82"/>
      <c r="AY251" s="82"/>
      <c r="AZ251" s="82"/>
      <c r="BA251" s="82"/>
      <c r="BB251" s="82"/>
      <c r="BC251" s="82"/>
      <c r="BD251" s="82">
        <f t="shared" si="265"/>
        <v>0</v>
      </c>
      <c r="BE251" s="82">
        <f t="shared" si="266"/>
        <v>893171.31044263055</v>
      </c>
      <c r="BF251" s="82">
        <f t="shared" si="267"/>
        <v>0</v>
      </c>
      <c r="BG251" s="82">
        <f>SUM(BG256)</f>
        <v>0</v>
      </c>
      <c r="BH251" s="82">
        <f>SUM(BH256)</f>
        <v>833000</v>
      </c>
      <c r="BI251" s="82">
        <f>SUM(BI256)</f>
        <v>833000</v>
      </c>
      <c r="BJ251" s="82">
        <f>SUM(BJ256)</f>
        <v>0</v>
      </c>
      <c r="BK251" s="82">
        <f t="shared" ref="BK251:BL251" si="305">SUM(BK256)</f>
        <v>833000</v>
      </c>
      <c r="BL251" s="82">
        <f t="shared" si="305"/>
        <v>833000</v>
      </c>
      <c r="BM251" s="108">
        <f t="shared" si="228"/>
        <v>0</v>
      </c>
    </row>
    <row r="252" spans="1:65" hidden="1" x14ac:dyDescent="0.2">
      <c r="A252" s="206"/>
      <c r="B252" s="213"/>
      <c r="C252" s="202"/>
      <c r="D252" s="202"/>
      <c r="E252" s="202"/>
      <c r="F252" s="202"/>
      <c r="G252" s="202"/>
      <c r="H252" s="202"/>
      <c r="I252" s="214" t="s">
        <v>116</v>
      </c>
      <c r="J252" s="109"/>
      <c r="K252" s="215" t="e">
        <f t="shared" ref="K252:AQ252" si="306">SUM(K256)</f>
        <v>#REF!</v>
      </c>
      <c r="L252" s="215" t="e">
        <f t="shared" si="306"/>
        <v>#REF!</v>
      </c>
      <c r="M252" s="215" t="e">
        <f t="shared" si="306"/>
        <v>#REF!</v>
      </c>
      <c r="N252" s="215">
        <f t="shared" si="306"/>
        <v>400000</v>
      </c>
      <c r="O252" s="215">
        <f t="shared" si="306"/>
        <v>400000</v>
      </c>
      <c r="P252" s="215">
        <f t="shared" si="306"/>
        <v>500000</v>
      </c>
      <c r="Q252" s="215">
        <f t="shared" si="306"/>
        <v>500000</v>
      </c>
      <c r="R252" s="215">
        <f t="shared" si="306"/>
        <v>0</v>
      </c>
      <c r="S252" s="215">
        <f t="shared" si="306"/>
        <v>500000</v>
      </c>
      <c r="T252" s="215">
        <f t="shared" si="306"/>
        <v>0</v>
      </c>
      <c r="U252" s="215">
        <f t="shared" si="306"/>
        <v>0</v>
      </c>
      <c r="V252" s="215">
        <f t="shared" si="306"/>
        <v>100</v>
      </c>
      <c r="W252" s="215">
        <f t="shared" si="306"/>
        <v>625000</v>
      </c>
      <c r="X252" s="215">
        <f t="shared" si="306"/>
        <v>200000</v>
      </c>
      <c r="Y252" s="215">
        <f t="shared" si="306"/>
        <v>50000</v>
      </c>
      <c r="Z252" s="215">
        <f t="shared" si="306"/>
        <v>50000</v>
      </c>
      <c r="AA252" s="215">
        <f t="shared" si="306"/>
        <v>50000</v>
      </c>
      <c r="AB252" s="215">
        <f t="shared" si="306"/>
        <v>0</v>
      </c>
      <c r="AC252" s="215">
        <f t="shared" si="306"/>
        <v>50000</v>
      </c>
      <c r="AD252" s="215">
        <f t="shared" si="306"/>
        <v>50000</v>
      </c>
      <c r="AE252" s="215">
        <f t="shared" si="306"/>
        <v>0</v>
      </c>
      <c r="AF252" s="215">
        <f t="shared" si="306"/>
        <v>0</v>
      </c>
      <c r="AG252" s="215">
        <f t="shared" si="306"/>
        <v>50000</v>
      </c>
      <c r="AH252" s="215">
        <f t="shared" si="306"/>
        <v>0</v>
      </c>
      <c r="AI252" s="215">
        <f t="shared" si="306"/>
        <v>200000</v>
      </c>
      <c r="AJ252" s="215">
        <f t="shared" si="306"/>
        <v>19017.5</v>
      </c>
      <c r="AK252" s="215">
        <f t="shared" si="306"/>
        <v>3620000</v>
      </c>
      <c r="AL252" s="215">
        <f t="shared" si="306"/>
        <v>400000</v>
      </c>
      <c r="AM252" s="215">
        <f t="shared" si="306"/>
        <v>0</v>
      </c>
      <c r="AN252" s="215">
        <f t="shared" si="306"/>
        <v>4020000</v>
      </c>
      <c r="AO252" s="204">
        <f t="shared" si="254"/>
        <v>533545.68982679676</v>
      </c>
      <c r="AP252" s="215">
        <f t="shared" si="306"/>
        <v>6470000</v>
      </c>
      <c r="AQ252" s="215">
        <f t="shared" si="306"/>
        <v>0</v>
      </c>
      <c r="AR252" s="204">
        <f t="shared" si="255"/>
        <v>858716.57044263056</v>
      </c>
      <c r="AS252" s="204"/>
      <c r="AT252" s="204">
        <f t="shared" ref="AT252:AV252" si="307">SUM(AT256)</f>
        <v>0</v>
      </c>
      <c r="AU252" s="204">
        <f t="shared" si="307"/>
        <v>60999.3</v>
      </c>
      <c r="AV252" s="204">
        <f t="shared" si="307"/>
        <v>26544.560000000001</v>
      </c>
      <c r="AW252" s="204">
        <f t="shared" si="288"/>
        <v>893171.31044263055</v>
      </c>
      <c r="AX252" s="82"/>
      <c r="AY252" s="82"/>
      <c r="AZ252" s="82"/>
      <c r="BA252" s="82"/>
      <c r="BB252" s="82"/>
      <c r="BC252" s="82"/>
      <c r="BD252" s="82">
        <f t="shared" si="265"/>
        <v>0</v>
      </c>
      <c r="BE252" s="82">
        <f t="shared" si="266"/>
        <v>893171.31044263055</v>
      </c>
      <c r="BF252" s="82">
        <f t="shared" si="267"/>
        <v>0</v>
      </c>
      <c r="BG252" s="82"/>
      <c r="BH252" s="82">
        <f>SUM(BH253:BH255)</f>
        <v>833000</v>
      </c>
      <c r="BI252" s="82">
        <f>SUM(BI253:BI255)</f>
        <v>833000</v>
      </c>
      <c r="BJ252" s="82">
        <f>SUM(BJ253:BJ255)</f>
        <v>0</v>
      </c>
      <c r="BK252" s="82">
        <f t="shared" ref="BK252:BL252" si="308">SUM(BK253:BK255)</f>
        <v>833000</v>
      </c>
      <c r="BL252" s="82">
        <f t="shared" si="308"/>
        <v>833000</v>
      </c>
      <c r="BM252" s="108">
        <f t="shared" si="228"/>
        <v>0</v>
      </c>
    </row>
    <row r="253" spans="1:65" hidden="1" x14ac:dyDescent="0.2">
      <c r="A253" s="206"/>
      <c r="B253" s="213" t="s">
        <v>369</v>
      </c>
      <c r="C253" s="202"/>
      <c r="D253" s="213"/>
      <c r="E253" s="202"/>
      <c r="F253" s="202"/>
      <c r="G253" s="202"/>
      <c r="H253" s="202"/>
      <c r="I253" s="220" t="s">
        <v>370</v>
      </c>
      <c r="J253" s="109" t="s">
        <v>1</v>
      </c>
      <c r="K253" s="215"/>
      <c r="L253" s="215"/>
      <c r="M253" s="215"/>
      <c r="N253" s="215"/>
      <c r="O253" s="215"/>
      <c r="P253" s="215"/>
      <c r="Q253" s="215"/>
      <c r="R253" s="215"/>
      <c r="S253" s="215"/>
      <c r="T253" s="215"/>
      <c r="U253" s="215"/>
      <c r="V253" s="215"/>
      <c r="W253" s="215"/>
      <c r="X253" s="215"/>
      <c r="Y253" s="215"/>
      <c r="Z253" s="215"/>
      <c r="AA253" s="215"/>
      <c r="AB253" s="215"/>
      <c r="AC253" s="215"/>
      <c r="AD253" s="215"/>
      <c r="AE253" s="215"/>
      <c r="AF253" s="215"/>
      <c r="AG253" s="215"/>
      <c r="AH253" s="215"/>
      <c r="AI253" s="215"/>
      <c r="AJ253" s="215"/>
      <c r="AK253" s="215"/>
      <c r="AL253" s="215"/>
      <c r="AM253" s="215"/>
      <c r="AN253" s="215"/>
      <c r="AO253" s="204">
        <f t="shared" si="254"/>
        <v>0</v>
      </c>
      <c r="AP253" s="215">
        <v>250000</v>
      </c>
      <c r="AQ253" s="215"/>
      <c r="AR253" s="204">
        <f t="shared" si="255"/>
        <v>33180.702103656513</v>
      </c>
      <c r="AS253" s="204"/>
      <c r="AT253" s="204">
        <v>250000</v>
      </c>
      <c r="AU253" s="204"/>
      <c r="AV253" s="204"/>
      <c r="AW253" s="204">
        <v>0</v>
      </c>
      <c r="AX253" s="82"/>
      <c r="AY253" s="82"/>
      <c r="AZ253" s="82"/>
      <c r="BA253" s="82"/>
      <c r="BB253" s="82"/>
      <c r="BC253" s="82"/>
      <c r="BD253" s="82">
        <f t="shared" si="265"/>
        <v>0</v>
      </c>
      <c r="BE253" s="82">
        <f t="shared" si="266"/>
        <v>0</v>
      </c>
      <c r="BF253" s="82">
        <f t="shared" si="267"/>
        <v>0</v>
      </c>
      <c r="BG253" s="82"/>
      <c r="BH253" s="82">
        <v>22083</v>
      </c>
      <c r="BI253" s="82">
        <v>22083</v>
      </c>
      <c r="BJ253" s="82"/>
      <c r="BK253" s="82"/>
      <c r="BL253" s="82"/>
      <c r="BM253" s="108">
        <f t="shared" si="228"/>
        <v>0</v>
      </c>
    </row>
    <row r="254" spans="1:65" hidden="1" x14ac:dyDescent="0.2">
      <c r="A254" s="206"/>
      <c r="B254" s="213" t="s">
        <v>369</v>
      </c>
      <c r="C254" s="202"/>
      <c r="D254" s="213"/>
      <c r="E254" s="202"/>
      <c r="F254" s="202"/>
      <c r="G254" s="202"/>
      <c r="H254" s="202"/>
      <c r="I254" s="220" t="s">
        <v>375</v>
      </c>
      <c r="J254" s="109" t="s">
        <v>376</v>
      </c>
      <c r="K254" s="215"/>
      <c r="L254" s="215"/>
      <c r="M254" s="215"/>
      <c r="N254" s="215"/>
      <c r="O254" s="215"/>
      <c r="P254" s="215"/>
      <c r="Q254" s="215"/>
      <c r="R254" s="215"/>
      <c r="S254" s="215"/>
      <c r="T254" s="215"/>
      <c r="U254" s="215"/>
      <c r="V254" s="215"/>
      <c r="W254" s="215"/>
      <c r="X254" s="215"/>
      <c r="Y254" s="215"/>
      <c r="Z254" s="215"/>
      <c r="AA254" s="215"/>
      <c r="AB254" s="215"/>
      <c r="AC254" s="215"/>
      <c r="AD254" s="215"/>
      <c r="AE254" s="215"/>
      <c r="AF254" s="215"/>
      <c r="AG254" s="215"/>
      <c r="AH254" s="215"/>
      <c r="AI254" s="215"/>
      <c r="AJ254" s="215"/>
      <c r="AK254" s="215"/>
      <c r="AL254" s="215"/>
      <c r="AM254" s="215"/>
      <c r="AN254" s="215"/>
      <c r="AO254" s="204">
        <f t="shared" si="254"/>
        <v>0</v>
      </c>
      <c r="AP254" s="215">
        <v>6200000</v>
      </c>
      <c r="AQ254" s="215"/>
      <c r="AR254" s="204">
        <f t="shared" si="255"/>
        <v>822881.41217068152</v>
      </c>
      <c r="AS254" s="204"/>
      <c r="AT254" s="204">
        <v>6200000</v>
      </c>
      <c r="AU254" s="204"/>
      <c r="AV254" s="204"/>
      <c r="AW254" s="204">
        <v>892939.91</v>
      </c>
      <c r="AX254" s="82"/>
      <c r="AY254" s="82"/>
      <c r="AZ254" s="82"/>
      <c r="BA254" s="82"/>
      <c r="BB254" s="82"/>
      <c r="BC254" s="82"/>
      <c r="BD254" s="82">
        <f t="shared" si="265"/>
        <v>0</v>
      </c>
      <c r="BE254" s="82">
        <f t="shared" si="266"/>
        <v>892939.91</v>
      </c>
      <c r="BF254" s="82">
        <f t="shared" si="267"/>
        <v>0</v>
      </c>
      <c r="BG254" s="82"/>
      <c r="BH254" s="82">
        <v>800000</v>
      </c>
      <c r="BI254" s="82">
        <v>800000</v>
      </c>
      <c r="BJ254" s="82"/>
      <c r="BK254" s="82">
        <v>833000</v>
      </c>
      <c r="BL254" s="82">
        <v>833000</v>
      </c>
      <c r="BM254" s="108">
        <f t="shared" si="228"/>
        <v>0</v>
      </c>
    </row>
    <row r="255" spans="1:65" hidden="1" x14ac:dyDescent="0.2">
      <c r="A255" s="206"/>
      <c r="B255" s="213" t="s">
        <v>369</v>
      </c>
      <c r="C255" s="202"/>
      <c r="D255" s="213"/>
      <c r="E255" s="202"/>
      <c r="F255" s="202"/>
      <c r="G255" s="202"/>
      <c r="H255" s="202"/>
      <c r="I255" s="220" t="s">
        <v>371</v>
      </c>
      <c r="J255" s="109" t="s">
        <v>372</v>
      </c>
      <c r="K255" s="215"/>
      <c r="L255" s="215"/>
      <c r="M255" s="215"/>
      <c r="N255" s="215"/>
      <c r="O255" s="215"/>
      <c r="P255" s="215"/>
      <c r="Q255" s="215"/>
      <c r="R255" s="215"/>
      <c r="S255" s="215"/>
      <c r="T255" s="215"/>
      <c r="U255" s="215"/>
      <c r="V255" s="215"/>
      <c r="W255" s="215"/>
      <c r="X255" s="215"/>
      <c r="Y255" s="215"/>
      <c r="Z255" s="215"/>
      <c r="AA255" s="215"/>
      <c r="AB255" s="215"/>
      <c r="AC255" s="215"/>
      <c r="AD255" s="215"/>
      <c r="AE255" s="215"/>
      <c r="AF255" s="215"/>
      <c r="AG255" s="215"/>
      <c r="AH255" s="215"/>
      <c r="AI255" s="215"/>
      <c r="AJ255" s="215"/>
      <c r="AK255" s="215"/>
      <c r="AL255" s="215"/>
      <c r="AM255" s="215"/>
      <c r="AN255" s="215"/>
      <c r="AO255" s="204">
        <f t="shared" si="254"/>
        <v>0</v>
      </c>
      <c r="AP255" s="215">
        <v>20000</v>
      </c>
      <c r="AQ255" s="215"/>
      <c r="AR255" s="204">
        <f t="shared" si="255"/>
        <v>2654.4561682925209</v>
      </c>
      <c r="AS255" s="204"/>
      <c r="AT255" s="204">
        <v>20000</v>
      </c>
      <c r="AU255" s="204"/>
      <c r="AV255" s="204"/>
      <c r="AW255" s="204">
        <v>231.4</v>
      </c>
      <c r="AX255" s="82"/>
      <c r="AY255" s="82"/>
      <c r="AZ255" s="82"/>
      <c r="BA255" s="82"/>
      <c r="BB255" s="82"/>
      <c r="BC255" s="82"/>
      <c r="BD255" s="82">
        <f t="shared" si="265"/>
        <v>0</v>
      </c>
      <c r="BE255" s="82">
        <f t="shared" si="266"/>
        <v>231.4</v>
      </c>
      <c r="BF255" s="82">
        <f t="shared" si="267"/>
        <v>0</v>
      </c>
      <c r="BG255" s="82"/>
      <c r="BH255" s="82">
        <v>10917</v>
      </c>
      <c r="BI255" s="82">
        <v>10917</v>
      </c>
      <c r="BJ255" s="82"/>
      <c r="BK255" s="82"/>
      <c r="BL255" s="82"/>
      <c r="BM255" s="108">
        <f t="shared" si="228"/>
        <v>0</v>
      </c>
    </row>
    <row r="256" spans="1:65" hidden="1" x14ac:dyDescent="0.2">
      <c r="A256" s="211"/>
      <c r="B256" s="217"/>
      <c r="C256" s="216"/>
      <c r="D256" s="216"/>
      <c r="E256" s="216"/>
      <c r="F256" s="216"/>
      <c r="G256" s="216"/>
      <c r="H256" s="216"/>
      <c r="I256" s="203">
        <v>4</v>
      </c>
      <c r="J256" s="192" t="s">
        <v>15</v>
      </c>
      <c r="K256" s="204" t="e">
        <f t="shared" ref="K256:AE257" si="309">SUM(K257)</f>
        <v>#REF!</v>
      </c>
      <c r="L256" s="204" t="e">
        <f t="shared" si="309"/>
        <v>#REF!</v>
      </c>
      <c r="M256" s="204" t="e">
        <f t="shared" si="309"/>
        <v>#REF!</v>
      </c>
      <c r="N256" s="204">
        <f>SUM(N257)</f>
        <v>400000</v>
      </c>
      <c r="O256" s="204">
        <f>SUM(O257)</f>
        <v>400000</v>
      </c>
      <c r="P256" s="204">
        <f t="shared" si="309"/>
        <v>500000</v>
      </c>
      <c r="Q256" s="204">
        <f t="shared" si="309"/>
        <v>500000</v>
      </c>
      <c r="R256" s="204">
        <f t="shared" si="309"/>
        <v>0</v>
      </c>
      <c r="S256" s="204">
        <f t="shared" si="309"/>
        <v>500000</v>
      </c>
      <c r="T256" s="204">
        <f t="shared" si="309"/>
        <v>0</v>
      </c>
      <c r="U256" s="204">
        <f t="shared" si="309"/>
        <v>0</v>
      </c>
      <c r="V256" s="204">
        <f t="shared" si="309"/>
        <v>100</v>
      </c>
      <c r="W256" s="204">
        <f t="shared" si="309"/>
        <v>625000</v>
      </c>
      <c r="X256" s="204">
        <f t="shared" si="309"/>
        <v>200000</v>
      </c>
      <c r="Y256" s="204">
        <f t="shared" si="309"/>
        <v>50000</v>
      </c>
      <c r="Z256" s="204">
        <f t="shared" si="309"/>
        <v>50000</v>
      </c>
      <c r="AA256" s="204">
        <f t="shared" si="309"/>
        <v>50000</v>
      </c>
      <c r="AB256" s="204">
        <f t="shared" si="309"/>
        <v>0</v>
      </c>
      <c r="AC256" s="204">
        <f t="shared" si="309"/>
        <v>50000</v>
      </c>
      <c r="AD256" s="204">
        <f t="shared" si="309"/>
        <v>50000</v>
      </c>
      <c r="AE256" s="204">
        <f t="shared" si="309"/>
        <v>0</v>
      </c>
      <c r="AF256" s="204">
        <f t="shared" ref="AF256:AQ257" si="310">SUM(AF257)</f>
        <v>0</v>
      </c>
      <c r="AG256" s="204">
        <f t="shared" si="310"/>
        <v>50000</v>
      </c>
      <c r="AH256" s="204">
        <f t="shared" si="310"/>
        <v>0</v>
      </c>
      <c r="AI256" s="204">
        <f t="shared" si="310"/>
        <v>200000</v>
      </c>
      <c r="AJ256" s="204">
        <f t="shared" si="310"/>
        <v>19017.5</v>
      </c>
      <c r="AK256" s="204">
        <f t="shared" si="310"/>
        <v>3620000</v>
      </c>
      <c r="AL256" s="204">
        <f t="shared" si="310"/>
        <v>400000</v>
      </c>
      <c r="AM256" s="204">
        <f t="shared" si="310"/>
        <v>0</v>
      </c>
      <c r="AN256" s="204">
        <f t="shared" si="310"/>
        <v>4020000</v>
      </c>
      <c r="AO256" s="204">
        <f t="shared" si="254"/>
        <v>533545.68982679676</v>
      </c>
      <c r="AP256" s="204">
        <f t="shared" si="310"/>
        <v>6470000</v>
      </c>
      <c r="AQ256" s="204">
        <f t="shared" si="310"/>
        <v>0</v>
      </c>
      <c r="AR256" s="204">
        <f t="shared" si="255"/>
        <v>858716.57044263056</v>
      </c>
      <c r="AS256" s="204"/>
      <c r="AT256" s="204">
        <f t="shared" ref="AT256:AV257" si="311">SUM(AT257)</f>
        <v>0</v>
      </c>
      <c r="AU256" s="204">
        <f t="shared" si="311"/>
        <v>60999.3</v>
      </c>
      <c r="AV256" s="204">
        <f t="shared" si="311"/>
        <v>26544.560000000001</v>
      </c>
      <c r="AW256" s="204">
        <f t="shared" ref="AW256:AW266" si="312">SUM(AR256+AU256-AV256)</f>
        <v>893171.31044263055</v>
      </c>
      <c r="AX256" s="82"/>
      <c r="AY256" s="82"/>
      <c r="AZ256" s="82"/>
      <c r="BA256" s="82"/>
      <c r="BB256" s="82"/>
      <c r="BC256" s="82"/>
      <c r="BD256" s="82">
        <f t="shared" si="265"/>
        <v>0</v>
      </c>
      <c r="BE256" s="82">
        <f t="shared" si="266"/>
        <v>893171.31044263055</v>
      </c>
      <c r="BF256" s="82">
        <f t="shared" si="267"/>
        <v>0</v>
      </c>
      <c r="BG256" s="82">
        <f t="shared" ref="BG256:BL257" si="313">SUM(BG257)</f>
        <v>0</v>
      </c>
      <c r="BH256" s="82">
        <f t="shared" si="313"/>
        <v>833000</v>
      </c>
      <c r="BI256" s="82">
        <f t="shared" si="313"/>
        <v>833000</v>
      </c>
      <c r="BJ256" s="82">
        <f t="shared" si="313"/>
        <v>0</v>
      </c>
      <c r="BK256" s="82">
        <f t="shared" si="313"/>
        <v>833000</v>
      </c>
      <c r="BL256" s="82">
        <f t="shared" si="313"/>
        <v>833000</v>
      </c>
      <c r="BM256" s="108">
        <f t="shared" si="228"/>
        <v>0</v>
      </c>
    </row>
    <row r="257" spans="1:65" ht="26.25" hidden="1" customHeight="1" x14ac:dyDescent="0.2">
      <c r="A257" s="211"/>
      <c r="B257" s="217" t="s">
        <v>404</v>
      </c>
      <c r="C257" s="216"/>
      <c r="D257" s="216"/>
      <c r="E257" s="216"/>
      <c r="F257" s="216"/>
      <c r="G257" s="216"/>
      <c r="H257" s="216"/>
      <c r="I257" s="203">
        <v>42</v>
      </c>
      <c r="J257" s="192" t="s">
        <v>30</v>
      </c>
      <c r="K257" s="204" t="e">
        <f>SUM(K258:K258)</f>
        <v>#REF!</v>
      </c>
      <c r="L257" s="204" t="e">
        <f>SUM(L258:L258)</f>
        <v>#REF!</v>
      </c>
      <c r="M257" s="204" t="e">
        <f>SUM(M258:M258)</f>
        <v>#REF!</v>
      </c>
      <c r="N257" s="204">
        <f>SUM(N258)</f>
        <v>400000</v>
      </c>
      <c r="O257" s="204">
        <f>SUM(O258)</f>
        <v>400000</v>
      </c>
      <c r="P257" s="204">
        <f t="shared" si="309"/>
        <v>500000</v>
      </c>
      <c r="Q257" s="204">
        <f t="shared" si="309"/>
        <v>500000</v>
      </c>
      <c r="R257" s="204">
        <f t="shared" si="309"/>
        <v>0</v>
      </c>
      <c r="S257" s="204">
        <f t="shared" si="309"/>
        <v>500000</v>
      </c>
      <c r="T257" s="204">
        <f t="shared" si="309"/>
        <v>0</v>
      </c>
      <c r="U257" s="204">
        <f t="shared" si="309"/>
        <v>0</v>
      </c>
      <c r="V257" s="204">
        <f t="shared" si="309"/>
        <v>100</v>
      </c>
      <c r="W257" s="204">
        <f>SUM(W258)</f>
        <v>625000</v>
      </c>
      <c r="X257" s="204">
        <f>SUM(X258)</f>
        <v>200000</v>
      </c>
      <c r="Y257" s="204">
        <f t="shared" si="309"/>
        <v>50000</v>
      </c>
      <c r="Z257" s="204">
        <f t="shared" si="309"/>
        <v>50000</v>
      </c>
      <c r="AA257" s="204">
        <f t="shared" si="309"/>
        <v>50000</v>
      </c>
      <c r="AB257" s="204">
        <f t="shared" si="309"/>
        <v>0</v>
      </c>
      <c r="AC257" s="204">
        <f t="shared" si="309"/>
        <v>50000</v>
      </c>
      <c r="AD257" s="204">
        <f t="shared" si="309"/>
        <v>50000</v>
      </c>
      <c r="AE257" s="204">
        <f t="shared" si="309"/>
        <v>0</v>
      </c>
      <c r="AF257" s="204">
        <f t="shared" si="310"/>
        <v>0</v>
      </c>
      <c r="AG257" s="204">
        <f t="shared" si="310"/>
        <v>50000</v>
      </c>
      <c r="AH257" s="204">
        <f t="shared" si="310"/>
        <v>0</v>
      </c>
      <c r="AI257" s="204">
        <f t="shared" si="310"/>
        <v>200000</v>
      </c>
      <c r="AJ257" s="204">
        <f t="shared" si="310"/>
        <v>19017.5</v>
      </c>
      <c r="AK257" s="204">
        <f t="shared" si="310"/>
        <v>3620000</v>
      </c>
      <c r="AL257" s="204">
        <f t="shared" si="310"/>
        <v>400000</v>
      </c>
      <c r="AM257" s="204">
        <f t="shared" si="310"/>
        <v>0</v>
      </c>
      <c r="AN257" s="204">
        <f t="shared" si="310"/>
        <v>4020000</v>
      </c>
      <c r="AO257" s="204">
        <f t="shared" si="254"/>
        <v>533545.68982679676</v>
      </c>
      <c r="AP257" s="204">
        <f t="shared" si="310"/>
        <v>6470000</v>
      </c>
      <c r="AQ257" s="204"/>
      <c r="AR257" s="204">
        <f t="shared" si="255"/>
        <v>858716.57044263056</v>
      </c>
      <c r="AS257" s="204"/>
      <c r="AT257" s="204">
        <f t="shared" si="311"/>
        <v>0</v>
      </c>
      <c r="AU257" s="204">
        <f t="shared" si="311"/>
        <v>60999.3</v>
      </c>
      <c r="AV257" s="204">
        <f t="shared" si="311"/>
        <v>26544.560000000001</v>
      </c>
      <c r="AW257" s="204">
        <f t="shared" si="312"/>
        <v>893171.31044263055</v>
      </c>
      <c r="AX257" s="82"/>
      <c r="AY257" s="82"/>
      <c r="AZ257" s="82"/>
      <c r="BA257" s="82"/>
      <c r="BB257" s="82"/>
      <c r="BC257" s="82"/>
      <c r="BD257" s="82">
        <f t="shared" si="265"/>
        <v>0</v>
      </c>
      <c r="BE257" s="82">
        <f t="shared" si="266"/>
        <v>893171.31044263055</v>
      </c>
      <c r="BF257" s="82">
        <f t="shared" si="267"/>
        <v>0</v>
      </c>
      <c r="BG257" s="82">
        <f t="shared" si="313"/>
        <v>0</v>
      </c>
      <c r="BH257" s="82">
        <f t="shared" si="313"/>
        <v>833000</v>
      </c>
      <c r="BI257" s="82">
        <f t="shared" si="313"/>
        <v>833000</v>
      </c>
      <c r="BJ257" s="82">
        <f t="shared" si="313"/>
        <v>0</v>
      </c>
      <c r="BK257" s="82">
        <v>833000</v>
      </c>
      <c r="BL257" s="82">
        <v>833000</v>
      </c>
      <c r="BM257" s="108">
        <f t="shared" si="228"/>
        <v>0</v>
      </c>
    </row>
    <row r="258" spans="1:65" hidden="1" x14ac:dyDescent="0.2">
      <c r="A258" s="206"/>
      <c r="B258" s="213"/>
      <c r="C258" s="202"/>
      <c r="D258" s="202"/>
      <c r="E258" s="202"/>
      <c r="F258" s="202"/>
      <c r="G258" s="202"/>
      <c r="H258" s="202"/>
      <c r="I258" s="214">
        <v>421</v>
      </c>
      <c r="J258" s="109" t="s">
        <v>74</v>
      </c>
      <c r="K258" s="215" t="e">
        <f>SUM(#REF!)</f>
        <v>#REF!</v>
      </c>
      <c r="L258" s="215" t="e">
        <f>SUM(#REF!)</f>
        <v>#REF!</v>
      </c>
      <c r="M258" s="215" t="e">
        <f>SUM(#REF!)</f>
        <v>#REF!</v>
      </c>
      <c r="N258" s="215">
        <f t="shared" ref="N258:V258" si="314">SUM(N261:N261)</f>
        <v>400000</v>
      </c>
      <c r="O258" s="215">
        <f t="shared" si="314"/>
        <v>400000</v>
      </c>
      <c r="P258" s="215">
        <f t="shared" si="314"/>
        <v>500000</v>
      </c>
      <c r="Q258" s="215">
        <f t="shared" si="314"/>
        <v>500000</v>
      </c>
      <c r="R258" s="215">
        <f t="shared" si="314"/>
        <v>0</v>
      </c>
      <c r="S258" s="215">
        <f t="shared" si="314"/>
        <v>500000</v>
      </c>
      <c r="T258" s="215">
        <f t="shared" si="314"/>
        <v>0</v>
      </c>
      <c r="U258" s="215">
        <f t="shared" si="314"/>
        <v>0</v>
      </c>
      <c r="V258" s="215">
        <f t="shared" si="314"/>
        <v>100</v>
      </c>
      <c r="W258" s="215">
        <f>SUM(W261:W261)</f>
        <v>625000</v>
      </c>
      <c r="X258" s="215">
        <f t="shared" ref="X258:AF258" si="315">SUM(X261:X261)</f>
        <v>200000</v>
      </c>
      <c r="Y258" s="215">
        <f t="shared" si="315"/>
        <v>50000</v>
      </c>
      <c r="Z258" s="215">
        <f t="shared" si="315"/>
        <v>50000</v>
      </c>
      <c r="AA258" s="215">
        <f t="shared" si="315"/>
        <v>50000</v>
      </c>
      <c r="AB258" s="215">
        <f t="shared" si="315"/>
        <v>0</v>
      </c>
      <c r="AC258" s="215">
        <f t="shared" si="315"/>
        <v>50000</v>
      </c>
      <c r="AD258" s="215">
        <f t="shared" si="315"/>
        <v>50000</v>
      </c>
      <c r="AE258" s="215">
        <f t="shared" si="315"/>
        <v>0</v>
      </c>
      <c r="AF258" s="215">
        <f t="shared" si="315"/>
        <v>0</v>
      </c>
      <c r="AG258" s="215">
        <f>SUM(AG264+AG261)</f>
        <v>50000</v>
      </c>
      <c r="AH258" s="215">
        <f>SUM(AH264+AH261)</f>
        <v>0</v>
      </c>
      <c r="AI258" s="215">
        <f>SUM(AI264+AI261)</f>
        <v>200000</v>
      </c>
      <c r="AJ258" s="215">
        <f>SUM(AJ261:AJ264)</f>
        <v>19017.5</v>
      </c>
      <c r="AK258" s="215">
        <f>SUM(AK259:AK264)</f>
        <v>3620000</v>
      </c>
      <c r="AL258" s="215">
        <f t="shared" ref="AL258:AP258" si="316">SUM(AL259:AL264)</f>
        <v>400000</v>
      </c>
      <c r="AM258" s="215">
        <f t="shared" si="316"/>
        <v>0</v>
      </c>
      <c r="AN258" s="215">
        <f t="shared" si="316"/>
        <v>4020000</v>
      </c>
      <c r="AO258" s="204">
        <f t="shared" si="254"/>
        <v>533545.68982679676</v>
      </c>
      <c r="AP258" s="215">
        <f t="shared" si="316"/>
        <v>6470000</v>
      </c>
      <c r="AQ258" s="215"/>
      <c r="AR258" s="204">
        <f t="shared" si="255"/>
        <v>858716.57044263056</v>
      </c>
      <c r="AS258" s="204"/>
      <c r="AT258" s="204">
        <f t="shared" ref="AT258:AV258" si="317">SUM(AT259:AT264)</f>
        <v>0</v>
      </c>
      <c r="AU258" s="204">
        <f t="shared" si="317"/>
        <v>60999.3</v>
      </c>
      <c r="AV258" s="204">
        <f t="shared" si="317"/>
        <v>26544.560000000001</v>
      </c>
      <c r="AW258" s="204">
        <f t="shared" si="312"/>
        <v>893171.31044263055</v>
      </c>
      <c r="AX258" s="82"/>
      <c r="AY258" s="82"/>
      <c r="AZ258" s="82"/>
      <c r="BA258" s="82"/>
      <c r="BB258" s="82"/>
      <c r="BC258" s="82"/>
      <c r="BD258" s="82">
        <f t="shared" si="265"/>
        <v>0</v>
      </c>
      <c r="BE258" s="82">
        <f t="shared" si="266"/>
        <v>893171.31044263055</v>
      </c>
      <c r="BF258" s="82">
        <f t="shared" si="267"/>
        <v>0</v>
      </c>
      <c r="BG258" s="82">
        <f>SUM(BG259:BG264)</f>
        <v>0</v>
      </c>
      <c r="BH258" s="82">
        <f>SUM(BH259:BH264)</f>
        <v>833000</v>
      </c>
      <c r="BI258" s="82">
        <f>SUM(BI259:BI264)</f>
        <v>833000</v>
      </c>
      <c r="BJ258" s="82">
        <f>SUM(BJ259:BJ264)</f>
        <v>0</v>
      </c>
      <c r="BK258" s="82"/>
      <c r="BL258" s="82"/>
      <c r="BM258" s="108">
        <f t="shared" si="228"/>
        <v>0</v>
      </c>
    </row>
    <row r="259" spans="1:65" hidden="1" x14ac:dyDescent="0.2">
      <c r="A259" s="206"/>
      <c r="B259" s="213"/>
      <c r="C259" s="202"/>
      <c r="D259" s="202"/>
      <c r="E259" s="202"/>
      <c r="F259" s="202"/>
      <c r="G259" s="202"/>
      <c r="H259" s="202"/>
      <c r="I259" s="214">
        <v>42131</v>
      </c>
      <c r="J259" s="109" t="s">
        <v>359</v>
      </c>
      <c r="K259" s="215"/>
      <c r="L259" s="215"/>
      <c r="M259" s="215"/>
      <c r="N259" s="215"/>
      <c r="O259" s="215"/>
      <c r="P259" s="215"/>
      <c r="Q259" s="215"/>
      <c r="R259" s="215"/>
      <c r="S259" s="215"/>
      <c r="T259" s="215"/>
      <c r="U259" s="215"/>
      <c r="V259" s="215"/>
      <c r="W259" s="215"/>
      <c r="X259" s="215"/>
      <c r="Y259" s="215"/>
      <c r="Z259" s="215"/>
      <c r="AA259" s="215"/>
      <c r="AB259" s="215"/>
      <c r="AC259" s="215"/>
      <c r="AD259" s="215"/>
      <c r="AE259" s="215"/>
      <c r="AF259" s="215"/>
      <c r="AG259" s="215"/>
      <c r="AH259" s="215"/>
      <c r="AI259" s="215"/>
      <c r="AJ259" s="215"/>
      <c r="AK259" s="215"/>
      <c r="AL259" s="215">
        <v>400000</v>
      </c>
      <c r="AM259" s="215"/>
      <c r="AN259" s="215">
        <f>SUM(AK259+AL259-AM259)</f>
        <v>400000</v>
      </c>
      <c r="AO259" s="204">
        <f t="shared" si="254"/>
        <v>53089.123365850421</v>
      </c>
      <c r="AP259" s="215">
        <v>250000</v>
      </c>
      <c r="AQ259" s="215"/>
      <c r="AR259" s="204">
        <f t="shared" si="255"/>
        <v>33180.702103656513</v>
      </c>
      <c r="AS259" s="204"/>
      <c r="AT259" s="204"/>
      <c r="AU259" s="204">
        <v>20999.3</v>
      </c>
      <c r="AV259" s="204"/>
      <c r="AW259" s="204">
        <f t="shared" si="312"/>
        <v>54180.002103656516</v>
      </c>
      <c r="AX259" s="82"/>
      <c r="AY259" s="82"/>
      <c r="AZ259" s="82"/>
      <c r="BA259" s="82">
        <v>54180</v>
      </c>
      <c r="BB259" s="82"/>
      <c r="BC259" s="82"/>
      <c r="BD259" s="82">
        <f t="shared" si="265"/>
        <v>54180</v>
      </c>
      <c r="BE259" s="82">
        <f t="shared" si="266"/>
        <v>2.1036565158283338E-3</v>
      </c>
      <c r="BF259" s="82">
        <f t="shared" si="267"/>
        <v>-54180</v>
      </c>
      <c r="BG259" s="82"/>
      <c r="BH259" s="82">
        <v>0</v>
      </c>
      <c r="BI259" s="82">
        <v>0</v>
      </c>
      <c r="BJ259" s="82"/>
      <c r="BK259" s="82"/>
      <c r="BL259" s="82"/>
      <c r="BM259" s="108">
        <v>0</v>
      </c>
    </row>
    <row r="260" spans="1:65" hidden="1" x14ac:dyDescent="0.2">
      <c r="A260" s="206"/>
      <c r="B260" s="213"/>
      <c r="C260" s="202"/>
      <c r="D260" s="202"/>
      <c r="E260" s="202"/>
      <c r="F260" s="202"/>
      <c r="G260" s="202"/>
      <c r="H260" s="202"/>
      <c r="I260" s="214">
        <v>42131</v>
      </c>
      <c r="J260" s="109" t="s">
        <v>393</v>
      </c>
      <c r="K260" s="215"/>
      <c r="L260" s="215"/>
      <c r="M260" s="215"/>
      <c r="N260" s="215"/>
      <c r="O260" s="215"/>
      <c r="P260" s="215"/>
      <c r="Q260" s="215"/>
      <c r="R260" s="215"/>
      <c r="S260" s="215"/>
      <c r="T260" s="215"/>
      <c r="U260" s="215"/>
      <c r="V260" s="215"/>
      <c r="W260" s="215"/>
      <c r="X260" s="215"/>
      <c r="Y260" s="215"/>
      <c r="Z260" s="215"/>
      <c r="AA260" s="215"/>
      <c r="AB260" s="215"/>
      <c r="AC260" s="215"/>
      <c r="AD260" s="215"/>
      <c r="AE260" s="215"/>
      <c r="AF260" s="215"/>
      <c r="AG260" s="215"/>
      <c r="AH260" s="215"/>
      <c r="AI260" s="215"/>
      <c r="AJ260" s="215"/>
      <c r="AK260" s="215"/>
      <c r="AL260" s="215"/>
      <c r="AM260" s="215"/>
      <c r="AN260" s="215"/>
      <c r="AO260" s="204"/>
      <c r="AP260" s="215"/>
      <c r="AQ260" s="215"/>
      <c r="AR260" s="204"/>
      <c r="AS260" s="204"/>
      <c r="AT260" s="204"/>
      <c r="AU260" s="204">
        <v>40000</v>
      </c>
      <c r="AV260" s="204"/>
      <c r="AW260" s="204">
        <f t="shared" si="312"/>
        <v>40000</v>
      </c>
      <c r="AX260" s="82"/>
      <c r="AY260" s="82"/>
      <c r="AZ260" s="82"/>
      <c r="BA260" s="82">
        <v>39768.6</v>
      </c>
      <c r="BB260" s="82"/>
      <c r="BC260" s="82">
        <v>231.4</v>
      </c>
      <c r="BD260" s="82">
        <f t="shared" si="265"/>
        <v>40000</v>
      </c>
      <c r="BE260" s="82">
        <f t="shared" si="266"/>
        <v>0</v>
      </c>
      <c r="BF260" s="82">
        <f t="shared" si="267"/>
        <v>-40000</v>
      </c>
      <c r="BG260" s="82"/>
      <c r="BH260" s="82">
        <v>25000</v>
      </c>
      <c r="BI260" s="82">
        <v>25000</v>
      </c>
      <c r="BJ260" s="82"/>
      <c r="BK260" s="82"/>
      <c r="BL260" s="82"/>
      <c r="BM260" s="108">
        <f t="shared" si="228"/>
        <v>0</v>
      </c>
    </row>
    <row r="261" spans="1:65" hidden="1" x14ac:dyDescent="0.2">
      <c r="A261" s="206"/>
      <c r="B261" s="213"/>
      <c r="C261" s="202"/>
      <c r="D261" s="202"/>
      <c r="E261" s="202"/>
      <c r="F261" s="202"/>
      <c r="G261" s="202"/>
      <c r="H261" s="202"/>
      <c r="I261" s="214">
        <v>42141</v>
      </c>
      <c r="J261" s="109" t="s">
        <v>330</v>
      </c>
      <c r="K261" s="215"/>
      <c r="L261" s="215"/>
      <c r="M261" s="215"/>
      <c r="N261" s="215">
        <v>400000</v>
      </c>
      <c r="O261" s="215">
        <v>400000</v>
      </c>
      <c r="P261" s="215">
        <v>500000</v>
      </c>
      <c r="Q261" s="215">
        <v>500000</v>
      </c>
      <c r="R261" s="215"/>
      <c r="S261" s="215">
        <v>500000</v>
      </c>
      <c r="T261" s="215"/>
      <c r="U261" s="215"/>
      <c r="V261" s="204">
        <f t="shared" si="217"/>
        <v>100</v>
      </c>
      <c r="W261" s="215">
        <v>625000</v>
      </c>
      <c r="X261" s="215">
        <v>200000</v>
      </c>
      <c r="Y261" s="215">
        <v>50000</v>
      </c>
      <c r="Z261" s="215">
        <v>50000</v>
      </c>
      <c r="AA261" s="215">
        <v>50000</v>
      </c>
      <c r="AB261" s="215"/>
      <c r="AC261" s="215">
        <v>50000</v>
      </c>
      <c r="AD261" s="215">
        <v>50000</v>
      </c>
      <c r="AE261" s="215"/>
      <c r="AF261" s="215"/>
      <c r="AG261" s="218">
        <f>SUM(AD261+AE261-AF261)</f>
        <v>50000</v>
      </c>
      <c r="AH261" s="215"/>
      <c r="AI261" s="215">
        <v>200000</v>
      </c>
      <c r="AJ261" s="82">
        <v>0</v>
      </c>
      <c r="AK261" s="215">
        <v>20000</v>
      </c>
      <c r="AL261" s="215"/>
      <c r="AM261" s="215"/>
      <c r="AN261" s="82">
        <f t="shared" si="182"/>
        <v>20000</v>
      </c>
      <c r="AO261" s="204">
        <f t="shared" si="254"/>
        <v>2654.4561682925209</v>
      </c>
      <c r="AP261" s="82">
        <v>20000</v>
      </c>
      <c r="AQ261" s="82"/>
      <c r="AR261" s="204">
        <f t="shared" si="255"/>
        <v>2654.4561682925209</v>
      </c>
      <c r="AS261" s="204"/>
      <c r="AT261" s="204"/>
      <c r="AU261" s="204"/>
      <c r="AV261" s="204"/>
      <c r="AW261" s="204">
        <f t="shared" si="312"/>
        <v>2654.4561682925209</v>
      </c>
      <c r="AX261" s="82"/>
      <c r="AY261" s="82"/>
      <c r="AZ261" s="82"/>
      <c r="BA261" s="82">
        <v>2654.46</v>
      </c>
      <c r="BB261" s="82"/>
      <c r="BC261" s="82"/>
      <c r="BD261" s="82">
        <f t="shared" si="265"/>
        <v>2654.46</v>
      </c>
      <c r="BE261" s="82">
        <f t="shared" si="266"/>
        <v>-3.8317074790938932E-3</v>
      </c>
      <c r="BF261" s="82">
        <f t="shared" si="267"/>
        <v>-2654.46</v>
      </c>
      <c r="BG261" s="82"/>
      <c r="BH261" s="82">
        <v>0</v>
      </c>
      <c r="BI261" s="82">
        <v>0</v>
      </c>
      <c r="BJ261" s="82"/>
      <c r="BK261" s="82"/>
      <c r="BL261" s="82"/>
      <c r="BM261" s="108">
        <v>0</v>
      </c>
    </row>
    <row r="262" spans="1:65" hidden="1" x14ac:dyDescent="0.2">
      <c r="A262" s="206"/>
      <c r="B262" s="213"/>
      <c r="C262" s="202"/>
      <c r="D262" s="202"/>
      <c r="E262" s="202"/>
      <c r="F262" s="202"/>
      <c r="G262" s="202"/>
      <c r="H262" s="202"/>
      <c r="I262" s="214">
        <v>42142</v>
      </c>
      <c r="J262" s="109" t="s">
        <v>341</v>
      </c>
      <c r="K262" s="215"/>
      <c r="L262" s="215"/>
      <c r="M262" s="215"/>
      <c r="N262" s="215"/>
      <c r="O262" s="215"/>
      <c r="P262" s="215"/>
      <c r="Q262" s="215"/>
      <c r="R262" s="215"/>
      <c r="S262" s="215"/>
      <c r="T262" s="215"/>
      <c r="U262" s="215"/>
      <c r="V262" s="204"/>
      <c r="W262" s="215"/>
      <c r="X262" s="215"/>
      <c r="Y262" s="215"/>
      <c r="Z262" s="215"/>
      <c r="AA262" s="215"/>
      <c r="AB262" s="215"/>
      <c r="AC262" s="215"/>
      <c r="AD262" s="215"/>
      <c r="AE262" s="215"/>
      <c r="AF262" s="215"/>
      <c r="AG262" s="218"/>
      <c r="AH262" s="215"/>
      <c r="AI262" s="215"/>
      <c r="AJ262" s="82"/>
      <c r="AK262" s="215">
        <v>600000</v>
      </c>
      <c r="AL262" s="215"/>
      <c r="AM262" s="215"/>
      <c r="AN262" s="82">
        <f t="shared" ref="AN262:AN339" si="318">SUM(AK262+AL262-AM262)</f>
        <v>600000</v>
      </c>
      <c r="AO262" s="204">
        <f t="shared" si="254"/>
        <v>79633.685048775631</v>
      </c>
      <c r="AP262" s="82">
        <v>200000</v>
      </c>
      <c r="AQ262" s="82"/>
      <c r="AR262" s="204">
        <f t="shared" si="255"/>
        <v>26544.56168292521</v>
      </c>
      <c r="AS262" s="204"/>
      <c r="AT262" s="204"/>
      <c r="AU262" s="204"/>
      <c r="AV262" s="204">
        <v>26544.560000000001</v>
      </c>
      <c r="AW262" s="204">
        <f t="shared" si="312"/>
        <v>1.6829252090246882E-3</v>
      </c>
      <c r="AX262" s="82"/>
      <c r="AY262" s="82"/>
      <c r="AZ262" s="82"/>
      <c r="BA262" s="82"/>
      <c r="BB262" s="82"/>
      <c r="BC262" s="82"/>
      <c r="BD262" s="82">
        <f t="shared" si="265"/>
        <v>0</v>
      </c>
      <c r="BE262" s="82">
        <f t="shared" si="266"/>
        <v>1.6829252090246882E-3</v>
      </c>
      <c r="BF262" s="82">
        <f t="shared" si="267"/>
        <v>0</v>
      </c>
      <c r="BG262" s="82"/>
      <c r="BH262" s="82">
        <v>0</v>
      </c>
      <c r="BI262" s="82">
        <v>0</v>
      </c>
      <c r="BJ262" s="82"/>
      <c r="BK262" s="82"/>
      <c r="BL262" s="82"/>
      <c r="BM262" s="108">
        <v>0</v>
      </c>
    </row>
    <row r="263" spans="1:65" hidden="1" x14ac:dyDescent="0.2">
      <c r="A263" s="206"/>
      <c r="B263" s="213"/>
      <c r="C263" s="202"/>
      <c r="D263" s="202"/>
      <c r="E263" s="202"/>
      <c r="F263" s="202"/>
      <c r="G263" s="202"/>
      <c r="H263" s="202"/>
      <c r="I263" s="214">
        <v>42142</v>
      </c>
      <c r="J263" s="109" t="s">
        <v>343</v>
      </c>
      <c r="K263" s="215"/>
      <c r="L263" s="215"/>
      <c r="M263" s="215"/>
      <c r="N263" s="215"/>
      <c r="O263" s="215"/>
      <c r="P263" s="215"/>
      <c r="Q263" s="215"/>
      <c r="R263" s="215"/>
      <c r="S263" s="215"/>
      <c r="T263" s="215"/>
      <c r="U263" s="215"/>
      <c r="V263" s="204"/>
      <c r="W263" s="215"/>
      <c r="X263" s="215"/>
      <c r="Y263" s="215"/>
      <c r="Z263" s="215"/>
      <c r="AA263" s="215"/>
      <c r="AB263" s="215"/>
      <c r="AC263" s="215"/>
      <c r="AD263" s="215"/>
      <c r="AE263" s="215"/>
      <c r="AF263" s="215"/>
      <c r="AG263" s="218"/>
      <c r="AH263" s="215"/>
      <c r="AI263" s="215"/>
      <c r="AJ263" s="82"/>
      <c r="AK263" s="215">
        <v>3000000</v>
      </c>
      <c r="AL263" s="215"/>
      <c r="AM263" s="215"/>
      <c r="AN263" s="82">
        <f t="shared" si="318"/>
        <v>3000000</v>
      </c>
      <c r="AO263" s="204">
        <f t="shared" si="254"/>
        <v>398168.42524387816</v>
      </c>
      <c r="AP263" s="82">
        <v>6000000</v>
      </c>
      <c r="AQ263" s="82"/>
      <c r="AR263" s="204">
        <f t="shared" si="255"/>
        <v>796336.85048775631</v>
      </c>
      <c r="AS263" s="204"/>
      <c r="AT263" s="204"/>
      <c r="AU263" s="204"/>
      <c r="AV263" s="204"/>
      <c r="AW263" s="204">
        <f t="shared" si="312"/>
        <v>796336.85048775631</v>
      </c>
      <c r="AX263" s="82"/>
      <c r="AY263" s="82"/>
      <c r="AZ263" s="82"/>
      <c r="BA263" s="82">
        <v>796336.85</v>
      </c>
      <c r="BB263" s="82"/>
      <c r="BC263" s="82"/>
      <c r="BD263" s="82">
        <f t="shared" si="265"/>
        <v>796336.85</v>
      </c>
      <c r="BE263" s="82">
        <f t="shared" si="266"/>
        <v>4.8775633331388235E-4</v>
      </c>
      <c r="BF263" s="82">
        <f t="shared" si="267"/>
        <v>-796336.85</v>
      </c>
      <c r="BG263" s="82"/>
      <c r="BH263" s="82">
        <v>800000</v>
      </c>
      <c r="BI263" s="82">
        <v>800000</v>
      </c>
      <c r="BJ263" s="82"/>
      <c r="BK263" s="82"/>
      <c r="BL263" s="82"/>
      <c r="BM263" s="108">
        <f t="shared" ref="BM263:BM326" si="319">SUM(BJ263/BI263*100)</f>
        <v>0</v>
      </c>
    </row>
    <row r="264" spans="1:65" hidden="1" x14ac:dyDescent="0.2">
      <c r="A264" s="206"/>
      <c r="B264" s="213"/>
      <c r="C264" s="202"/>
      <c r="D264" s="202"/>
      <c r="E264" s="202"/>
      <c r="F264" s="202"/>
      <c r="G264" s="202"/>
      <c r="H264" s="202"/>
      <c r="I264" s="214">
        <v>42147</v>
      </c>
      <c r="J264" s="109" t="s">
        <v>340</v>
      </c>
      <c r="K264" s="215"/>
      <c r="L264" s="215"/>
      <c r="M264" s="215"/>
      <c r="N264" s="215"/>
      <c r="O264" s="215"/>
      <c r="P264" s="215"/>
      <c r="Q264" s="215"/>
      <c r="R264" s="215"/>
      <c r="S264" s="215"/>
      <c r="T264" s="215"/>
      <c r="U264" s="215"/>
      <c r="V264" s="204"/>
      <c r="W264" s="215"/>
      <c r="X264" s="215"/>
      <c r="Y264" s="215"/>
      <c r="Z264" s="215"/>
      <c r="AA264" s="215"/>
      <c r="AB264" s="215"/>
      <c r="AC264" s="215"/>
      <c r="AD264" s="215"/>
      <c r="AE264" s="215"/>
      <c r="AF264" s="215"/>
      <c r="AG264" s="218"/>
      <c r="AH264" s="215"/>
      <c r="AI264" s="215"/>
      <c r="AJ264" s="82">
        <v>19017.5</v>
      </c>
      <c r="AK264" s="215">
        <v>0</v>
      </c>
      <c r="AL264" s="215"/>
      <c r="AM264" s="215"/>
      <c r="AN264" s="82">
        <f t="shared" si="318"/>
        <v>0</v>
      </c>
      <c r="AO264" s="204">
        <f t="shared" si="254"/>
        <v>0</v>
      </c>
      <c r="AP264" s="82"/>
      <c r="AQ264" s="82"/>
      <c r="AR264" s="204">
        <f t="shared" si="255"/>
        <v>0</v>
      </c>
      <c r="AS264" s="204"/>
      <c r="AT264" s="204"/>
      <c r="AU264" s="204"/>
      <c r="AV264" s="204"/>
      <c r="AW264" s="204">
        <f t="shared" si="312"/>
        <v>0</v>
      </c>
      <c r="AX264" s="82"/>
      <c r="AY264" s="82"/>
      <c r="AZ264" s="82"/>
      <c r="BA264" s="82"/>
      <c r="BB264" s="82"/>
      <c r="BC264" s="82"/>
      <c r="BD264" s="82">
        <f t="shared" si="265"/>
        <v>0</v>
      </c>
      <c r="BE264" s="82">
        <f t="shared" si="266"/>
        <v>0</v>
      </c>
      <c r="BF264" s="82">
        <f t="shared" si="267"/>
        <v>0</v>
      </c>
      <c r="BG264" s="82"/>
      <c r="BH264" s="82">
        <v>8000</v>
      </c>
      <c r="BI264" s="82">
        <v>8000</v>
      </c>
      <c r="BJ264" s="82"/>
      <c r="BK264" s="82"/>
      <c r="BL264" s="82"/>
      <c r="BM264" s="108">
        <f t="shared" si="319"/>
        <v>0</v>
      </c>
    </row>
    <row r="265" spans="1:65" hidden="1" x14ac:dyDescent="0.2">
      <c r="A265" s="206" t="s">
        <v>240</v>
      </c>
      <c r="B265" s="213"/>
      <c r="C265" s="202"/>
      <c r="D265" s="202"/>
      <c r="E265" s="202"/>
      <c r="F265" s="202"/>
      <c r="G265" s="202"/>
      <c r="H265" s="202"/>
      <c r="I265" s="214" t="s">
        <v>29</v>
      </c>
      <c r="J265" s="109" t="s">
        <v>241</v>
      </c>
      <c r="K265" s="215" t="e">
        <f t="shared" ref="K265:N265" si="320">SUM(K273)</f>
        <v>#REF!</v>
      </c>
      <c r="L265" s="215" t="e">
        <f t="shared" si="320"/>
        <v>#REF!</v>
      </c>
      <c r="M265" s="215" t="e">
        <f t="shared" si="320"/>
        <v>#REF!</v>
      </c>
      <c r="N265" s="215">
        <f t="shared" si="320"/>
        <v>400000</v>
      </c>
      <c r="O265" s="215">
        <f>SUM(O273)</f>
        <v>400000</v>
      </c>
      <c r="P265" s="215">
        <f t="shared" ref="P265" si="321">SUM(P273)</f>
        <v>500000</v>
      </c>
      <c r="Q265" s="215">
        <f>SUM(Q273)</f>
        <v>500000</v>
      </c>
      <c r="R265" s="215">
        <f t="shared" ref="R265:AQ265" si="322">SUM(R273)</f>
        <v>0</v>
      </c>
      <c r="S265" s="215">
        <f t="shared" si="322"/>
        <v>500000</v>
      </c>
      <c r="T265" s="215">
        <f t="shared" si="322"/>
        <v>0</v>
      </c>
      <c r="U265" s="215">
        <f t="shared" si="322"/>
        <v>0</v>
      </c>
      <c r="V265" s="215">
        <f t="shared" si="322"/>
        <v>100</v>
      </c>
      <c r="W265" s="215">
        <f t="shared" si="322"/>
        <v>0</v>
      </c>
      <c r="X265" s="215">
        <f t="shared" si="322"/>
        <v>0</v>
      </c>
      <c r="Y265" s="215">
        <f t="shared" si="322"/>
        <v>50000</v>
      </c>
      <c r="Z265" s="215">
        <f t="shared" si="322"/>
        <v>450000</v>
      </c>
      <c r="AA265" s="215">
        <f t="shared" si="322"/>
        <v>100000</v>
      </c>
      <c r="AB265" s="215">
        <f t="shared" si="322"/>
        <v>0</v>
      </c>
      <c r="AC265" s="215">
        <f t="shared" si="322"/>
        <v>200000</v>
      </c>
      <c r="AD265" s="215">
        <f t="shared" si="322"/>
        <v>200000</v>
      </c>
      <c r="AE265" s="215">
        <f t="shared" si="322"/>
        <v>0</v>
      </c>
      <c r="AF265" s="215">
        <f t="shared" si="322"/>
        <v>0</v>
      </c>
      <c r="AG265" s="215">
        <f t="shared" si="322"/>
        <v>200000</v>
      </c>
      <c r="AH265" s="215">
        <f t="shared" si="322"/>
        <v>143600</v>
      </c>
      <c r="AI265" s="215">
        <f t="shared" si="322"/>
        <v>150000</v>
      </c>
      <c r="AJ265" s="215">
        <f t="shared" si="322"/>
        <v>0</v>
      </c>
      <c r="AK265" s="215">
        <f t="shared" si="322"/>
        <v>150000</v>
      </c>
      <c r="AL265" s="215">
        <f t="shared" si="322"/>
        <v>50000</v>
      </c>
      <c r="AM265" s="215">
        <f t="shared" si="322"/>
        <v>0</v>
      </c>
      <c r="AN265" s="215">
        <f t="shared" si="322"/>
        <v>200000</v>
      </c>
      <c r="AO265" s="204">
        <f t="shared" si="254"/>
        <v>26544.56168292521</v>
      </c>
      <c r="AP265" s="215">
        <f t="shared" si="322"/>
        <v>200000</v>
      </c>
      <c r="AQ265" s="215">
        <f t="shared" si="322"/>
        <v>0</v>
      </c>
      <c r="AR265" s="204">
        <f t="shared" si="255"/>
        <v>26544.56168292521</v>
      </c>
      <c r="AS265" s="204"/>
      <c r="AT265" s="204">
        <f>SUM(AT266)</f>
        <v>5900.5</v>
      </c>
      <c r="AU265" s="204">
        <f t="shared" ref="AU265:AV265" si="323">SUM(AU266)</f>
        <v>5901</v>
      </c>
      <c r="AV265" s="204">
        <f t="shared" si="323"/>
        <v>0</v>
      </c>
      <c r="AW265" s="204">
        <f t="shared" si="312"/>
        <v>32445.56168292521</v>
      </c>
      <c r="AX265" s="82"/>
      <c r="AY265" s="82"/>
      <c r="AZ265" s="82"/>
      <c r="BA265" s="82"/>
      <c r="BB265" s="82"/>
      <c r="BC265" s="82"/>
      <c r="BD265" s="82">
        <f t="shared" si="265"/>
        <v>0</v>
      </c>
      <c r="BE265" s="82">
        <f t="shared" si="266"/>
        <v>32445.56168292521</v>
      </c>
      <c r="BF265" s="82">
        <f t="shared" si="267"/>
        <v>0</v>
      </c>
      <c r="BG265" s="82">
        <f>SUM(BG269+BG273)</f>
        <v>5900.5</v>
      </c>
      <c r="BH265" s="82">
        <f>SUM(BH269+BH273)</f>
        <v>3000</v>
      </c>
      <c r="BI265" s="82">
        <f>SUM(BI269+BI273)</f>
        <v>3000</v>
      </c>
      <c r="BJ265" s="82">
        <f>SUM(BJ269+BJ273)</f>
        <v>0</v>
      </c>
      <c r="BK265" s="82">
        <f t="shared" ref="BK265:BL265" si="324">SUM(BK269+BK273)</f>
        <v>3000</v>
      </c>
      <c r="BL265" s="82">
        <f t="shared" si="324"/>
        <v>3000</v>
      </c>
      <c r="BM265" s="108">
        <f t="shared" si="319"/>
        <v>0</v>
      </c>
    </row>
    <row r="266" spans="1:65" hidden="1" x14ac:dyDescent="0.2">
      <c r="A266" s="206"/>
      <c r="B266" s="213"/>
      <c r="C266" s="202"/>
      <c r="D266" s="202"/>
      <c r="E266" s="202"/>
      <c r="F266" s="202"/>
      <c r="G266" s="202"/>
      <c r="H266" s="202"/>
      <c r="I266" s="214" t="s">
        <v>116</v>
      </c>
      <c r="J266" s="109"/>
      <c r="K266" s="215" t="e">
        <f t="shared" ref="K266:AQ266" si="325">SUM(K273)</f>
        <v>#REF!</v>
      </c>
      <c r="L266" s="215" t="e">
        <f t="shared" si="325"/>
        <v>#REF!</v>
      </c>
      <c r="M266" s="215" t="e">
        <f t="shared" si="325"/>
        <v>#REF!</v>
      </c>
      <c r="N266" s="215">
        <f t="shared" si="325"/>
        <v>400000</v>
      </c>
      <c r="O266" s="215">
        <f t="shared" si="325"/>
        <v>400000</v>
      </c>
      <c r="P266" s="215">
        <f t="shared" si="325"/>
        <v>500000</v>
      </c>
      <c r="Q266" s="215">
        <f t="shared" si="325"/>
        <v>500000</v>
      </c>
      <c r="R266" s="215">
        <f t="shared" si="325"/>
        <v>0</v>
      </c>
      <c r="S266" s="215">
        <f t="shared" si="325"/>
        <v>500000</v>
      </c>
      <c r="T266" s="215">
        <f t="shared" si="325"/>
        <v>0</v>
      </c>
      <c r="U266" s="215">
        <f t="shared" si="325"/>
        <v>0</v>
      </c>
      <c r="V266" s="215">
        <f t="shared" si="325"/>
        <v>100</v>
      </c>
      <c r="W266" s="215">
        <f t="shared" si="325"/>
        <v>0</v>
      </c>
      <c r="X266" s="215">
        <f t="shared" si="325"/>
        <v>0</v>
      </c>
      <c r="Y266" s="215">
        <f t="shared" si="325"/>
        <v>50000</v>
      </c>
      <c r="Z266" s="215">
        <f t="shared" si="325"/>
        <v>450000</v>
      </c>
      <c r="AA266" s="215">
        <f t="shared" si="325"/>
        <v>100000</v>
      </c>
      <c r="AB266" s="215">
        <f t="shared" si="325"/>
        <v>0</v>
      </c>
      <c r="AC266" s="215">
        <f t="shared" si="325"/>
        <v>200000</v>
      </c>
      <c r="AD266" s="215">
        <f t="shared" si="325"/>
        <v>200000</v>
      </c>
      <c r="AE266" s="215">
        <f t="shared" si="325"/>
        <v>0</v>
      </c>
      <c r="AF266" s="215">
        <f t="shared" si="325"/>
        <v>0</v>
      </c>
      <c r="AG266" s="215">
        <f t="shared" si="325"/>
        <v>200000</v>
      </c>
      <c r="AH266" s="215">
        <f t="shared" si="325"/>
        <v>143600</v>
      </c>
      <c r="AI266" s="215">
        <f t="shared" si="325"/>
        <v>150000</v>
      </c>
      <c r="AJ266" s="215">
        <f t="shared" si="325"/>
        <v>0</v>
      </c>
      <c r="AK266" s="215">
        <f t="shared" si="325"/>
        <v>150000</v>
      </c>
      <c r="AL266" s="215">
        <f t="shared" si="325"/>
        <v>50000</v>
      </c>
      <c r="AM266" s="215">
        <f t="shared" si="325"/>
        <v>0</v>
      </c>
      <c r="AN266" s="215">
        <f t="shared" si="325"/>
        <v>200000</v>
      </c>
      <c r="AO266" s="204">
        <f t="shared" si="254"/>
        <v>26544.56168292521</v>
      </c>
      <c r="AP266" s="215">
        <f t="shared" si="325"/>
        <v>200000</v>
      </c>
      <c r="AQ266" s="215">
        <f t="shared" si="325"/>
        <v>0</v>
      </c>
      <c r="AR266" s="204">
        <f t="shared" si="255"/>
        <v>26544.56168292521</v>
      </c>
      <c r="AS266" s="204"/>
      <c r="AT266" s="204">
        <f>SUM(AT269+AT273)</f>
        <v>5900.5</v>
      </c>
      <c r="AU266" s="204">
        <f t="shared" ref="AU266:AV266" si="326">SUM(AU269+AU273)</f>
        <v>5901</v>
      </c>
      <c r="AV266" s="204">
        <f t="shared" si="326"/>
        <v>0</v>
      </c>
      <c r="AW266" s="204">
        <f t="shared" si="312"/>
        <v>32445.56168292521</v>
      </c>
      <c r="AX266" s="82"/>
      <c r="AY266" s="82"/>
      <c r="AZ266" s="82"/>
      <c r="BA266" s="82"/>
      <c r="BB266" s="82"/>
      <c r="BC266" s="82"/>
      <c r="BD266" s="82">
        <f t="shared" si="265"/>
        <v>0</v>
      </c>
      <c r="BE266" s="82">
        <f t="shared" si="266"/>
        <v>32445.56168292521</v>
      </c>
      <c r="BF266" s="82">
        <f t="shared" si="267"/>
        <v>0</v>
      </c>
      <c r="BG266" s="82"/>
      <c r="BH266" s="82">
        <v>3000</v>
      </c>
      <c r="BI266" s="82">
        <v>3000</v>
      </c>
      <c r="BJ266" s="82"/>
      <c r="BK266" s="82">
        <v>3000</v>
      </c>
      <c r="BL266" s="82">
        <v>3000</v>
      </c>
      <c r="BM266" s="108">
        <f t="shared" si="319"/>
        <v>0</v>
      </c>
    </row>
    <row r="267" spans="1:65" hidden="1" x14ac:dyDescent="0.2">
      <c r="A267" s="206"/>
      <c r="B267" s="213" t="s">
        <v>369</v>
      </c>
      <c r="C267" s="202"/>
      <c r="D267" s="213"/>
      <c r="E267" s="202"/>
      <c r="F267" s="202"/>
      <c r="G267" s="202"/>
      <c r="H267" s="202"/>
      <c r="I267" s="220" t="s">
        <v>396</v>
      </c>
      <c r="J267" s="109" t="s">
        <v>377</v>
      </c>
      <c r="K267" s="215"/>
      <c r="L267" s="215"/>
      <c r="M267" s="215"/>
      <c r="N267" s="215"/>
      <c r="O267" s="215"/>
      <c r="P267" s="215"/>
      <c r="Q267" s="215"/>
      <c r="R267" s="215"/>
      <c r="S267" s="215"/>
      <c r="T267" s="215"/>
      <c r="U267" s="215"/>
      <c r="V267" s="215"/>
      <c r="W267" s="215"/>
      <c r="X267" s="215"/>
      <c r="Y267" s="215"/>
      <c r="Z267" s="215"/>
      <c r="AA267" s="215"/>
      <c r="AB267" s="215"/>
      <c r="AC267" s="215"/>
      <c r="AD267" s="215"/>
      <c r="AE267" s="215"/>
      <c r="AF267" s="215"/>
      <c r="AG267" s="215"/>
      <c r="AH267" s="215"/>
      <c r="AI267" s="215"/>
      <c r="AJ267" s="215"/>
      <c r="AK267" s="215"/>
      <c r="AL267" s="215"/>
      <c r="AM267" s="215"/>
      <c r="AN267" s="215"/>
      <c r="AO267" s="204"/>
      <c r="AP267" s="215"/>
      <c r="AQ267" s="215"/>
      <c r="AR267" s="204"/>
      <c r="AS267" s="204"/>
      <c r="AT267" s="204"/>
      <c r="AU267" s="204"/>
      <c r="AV267" s="204"/>
      <c r="AW267" s="204">
        <v>5901</v>
      </c>
      <c r="AX267" s="82"/>
      <c r="AY267" s="82"/>
      <c r="AZ267" s="82"/>
      <c r="BA267" s="82"/>
      <c r="BB267" s="82"/>
      <c r="BC267" s="82"/>
      <c r="BD267" s="82"/>
      <c r="BE267" s="82"/>
      <c r="BF267" s="82"/>
      <c r="BG267" s="82"/>
      <c r="BH267" s="82">
        <v>0</v>
      </c>
      <c r="BI267" s="82">
        <v>0</v>
      </c>
      <c r="BJ267" s="82"/>
      <c r="BK267" s="82"/>
      <c r="BL267" s="82"/>
      <c r="BM267" s="108">
        <v>0</v>
      </c>
    </row>
    <row r="268" spans="1:65" hidden="1" x14ac:dyDescent="0.2">
      <c r="A268" s="206"/>
      <c r="B268" s="213" t="s">
        <v>369</v>
      </c>
      <c r="C268" s="202"/>
      <c r="D268" s="213"/>
      <c r="E268" s="202"/>
      <c r="F268" s="202"/>
      <c r="G268" s="202"/>
      <c r="H268" s="202"/>
      <c r="I268" s="220" t="s">
        <v>375</v>
      </c>
      <c r="J268" s="109" t="s">
        <v>420</v>
      </c>
      <c r="K268" s="215"/>
      <c r="L268" s="215"/>
      <c r="M268" s="215"/>
      <c r="N268" s="215"/>
      <c r="O268" s="215"/>
      <c r="P268" s="215"/>
      <c r="Q268" s="215"/>
      <c r="R268" s="215"/>
      <c r="S268" s="215"/>
      <c r="T268" s="215"/>
      <c r="U268" s="215"/>
      <c r="V268" s="215"/>
      <c r="W268" s="215"/>
      <c r="X268" s="215"/>
      <c r="Y268" s="215"/>
      <c r="Z268" s="215"/>
      <c r="AA268" s="215"/>
      <c r="AB268" s="215"/>
      <c r="AC268" s="215"/>
      <c r="AD268" s="215"/>
      <c r="AE268" s="215"/>
      <c r="AF268" s="215"/>
      <c r="AG268" s="215"/>
      <c r="AH268" s="215"/>
      <c r="AI268" s="215"/>
      <c r="AJ268" s="215"/>
      <c r="AK268" s="215"/>
      <c r="AL268" s="215"/>
      <c r="AM268" s="215"/>
      <c r="AN268" s="215"/>
      <c r="AO268" s="204">
        <f t="shared" si="254"/>
        <v>0</v>
      </c>
      <c r="AP268" s="215">
        <v>200000</v>
      </c>
      <c r="AQ268" s="215"/>
      <c r="AR268" s="204">
        <f t="shared" si="255"/>
        <v>26544.56168292521</v>
      </c>
      <c r="AS268" s="204"/>
      <c r="AT268" s="204">
        <v>200000</v>
      </c>
      <c r="AU268" s="204"/>
      <c r="AV268" s="204"/>
      <c r="AW268" s="204">
        <f t="shared" ref="AW268:AW281" si="327">SUM(AR268+AU268-AV268)</f>
        <v>26544.56168292521</v>
      </c>
      <c r="AX268" s="82"/>
      <c r="AY268" s="82"/>
      <c r="AZ268" s="82"/>
      <c r="BA268" s="82"/>
      <c r="BB268" s="82"/>
      <c r="BC268" s="82"/>
      <c r="BD268" s="82">
        <f t="shared" si="265"/>
        <v>0</v>
      </c>
      <c r="BE268" s="82">
        <f t="shared" si="266"/>
        <v>26544.56168292521</v>
      </c>
      <c r="BF268" s="82">
        <f t="shared" si="267"/>
        <v>0</v>
      </c>
      <c r="BG268" s="82"/>
      <c r="BH268" s="82">
        <v>3000</v>
      </c>
      <c r="BI268" s="82">
        <v>3000</v>
      </c>
      <c r="BJ268" s="82"/>
      <c r="BK268" s="82">
        <v>3000</v>
      </c>
      <c r="BL268" s="82">
        <v>3000</v>
      </c>
      <c r="BM268" s="108">
        <f t="shared" si="319"/>
        <v>0</v>
      </c>
    </row>
    <row r="269" spans="1:65" hidden="1" x14ac:dyDescent="0.2">
      <c r="A269" s="206"/>
      <c r="B269" s="213"/>
      <c r="C269" s="202"/>
      <c r="D269" s="213"/>
      <c r="E269" s="202"/>
      <c r="F269" s="202"/>
      <c r="G269" s="202"/>
      <c r="H269" s="202"/>
      <c r="I269" s="203">
        <v>3</v>
      </c>
      <c r="J269" s="192" t="s">
        <v>4</v>
      </c>
      <c r="K269" s="215"/>
      <c r="L269" s="215"/>
      <c r="M269" s="215"/>
      <c r="N269" s="215"/>
      <c r="O269" s="215"/>
      <c r="P269" s="215"/>
      <c r="Q269" s="215"/>
      <c r="R269" s="215"/>
      <c r="S269" s="215"/>
      <c r="T269" s="215"/>
      <c r="U269" s="215"/>
      <c r="V269" s="215"/>
      <c r="W269" s="215"/>
      <c r="X269" s="215"/>
      <c r="Y269" s="215"/>
      <c r="Z269" s="215"/>
      <c r="AA269" s="215"/>
      <c r="AB269" s="215"/>
      <c r="AC269" s="215"/>
      <c r="AD269" s="215"/>
      <c r="AE269" s="215"/>
      <c r="AF269" s="215"/>
      <c r="AG269" s="215"/>
      <c r="AH269" s="215"/>
      <c r="AI269" s="215"/>
      <c r="AJ269" s="215"/>
      <c r="AK269" s="215"/>
      <c r="AL269" s="215"/>
      <c r="AM269" s="215"/>
      <c r="AN269" s="215"/>
      <c r="AO269" s="204"/>
      <c r="AP269" s="215"/>
      <c r="AQ269" s="215"/>
      <c r="AR269" s="204"/>
      <c r="AS269" s="204"/>
      <c r="AT269" s="204">
        <f>SUM(AT270)</f>
        <v>5900.5</v>
      </c>
      <c r="AU269" s="204">
        <f t="shared" ref="AU269:AV271" si="328">SUM(AU270)</f>
        <v>5901</v>
      </c>
      <c r="AV269" s="204">
        <f t="shared" si="328"/>
        <v>0</v>
      </c>
      <c r="AW269" s="204">
        <f t="shared" si="327"/>
        <v>5901</v>
      </c>
      <c r="AX269" s="82"/>
      <c r="AY269" s="82"/>
      <c r="AZ269" s="82"/>
      <c r="BA269" s="82"/>
      <c r="BB269" s="82"/>
      <c r="BC269" s="82"/>
      <c r="BD269" s="82">
        <f t="shared" si="265"/>
        <v>0</v>
      </c>
      <c r="BE269" s="82">
        <f t="shared" si="266"/>
        <v>5901</v>
      </c>
      <c r="BF269" s="82">
        <f t="shared" si="267"/>
        <v>0</v>
      </c>
      <c r="BG269" s="82">
        <f t="shared" ref="BG269:BI271" si="329">SUM(BG270)</f>
        <v>5900.5</v>
      </c>
      <c r="BH269" s="82">
        <f t="shared" si="329"/>
        <v>0</v>
      </c>
      <c r="BI269" s="82">
        <f t="shared" si="329"/>
        <v>0</v>
      </c>
      <c r="BJ269" s="82"/>
      <c r="BK269" s="82"/>
      <c r="BL269" s="82"/>
      <c r="BM269" s="108">
        <v>0</v>
      </c>
    </row>
    <row r="270" spans="1:65" hidden="1" x14ac:dyDescent="0.2">
      <c r="A270" s="206"/>
      <c r="B270" s="213" t="s">
        <v>396</v>
      </c>
      <c r="C270" s="202"/>
      <c r="D270" s="213"/>
      <c r="E270" s="202"/>
      <c r="F270" s="202"/>
      <c r="G270" s="202"/>
      <c r="H270" s="202"/>
      <c r="I270" s="203">
        <v>32</v>
      </c>
      <c r="J270" s="192" t="s">
        <v>8</v>
      </c>
      <c r="K270" s="215"/>
      <c r="L270" s="215"/>
      <c r="M270" s="215"/>
      <c r="N270" s="215"/>
      <c r="O270" s="215"/>
      <c r="P270" s="215"/>
      <c r="Q270" s="215"/>
      <c r="R270" s="215"/>
      <c r="S270" s="215"/>
      <c r="T270" s="215"/>
      <c r="U270" s="215"/>
      <c r="V270" s="215"/>
      <c r="W270" s="215"/>
      <c r="X270" s="215"/>
      <c r="Y270" s="215"/>
      <c r="Z270" s="215"/>
      <c r="AA270" s="215"/>
      <c r="AB270" s="215"/>
      <c r="AC270" s="215"/>
      <c r="AD270" s="215"/>
      <c r="AE270" s="215"/>
      <c r="AF270" s="215"/>
      <c r="AG270" s="215"/>
      <c r="AH270" s="215"/>
      <c r="AI270" s="215"/>
      <c r="AJ270" s="215"/>
      <c r="AK270" s="215"/>
      <c r="AL270" s="215"/>
      <c r="AM270" s="215"/>
      <c r="AN270" s="215"/>
      <c r="AO270" s="204"/>
      <c r="AP270" s="215"/>
      <c r="AQ270" s="215"/>
      <c r="AR270" s="204"/>
      <c r="AS270" s="204"/>
      <c r="AT270" s="204">
        <f>SUM(AT271)</f>
        <v>5900.5</v>
      </c>
      <c r="AU270" s="204">
        <f t="shared" si="328"/>
        <v>5901</v>
      </c>
      <c r="AV270" s="204">
        <f t="shared" si="328"/>
        <v>0</v>
      </c>
      <c r="AW270" s="204">
        <f t="shared" si="327"/>
        <v>5901</v>
      </c>
      <c r="AX270" s="82"/>
      <c r="AY270" s="82"/>
      <c r="AZ270" s="82"/>
      <c r="BA270" s="82"/>
      <c r="BB270" s="82"/>
      <c r="BC270" s="82"/>
      <c r="BD270" s="82">
        <f t="shared" si="265"/>
        <v>0</v>
      </c>
      <c r="BE270" s="82">
        <f t="shared" si="266"/>
        <v>5901</v>
      </c>
      <c r="BF270" s="82">
        <f t="shared" si="267"/>
        <v>0</v>
      </c>
      <c r="BG270" s="82">
        <f t="shared" si="329"/>
        <v>5900.5</v>
      </c>
      <c r="BH270" s="82">
        <f t="shared" si="329"/>
        <v>0</v>
      </c>
      <c r="BI270" s="82">
        <f t="shared" si="329"/>
        <v>0</v>
      </c>
      <c r="BJ270" s="82"/>
      <c r="BK270" s="82"/>
      <c r="BL270" s="82"/>
      <c r="BM270" s="108">
        <v>0</v>
      </c>
    </row>
    <row r="271" spans="1:65" hidden="1" x14ac:dyDescent="0.2">
      <c r="A271" s="206"/>
      <c r="B271" s="213"/>
      <c r="C271" s="202"/>
      <c r="D271" s="213"/>
      <c r="E271" s="202"/>
      <c r="F271" s="202"/>
      <c r="G271" s="202"/>
      <c r="H271" s="202"/>
      <c r="I271" s="214">
        <v>327</v>
      </c>
      <c r="J271" s="109"/>
      <c r="K271" s="215"/>
      <c r="L271" s="215"/>
      <c r="M271" s="215"/>
      <c r="N271" s="215"/>
      <c r="O271" s="215"/>
      <c r="P271" s="215"/>
      <c r="Q271" s="215"/>
      <c r="R271" s="215"/>
      <c r="S271" s="215"/>
      <c r="T271" s="215"/>
      <c r="U271" s="215"/>
      <c r="V271" s="215"/>
      <c r="W271" s="215"/>
      <c r="X271" s="215"/>
      <c r="Y271" s="215"/>
      <c r="Z271" s="215"/>
      <c r="AA271" s="215"/>
      <c r="AB271" s="215"/>
      <c r="AC271" s="215"/>
      <c r="AD271" s="215"/>
      <c r="AE271" s="215"/>
      <c r="AF271" s="215"/>
      <c r="AG271" s="215"/>
      <c r="AH271" s="215"/>
      <c r="AI271" s="215"/>
      <c r="AJ271" s="215"/>
      <c r="AK271" s="215"/>
      <c r="AL271" s="215"/>
      <c r="AM271" s="215"/>
      <c r="AN271" s="215"/>
      <c r="AO271" s="204"/>
      <c r="AP271" s="215"/>
      <c r="AQ271" s="215"/>
      <c r="AR271" s="204"/>
      <c r="AS271" s="204"/>
      <c r="AT271" s="204">
        <f>SUM(AT272)</f>
        <v>5900.5</v>
      </c>
      <c r="AU271" s="204">
        <f t="shared" si="328"/>
        <v>5901</v>
      </c>
      <c r="AV271" s="204">
        <f t="shared" si="328"/>
        <v>0</v>
      </c>
      <c r="AW271" s="204">
        <f t="shared" si="327"/>
        <v>5901</v>
      </c>
      <c r="AX271" s="82"/>
      <c r="AY271" s="82"/>
      <c r="AZ271" s="82"/>
      <c r="BA271" s="82"/>
      <c r="BB271" s="82"/>
      <c r="BC271" s="82"/>
      <c r="BD271" s="82">
        <f t="shared" si="265"/>
        <v>0</v>
      </c>
      <c r="BE271" s="82">
        <f t="shared" si="266"/>
        <v>5901</v>
      </c>
      <c r="BF271" s="82">
        <f t="shared" si="267"/>
        <v>0</v>
      </c>
      <c r="BG271" s="82">
        <f t="shared" si="329"/>
        <v>5900.5</v>
      </c>
      <c r="BH271" s="82">
        <f t="shared" si="329"/>
        <v>0</v>
      </c>
      <c r="BI271" s="82">
        <f t="shared" si="329"/>
        <v>0</v>
      </c>
      <c r="BJ271" s="82"/>
      <c r="BK271" s="82"/>
      <c r="BL271" s="82"/>
      <c r="BM271" s="108">
        <v>0</v>
      </c>
    </row>
    <row r="272" spans="1:65" hidden="1" x14ac:dyDescent="0.2">
      <c r="A272" s="206"/>
      <c r="B272" s="213"/>
      <c r="C272" s="202"/>
      <c r="D272" s="213"/>
      <c r="E272" s="202"/>
      <c r="F272" s="202"/>
      <c r="G272" s="202"/>
      <c r="H272" s="202"/>
      <c r="I272" s="214">
        <v>327</v>
      </c>
      <c r="J272" s="109" t="s">
        <v>386</v>
      </c>
      <c r="K272" s="215"/>
      <c r="L272" s="215"/>
      <c r="M272" s="215"/>
      <c r="N272" s="215"/>
      <c r="O272" s="215"/>
      <c r="P272" s="215"/>
      <c r="Q272" s="215"/>
      <c r="R272" s="215"/>
      <c r="S272" s="215"/>
      <c r="T272" s="215"/>
      <c r="U272" s="215"/>
      <c r="V272" s="215"/>
      <c r="W272" s="215"/>
      <c r="X272" s="215"/>
      <c r="Y272" s="215"/>
      <c r="Z272" s="215"/>
      <c r="AA272" s="215"/>
      <c r="AB272" s="215"/>
      <c r="AC272" s="215"/>
      <c r="AD272" s="215"/>
      <c r="AE272" s="215"/>
      <c r="AF272" s="215"/>
      <c r="AG272" s="215"/>
      <c r="AH272" s="215"/>
      <c r="AI272" s="215"/>
      <c r="AJ272" s="215"/>
      <c r="AK272" s="215"/>
      <c r="AL272" s="215"/>
      <c r="AM272" s="215"/>
      <c r="AN272" s="215"/>
      <c r="AO272" s="204"/>
      <c r="AP272" s="215"/>
      <c r="AQ272" s="215"/>
      <c r="AR272" s="204"/>
      <c r="AS272" s="204">
        <v>5900.5</v>
      </c>
      <c r="AT272" s="204">
        <v>5900.5</v>
      </c>
      <c r="AU272" s="204">
        <v>5901</v>
      </c>
      <c r="AV272" s="204"/>
      <c r="AW272" s="204">
        <f t="shared" si="327"/>
        <v>5901</v>
      </c>
      <c r="AX272" s="82"/>
      <c r="AY272" s="82"/>
      <c r="AZ272" s="82"/>
      <c r="BA272" s="82"/>
      <c r="BB272" s="82"/>
      <c r="BC272" s="82">
        <v>5901</v>
      </c>
      <c r="BD272" s="82">
        <f t="shared" si="265"/>
        <v>5901</v>
      </c>
      <c r="BE272" s="82">
        <f t="shared" si="266"/>
        <v>0</v>
      </c>
      <c r="BF272" s="82">
        <f t="shared" si="267"/>
        <v>-5901</v>
      </c>
      <c r="BG272" s="82">
        <v>5900.5</v>
      </c>
      <c r="BH272" s="82">
        <v>0</v>
      </c>
      <c r="BI272" s="82">
        <v>0</v>
      </c>
      <c r="BJ272" s="82"/>
      <c r="BK272" s="82"/>
      <c r="BL272" s="82"/>
      <c r="BM272" s="108">
        <v>0</v>
      </c>
    </row>
    <row r="273" spans="1:65" hidden="1" x14ac:dyDescent="0.2">
      <c r="A273" s="211"/>
      <c r="B273" s="217"/>
      <c r="C273" s="216"/>
      <c r="D273" s="216"/>
      <c r="E273" s="216"/>
      <c r="F273" s="216"/>
      <c r="G273" s="216"/>
      <c r="H273" s="216"/>
      <c r="I273" s="203">
        <v>4</v>
      </c>
      <c r="J273" s="192" t="s">
        <v>15</v>
      </c>
      <c r="K273" s="204" t="e">
        <f t="shared" ref="K273:AE274" si="330">SUM(K274)</f>
        <v>#REF!</v>
      </c>
      <c r="L273" s="204" t="e">
        <f t="shared" si="330"/>
        <v>#REF!</v>
      </c>
      <c r="M273" s="204" t="e">
        <f t="shared" si="330"/>
        <v>#REF!</v>
      </c>
      <c r="N273" s="204">
        <f>SUM(N274)</f>
        <v>400000</v>
      </c>
      <c r="O273" s="204">
        <f>SUM(O274)</f>
        <v>400000</v>
      </c>
      <c r="P273" s="204">
        <f t="shared" si="330"/>
        <v>500000</v>
      </c>
      <c r="Q273" s="204">
        <f t="shared" si="330"/>
        <v>500000</v>
      </c>
      <c r="R273" s="204">
        <f t="shared" si="330"/>
        <v>0</v>
      </c>
      <c r="S273" s="204">
        <f t="shared" si="330"/>
        <v>500000</v>
      </c>
      <c r="T273" s="204">
        <f t="shared" si="330"/>
        <v>0</v>
      </c>
      <c r="U273" s="204">
        <f t="shared" si="330"/>
        <v>0</v>
      </c>
      <c r="V273" s="204">
        <f t="shared" si="330"/>
        <v>100</v>
      </c>
      <c r="W273" s="204">
        <f t="shared" si="330"/>
        <v>0</v>
      </c>
      <c r="X273" s="204">
        <f t="shared" si="330"/>
        <v>0</v>
      </c>
      <c r="Y273" s="204">
        <f t="shared" si="330"/>
        <v>50000</v>
      </c>
      <c r="Z273" s="204">
        <f t="shared" si="330"/>
        <v>450000</v>
      </c>
      <c r="AA273" s="204">
        <f t="shared" si="330"/>
        <v>100000</v>
      </c>
      <c r="AB273" s="204">
        <f t="shared" si="330"/>
        <v>0</v>
      </c>
      <c r="AC273" s="204">
        <f t="shared" si="330"/>
        <v>200000</v>
      </c>
      <c r="AD273" s="204">
        <f t="shared" si="330"/>
        <v>200000</v>
      </c>
      <c r="AE273" s="204">
        <f t="shared" si="330"/>
        <v>0</v>
      </c>
      <c r="AF273" s="204">
        <f t="shared" ref="AF273:AQ273" si="331">SUM(AF274)</f>
        <v>0</v>
      </c>
      <c r="AG273" s="204">
        <f t="shared" si="331"/>
        <v>200000</v>
      </c>
      <c r="AH273" s="204">
        <f t="shared" si="331"/>
        <v>143600</v>
      </c>
      <c r="AI273" s="204">
        <f t="shared" si="331"/>
        <v>150000</v>
      </c>
      <c r="AJ273" s="204">
        <f t="shared" si="331"/>
        <v>0</v>
      </c>
      <c r="AK273" s="204">
        <f t="shared" si="331"/>
        <v>150000</v>
      </c>
      <c r="AL273" s="204">
        <f t="shared" si="331"/>
        <v>50000</v>
      </c>
      <c r="AM273" s="204">
        <f t="shared" si="331"/>
        <v>0</v>
      </c>
      <c r="AN273" s="204">
        <f t="shared" si="331"/>
        <v>200000</v>
      </c>
      <c r="AO273" s="204">
        <f t="shared" si="254"/>
        <v>26544.56168292521</v>
      </c>
      <c r="AP273" s="204">
        <f t="shared" si="331"/>
        <v>200000</v>
      </c>
      <c r="AQ273" s="204">
        <f t="shared" si="331"/>
        <v>0</v>
      </c>
      <c r="AR273" s="204">
        <f t="shared" si="255"/>
        <v>26544.56168292521</v>
      </c>
      <c r="AS273" s="204"/>
      <c r="AT273" s="204">
        <f t="shared" ref="AT273:AV273" si="332">SUM(AT274)</f>
        <v>0</v>
      </c>
      <c r="AU273" s="204">
        <f t="shared" si="332"/>
        <v>0</v>
      </c>
      <c r="AV273" s="204">
        <f t="shared" si="332"/>
        <v>0</v>
      </c>
      <c r="AW273" s="204">
        <f t="shared" si="327"/>
        <v>26544.56168292521</v>
      </c>
      <c r="AX273" s="82"/>
      <c r="AY273" s="82"/>
      <c r="AZ273" s="82"/>
      <c r="BA273" s="82"/>
      <c r="BB273" s="82"/>
      <c r="BC273" s="82"/>
      <c r="BD273" s="82">
        <f t="shared" si="265"/>
        <v>0</v>
      </c>
      <c r="BE273" s="82">
        <f t="shared" si="266"/>
        <v>26544.56168292521</v>
      </c>
      <c r="BF273" s="82">
        <f t="shared" si="267"/>
        <v>0</v>
      </c>
      <c r="BG273" s="82">
        <f>SUM(BG274)</f>
        <v>0</v>
      </c>
      <c r="BH273" s="82">
        <f>SUM(BH274)</f>
        <v>3000</v>
      </c>
      <c r="BI273" s="82">
        <f>SUM(BI274)</f>
        <v>3000</v>
      </c>
      <c r="BJ273" s="82">
        <f>SUM(BJ274)</f>
        <v>0</v>
      </c>
      <c r="BK273" s="82">
        <f t="shared" ref="BK273:BL273" si="333">SUM(BK274)</f>
        <v>3000</v>
      </c>
      <c r="BL273" s="82">
        <f t="shared" si="333"/>
        <v>3000</v>
      </c>
      <c r="BM273" s="108">
        <v>0</v>
      </c>
    </row>
    <row r="274" spans="1:65" hidden="1" x14ac:dyDescent="0.2">
      <c r="A274" s="211"/>
      <c r="B274" s="217" t="s">
        <v>375</v>
      </c>
      <c r="C274" s="216"/>
      <c r="D274" s="216"/>
      <c r="E274" s="216"/>
      <c r="F274" s="216"/>
      <c r="G274" s="216"/>
      <c r="H274" s="216"/>
      <c r="I274" s="203">
        <v>42</v>
      </c>
      <c r="J274" s="192" t="s">
        <v>30</v>
      </c>
      <c r="K274" s="204" t="e">
        <f>SUM(K275:K275)</f>
        <v>#REF!</v>
      </c>
      <c r="L274" s="204" t="e">
        <f>SUM(L275:L275)</f>
        <v>#REF!</v>
      </c>
      <c r="M274" s="204" t="e">
        <f>SUM(M275:M275)</f>
        <v>#REF!</v>
      </c>
      <c r="N274" s="204">
        <f>SUM(N275)</f>
        <v>400000</v>
      </c>
      <c r="O274" s="204">
        <f>SUM(O275)</f>
        <v>400000</v>
      </c>
      <c r="P274" s="204">
        <f t="shared" si="330"/>
        <v>500000</v>
      </c>
      <c r="Q274" s="204">
        <f t="shared" si="330"/>
        <v>500000</v>
      </c>
      <c r="R274" s="204">
        <f t="shared" si="330"/>
        <v>0</v>
      </c>
      <c r="S274" s="204">
        <f t="shared" si="330"/>
        <v>500000</v>
      </c>
      <c r="T274" s="204">
        <f t="shared" si="330"/>
        <v>0</v>
      </c>
      <c r="U274" s="204">
        <f t="shared" si="330"/>
        <v>0</v>
      </c>
      <c r="V274" s="204">
        <f t="shared" si="330"/>
        <v>100</v>
      </c>
      <c r="W274" s="204">
        <f>SUM(W275)</f>
        <v>0</v>
      </c>
      <c r="X274" s="204">
        <f>SUM(X275)</f>
        <v>0</v>
      </c>
      <c r="Y274" s="204">
        <f t="shared" ref="Y274:AN274" si="334">SUM(Y275+Y277)</f>
        <v>50000</v>
      </c>
      <c r="Z274" s="204">
        <f t="shared" si="334"/>
        <v>450000</v>
      </c>
      <c r="AA274" s="204">
        <f t="shared" si="334"/>
        <v>100000</v>
      </c>
      <c r="AB274" s="204">
        <f t="shared" si="334"/>
        <v>0</v>
      </c>
      <c r="AC274" s="204">
        <f t="shared" si="334"/>
        <v>200000</v>
      </c>
      <c r="AD274" s="204">
        <f t="shared" si="334"/>
        <v>200000</v>
      </c>
      <c r="AE274" s="204">
        <f t="shared" si="334"/>
        <v>0</v>
      </c>
      <c r="AF274" s="204">
        <f t="shared" si="334"/>
        <v>0</v>
      </c>
      <c r="AG274" s="204">
        <f t="shared" si="334"/>
        <v>200000</v>
      </c>
      <c r="AH274" s="204">
        <f t="shared" si="334"/>
        <v>143600</v>
      </c>
      <c r="AI274" s="204">
        <f t="shared" si="334"/>
        <v>150000</v>
      </c>
      <c r="AJ274" s="204">
        <f t="shared" si="334"/>
        <v>0</v>
      </c>
      <c r="AK274" s="204">
        <f t="shared" si="334"/>
        <v>150000</v>
      </c>
      <c r="AL274" s="204">
        <f t="shared" si="334"/>
        <v>50000</v>
      </c>
      <c r="AM274" s="204">
        <f t="shared" si="334"/>
        <v>0</v>
      </c>
      <c r="AN274" s="204">
        <f t="shared" si="334"/>
        <v>200000</v>
      </c>
      <c r="AO274" s="204">
        <f t="shared" si="254"/>
        <v>26544.56168292521</v>
      </c>
      <c r="AP274" s="204">
        <f>SUM(AP275+AP277)</f>
        <v>200000</v>
      </c>
      <c r="AQ274" s="204"/>
      <c r="AR274" s="204">
        <f t="shared" si="255"/>
        <v>26544.56168292521</v>
      </c>
      <c r="AS274" s="204"/>
      <c r="AT274" s="204">
        <f>SUM(AT275+AT277)</f>
        <v>0</v>
      </c>
      <c r="AU274" s="204">
        <f>SUM(AU275+AU277)</f>
        <v>0</v>
      </c>
      <c r="AV274" s="204">
        <f>SUM(AV275+AV277)</f>
        <v>0</v>
      </c>
      <c r="AW274" s="204">
        <f t="shared" si="327"/>
        <v>26544.56168292521</v>
      </c>
      <c r="AX274" s="82"/>
      <c r="AY274" s="82"/>
      <c r="AZ274" s="82"/>
      <c r="BA274" s="82"/>
      <c r="BB274" s="82"/>
      <c r="BC274" s="82"/>
      <c r="BD274" s="82">
        <f t="shared" si="265"/>
        <v>0</v>
      </c>
      <c r="BE274" s="82">
        <f t="shared" si="266"/>
        <v>26544.56168292521</v>
      </c>
      <c r="BF274" s="82">
        <f t="shared" si="267"/>
        <v>0</v>
      </c>
      <c r="BG274" s="82">
        <f>SUM(BG275)</f>
        <v>0</v>
      </c>
      <c r="BH274" s="82">
        <f>SUM(BH275+BH278)</f>
        <v>3000</v>
      </c>
      <c r="BI274" s="82">
        <f>SUM(BI275+BI278)</f>
        <v>3000</v>
      </c>
      <c r="BJ274" s="82">
        <f>SUM(BJ275+BJ278)</f>
        <v>0</v>
      </c>
      <c r="BK274" s="82">
        <v>3000</v>
      </c>
      <c r="BL274" s="82">
        <v>3000</v>
      </c>
      <c r="BM274" s="108">
        <v>0</v>
      </c>
    </row>
    <row r="275" spans="1:65" hidden="1" x14ac:dyDescent="0.2">
      <c r="A275" s="206"/>
      <c r="B275" s="213"/>
      <c r="C275" s="202"/>
      <c r="D275" s="202"/>
      <c r="E275" s="202"/>
      <c r="F275" s="202"/>
      <c r="G275" s="202"/>
      <c r="H275" s="202"/>
      <c r="I275" s="214">
        <v>422</v>
      </c>
      <c r="J275" s="109" t="s">
        <v>75</v>
      </c>
      <c r="K275" s="215" t="e">
        <f>SUM(#REF!)</f>
        <v>#REF!</v>
      </c>
      <c r="L275" s="215" t="e">
        <f>SUM(#REF!)</f>
        <v>#REF!</v>
      </c>
      <c r="M275" s="215" t="e">
        <f>SUM(#REF!)</f>
        <v>#REF!</v>
      </c>
      <c r="N275" s="215">
        <f t="shared" ref="N275:V275" si="335">SUM(N276:N276)</f>
        <v>400000</v>
      </c>
      <c r="O275" s="215">
        <f t="shared" si="335"/>
        <v>400000</v>
      </c>
      <c r="P275" s="215">
        <f t="shared" si="335"/>
        <v>500000</v>
      </c>
      <c r="Q275" s="215">
        <f t="shared" si="335"/>
        <v>500000</v>
      </c>
      <c r="R275" s="215">
        <f t="shared" si="335"/>
        <v>0</v>
      </c>
      <c r="S275" s="215">
        <f t="shared" si="335"/>
        <v>500000</v>
      </c>
      <c r="T275" s="215">
        <f t="shared" si="335"/>
        <v>0</v>
      </c>
      <c r="U275" s="215">
        <f t="shared" si="335"/>
        <v>0</v>
      </c>
      <c r="V275" s="215">
        <f t="shared" si="335"/>
        <v>100</v>
      </c>
      <c r="W275" s="215">
        <f>SUM(W276:W276)</f>
        <v>0</v>
      </c>
      <c r="X275" s="215">
        <f t="shared" ref="X275:AJ275" si="336">SUM(X276:X276)</f>
        <v>0</v>
      </c>
      <c r="Y275" s="215">
        <f t="shared" si="336"/>
        <v>50000</v>
      </c>
      <c r="Z275" s="215">
        <f t="shared" si="336"/>
        <v>50000</v>
      </c>
      <c r="AA275" s="215">
        <f t="shared" si="336"/>
        <v>50000</v>
      </c>
      <c r="AB275" s="215">
        <f t="shared" si="336"/>
        <v>0</v>
      </c>
      <c r="AC275" s="215">
        <f t="shared" si="336"/>
        <v>50000</v>
      </c>
      <c r="AD275" s="215">
        <f t="shared" si="336"/>
        <v>50000</v>
      </c>
      <c r="AE275" s="215">
        <f t="shared" si="336"/>
        <v>0</v>
      </c>
      <c r="AF275" s="215">
        <f t="shared" si="336"/>
        <v>0</v>
      </c>
      <c r="AG275" s="215">
        <f t="shared" si="336"/>
        <v>50000</v>
      </c>
      <c r="AH275" s="215">
        <f t="shared" si="336"/>
        <v>0</v>
      </c>
      <c r="AI275" s="215">
        <f t="shared" si="336"/>
        <v>50000</v>
      </c>
      <c r="AJ275" s="215">
        <f t="shared" si="336"/>
        <v>0</v>
      </c>
      <c r="AK275" s="215">
        <f>SUM(AK276:AK276)</f>
        <v>150000</v>
      </c>
      <c r="AL275" s="215">
        <f t="shared" ref="AL275:AP275" si="337">SUM(AL276:AL276)</f>
        <v>50000</v>
      </c>
      <c r="AM275" s="215">
        <f t="shared" si="337"/>
        <v>0</v>
      </c>
      <c r="AN275" s="215">
        <f t="shared" si="337"/>
        <v>200000</v>
      </c>
      <c r="AO275" s="204">
        <f t="shared" si="254"/>
        <v>26544.56168292521</v>
      </c>
      <c r="AP275" s="215">
        <f t="shared" si="337"/>
        <v>200000</v>
      </c>
      <c r="AQ275" s="215"/>
      <c r="AR275" s="204">
        <f t="shared" si="255"/>
        <v>26544.56168292521</v>
      </c>
      <c r="AS275" s="204"/>
      <c r="AT275" s="204">
        <f t="shared" ref="AT275:AV275" si="338">SUM(AT276:AT276)</f>
        <v>0</v>
      </c>
      <c r="AU275" s="204">
        <f t="shared" si="338"/>
        <v>0</v>
      </c>
      <c r="AV275" s="204">
        <f t="shared" si="338"/>
        <v>0</v>
      </c>
      <c r="AW275" s="204">
        <f t="shared" si="327"/>
        <v>26544.56168292521</v>
      </c>
      <c r="AX275" s="82"/>
      <c r="AY275" s="82"/>
      <c r="AZ275" s="82"/>
      <c r="BA275" s="82"/>
      <c r="BB275" s="82"/>
      <c r="BC275" s="82"/>
      <c r="BD275" s="82">
        <f t="shared" si="265"/>
        <v>0</v>
      </c>
      <c r="BE275" s="82">
        <f t="shared" si="266"/>
        <v>26544.56168292521</v>
      </c>
      <c r="BF275" s="82">
        <f t="shared" si="267"/>
        <v>0</v>
      </c>
      <c r="BG275" s="82">
        <f>SUM(BG276:BG278)</f>
        <v>0</v>
      </c>
      <c r="BH275" s="82">
        <f>SUM(BH276)</f>
        <v>0</v>
      </c>
      <c r="BI275" s="82">
        <f>SUM(BI276)</f>
        <v>0</v>
      </c>
      <c r="BJ275" s="82">
        <f>SUM(BJ276)</f>
        <v>0</v>
      </c>
      <c r="BK275" s="82"/>
      <c r="BL275" s="82"/>
      <c r="BM275" s="108">
        <v>0</v>
      </c>
    </row>
    <row r="276" spans="1:65" hidden="1" x14ac:dyDescent="0.2">
      <c r="A276" s="206"/>
      <c r="B276" s="213"/>
      <c r="C276" s="202"/>
      <c r="D276" s="202"/>
      <c r="E276" s="202"/>
      <c r="F276" s="202"/>
      <c r="G276" s="202"/>
      <c r="H276" s="202"/>
      <c r="I276" s="214">
        <v>42231</v>
      </c>
      <c r="J276" s="109" t="s">
        <v>342</v>
      </c>
      <c r="K276" s="215"/>
      <c r="L276" s="215"/>
      <c r="M276" s="215"/>
      <c r="N276" s="215">
        <v>400000</v>
      </c>
      <c r="O276" s="215">
        <v>400000</v>
      </c>
      <c r="P276" s="215">
        <v>500000</v>
      </c>
      <c r="Q276" s="215">
        <v>500000</v>
      </c>
      <c r="R276" s="215"/>
      <c r="S276" s="215">
        <v>500000</v>
      </c>
      <c r="T276" s="215"/>
      <c r="U276" s="215"/>
      <c r="V276" s="204">
        <f t="shared" ref="V276" si="339">S276/P276*100</f>
        <v>100</v>
      </c>
      <c r="W276" s="215"/>
      <c r="X276" s="215"/>
      <c r="Y276" s="215">
        <v>50000</v>
      </c>
      <c r="Z276" s="215">
        <v>50000</v>
      </c>
      <c r="AA276" s="215">
        <v>50000</v>
      </c>
      <c r="AB276" s="215"/>
      <c r="AC276" s="215">
        <v>50000</v>
      </c>
      <c r="AD276" s="215">
        <v>50000</v>
      </c>
      <c r="AE276" s="215"/>
      <c r="AF276" s="215"/>
      <c r="AG276" s="218">
        <f>SUM(AD276+AE276-AF276)</f>
        <v>50000</v>
      </c>
      <c r="AH276" s="215"/>
      <c r="AI276" s="215">
        <v>50000</v>
      </c>
      <c r="AJ276" s="82">
        <v>0</v>
      </c>
      <c r="AK276" s="215">
        <v>150000</v>
      </c>
      <c r="AL276" s="215">
        <v>50000</v>
      </c>
      <c r="AM276" s="215"/>
      <c r="AN276" s="82">
        <f t="shared" si="318"/>
        <v>200000</v>
      </c>
      <c r="AO276" s="204">
        <f t="shared" si="254"/>
        <v>26544.56168292521</v>
      </c>
      <c r="AP276" s="82">
        <v>200000</v>
      </c>
      <c r="AQ276" s="82"/>
      <c r="AR276" s="204">
        <f t="shared" si="255"/>
        <v>26544.56168292521</v>
      </c>
      <c r="AS276" s="204"/>
      <c r="AT276" s="204"/>
      <c r="AU276" s="204"/>
      <c r="AV276" s="204"/>
      <c r="AW276" s="204">
        <f t="shared" si="327"/>
        <v>26544.56168292521</v>
      </c>
      <c r="AX276" s="82"/>
      <c r="AY276" s="82"/>
      <c r="AZ276" s="82"/>
      <c r="BA276" s="82">
        <v>26544.560000000001</v>
      </c>
      <c r="BB276" s="82"/>
      <c r="BC276" s="82"/>
      <c r="BD276" s="82">
        <f t="shared" si="265"/>
        <v>26544.560000000001</v>
      </c>
      <c r="BE276" s="82">
        <f t="shared" si="266"/>
        <v>1.6829252090246882E-3</v>
      </c>
      <c r="BF276" s="82">
        <f t="shared" si="267"/>
        <v>-26544.560000000001</v>
      </c>
      <c r="BG276" s="82"/>
      <c r="BH276" s="82">
        <v>0</v>
      </c>
      <c r="BI276" s="82">
        <v>0</v>
      </c>
      <c r="BJ276" s="82"/>
      <c r="BK276" s="82"/>
      <c r="BL276" s="82"/>
      <c r="BM276" s="108">
        <v>0</v>
      </c>
    </row>
    <row r="277" spans="1:65" hidden="1" x14ac:dyDescent="0.2">
      <c r="A277" s="206"/>
      <c r="B277" s="213"/>
      <c r="C277" s="202"/>
      <c r="D277" s="202"/>
      <c r="E277" s="202"/>
      <c r="F277" s="202"/>
      <c r="G277" s="202"/>
      <c r="H277" s="202"/>
      <c r="I277" s="214">
        <v>423</v>
      </c>
      <c r="J277" s="109" t="s">
        <v>416</v>
      </c>
      <c r="K277" s="215"/>
      <c r="L277" s="215"/>
      <c r="M277" s="215"/>
      <c r="N277" s="215"/>
      <c r="O277" s="215"/>
      <c r="P277" s="215"/>
      <c r="Q277" s="215"/>
      <c r="R277" s="215"/>
      <c r="S277" s="215"/>
      <c r="T277" s="215"/>
      <c r="U277" s="215"/>
      <c r="V277" s="204"/>
      <c r="W277" s="215"/>
      <c r="X277" s="215"/>
      <c r="Y277" s="215">
        <f>SUM(Y278)</f>
        <v>0</v>
      </c>
      <c r="Z277" s="215">
        <f>SUM(Z278)</f>
        <v>400000</v>
      </c>
      <c r="AA277" s="215">
        <f>AA278</f>
        <v>50000</v>
      </c>
      <c r="AB277" s="215">
        <f t="shared" ref="AB277" si="340">AB278</f>
        <v>0</v>
      </c>
      <c r="AC277" s="215">
        <f>AC278</f>
        <v>150000</v>
      </c>
      <c r="AD277" s="215">
        <f>AD278</f>
        <v>150000</v>
      </c>
      <c r="AE277" s="215">
        <f t="shared" ref="AE277:AK277" si="341">AE278</f>
        <v>0</v>
      </c>
      <c r="AF277" s="215">
        <f t="shared" si="341"/>
        <v>0</v>
      </c>
      <c r="AG277" s="215">
        <f t="shared" si="341"/>
        <v>150000</v>
      </c>
      <c r="AH277" s="215">
        <f t="shared" si="341"/>
        <v>143600</v>
      </c>
      <c r="AI277" s="215">
        <f t="shared" si="341"/>
        <v>100000</v>
      </c>
      <c r="AJ277" s="215">
        <f t="shared" si="341"/>
        <v>0</v>
      </c>
      <c r="AK277" s="215">
        <f t="shared" si="341"/>
        <v>0</v>
      </c>
      <c r="AL277" s="215"/>
      <c r="AM277" s="215"/>
      <c r="AN277" s="82">
        <f t="shared" si="318"/>
        <v>0</v>
      </c>
      <c r="AO277" s="204">
        <f t="shared" si="254"/>
        <v>0</v>
      </c>
      <c r="AP277" s="82"/>
      <c r="AQ277" s="82"/>
      <c r="AR277" s="204">
        <f t="shared" si="255"/>
        <v>0</v>
      </c>
      <c r="AS277" s="204"/>
      <c r="AT277" s="204"/>
      <c r="AU277" s="204"/>
      <c r="AV277" s="204"/>
      <c r="AW277" s="204">
        <f t="shared" si="327"/>
        <v>0</v>
      </c>
      <c r="AX277" s="82"/>
      <c r="AY277" s="82"/>
      <c r="AZ277" s="82"/>
      <c r="BA277" s="82"/>
      <c r="BB277" s="82"/>
      <c r="BC277" s="82"/>
      <c r="BD277" s="82">
        <f t="shared" si="265"/>
        <v>0</v>
      </c>
      <c r="BE277" s="82">
        <f t="shared" si="266"/>
        <v>0</v>
      </c>
      <c r="BF277" s="82">
        <f t="shared" si="267"/>
        <v>0</v>
      </c>
      <c r="BG277" s="82"/>
      <c r="BH277" s="82">
        <f>SUM(BH278)</f>
        <v>3000</v>
      </c>
      <c r="BI277" s="82">
        <f>SUM(BI278)</f>
        <v>3000</v>
      </c>
      <c r="BJ277" s="82">
        <f>SUM(BJ278)</f>
        <v>0</v>
      </c>
      <c r="BK277" s="82"/>
      <c r="BL277" s="82"/>
      <c r="BM277" s="108">
        <f t="shared" si="319"/>
        <v>0</v>
      </c>
    </row>
    <row r="278" spans="1:65" hidden="1" x14ac:dyDescent="0.2">
      <c r="A278" s="206"/>
      <c r="B278" s="213"/>
      <c r="C278" s="202"/>
      <c r="D278" s="202"/>
      <c r="E278" s="202"/>
      <c r="F278" s="202"/>
      <c r="G278" s="202"/>
      <c r="H278" s="202"/>
      <c r="I278" s="214">
        <v>42315</v>
      </c>
      <c r="J278" s="109" t="s">
        <v>416</v>
      </c>
      <c r="K278" s="215"/>
      <c r="L278" s="215"/>
      <c r="M278" s="215"/>
      <c r="N278" s="215"/>
      <c r="O278" s="215"/>
      <c r="P278" s="215"/>
      <c r="Q278" s="215"/>
      <c r="R278" s="215"/>
      <c r="S278" s="215"/>
      <c r="T278" s="215"/>
      <c r="U278" s="215"/>
      <c r="V278" s="204"/>
      <c r="W278" s="215"/>
      <c r="X278" s="215"/>
      <c r="Y278" s="215">
        <v>0</v>
      </c>
      <c r="Z278" s="215">
        <v>400000</v>
      </c>
      <c r="AA278" s="215">
        <v>50000</v>
      </c>
      <c r="AB278" s="215"/>
      <c r="AC278" s="215">
        <v>150000</v>
      </c>
      <c r="AD278" s="215">
        <v>150000</v>
      </c>
      <c r="AE278" s="215"/>
      <c r="AF278" s="215"/>
      <c r="AG278" s="218">
        <f>SUM(AD278+AE278-AF278)</f>
        <v>150000</v>
      </c>
      <c r="AH278" s="215">
        <v>143600</v>
      </c>
      <c r="AI278" s="215">
        <v>100000</v>
      </c>
      <c r="AJ278" s="82">
        <v>0</v>
      </c>
      <c r="AK278" s="215">
        <v>0</v>
      </c>
      <c r="AL278" s="215"/>
      <c r="AM278" s="215"/>
      <c r="AN278" s="82">
        <f t="shared" si="318"/>
        <v>0</v>
      </c>
      <c r="AO278" s="204">
        <f t="shared" si="254"/>
        <v>0</v>
      </c>
      <c r="AP278" s="82"/>
      <c r="AQ278" s="82"/>
      <c r="AR278" s="204">
        <f t="shared" si="255"/>
        <v>0</v>
      </c>
      <c r="AS278" s="204"/>
      <c r="AT278" s="204"/>
      <c r="AU278" s="204"/>
      <c r="AV278" s="204"/>
      <c r="AW278" s="204">
        <f t="shared" si="327"/>
        <v>0</v>
      </c>
      <c r="AX278" s="82"/>
      <c r="AY278" s="82"/>
      <c r="AZ278" s="82"/>
      <c r="BA278" s="82"/>
      <c r="BB278" s="82"/>
      <c r="BC278" s="82"/>
      <c r="BD278" s="82">
        <f t="shared" si="265"/>
        <v>0</v>
      </c>
      <c r="BE278" s="82">
        <f t="shared" si="266"/>
        <v>0</v>
      </c>
      <c r="BF278" s="82">
        <f t="shared" si="267"/>
        <v>0</v>
      </c>
      <c r="BG278" s="82"/>
      <c r="BH278" s="82">
        <v>3000</v>
      </c>
      <c r="BI278" s="82">
        <v>3000</v>
      </c>
      <c r="BJ278" s="82"/>
      <c r="BK278" s="82"/>
      <c r="BL278" s="82"/>
      <c r="BM278" s="108">
        <f t="shared" si="319"/>
        <v>0</v>
      </c>
    </row>
    <row r="279" spans="1:65" hidden="1" x14ac:dyDescent="0.2">
      <c r="A279" s="211" t="s">
        <v>127</v>
      </c>
      <c r="B279" s="219"/>
      <c r="C279" s="219"/>
      <c r="D279" s="219"/>
      <c r="E279" s="219"/>
      <c r="F279" s="219"/>
      <c r="G279" s="219"/>
      <c r="H279" s="219"/>
      <c r="I279" s="208" t="s">
        <v>122</v>
      </c>
      <c r="J279" s="209" t="s">
        <v>170</v>
      </c>
      <c r="K279" s="210" t="e">
        <f>SUM(K280+K291+K379+K306)</f>
        <v>#REF!</v>
      </c>
      <c r="L279" s="210" t="e">
        <f>SUM(L280+L291+L379+L306)</f>
        <v>#REF!</v>
      </c>
      <c r="M279" s="210" t="e">
        <f>SUM(M280+M291+M379+M306)</f>
        <v>#REF!</v>
      </c>
      <c r="N279" s="210">
        <f>SUM(N280+N379+N306+N291)</f>
        <v>88000</v>
      </c>
      <c r="O279" s="210">
        <f>SUM(O280+O379+O306+O291)</f>
        <v>88000</v>
      </c>
      <c r="P279" s="210">
        <f>SUM(P280+P379+P306+P291+P300)</f>
        <v>508000</v>
      </c>
      <c r="Q279" s="210">
        <f>SUM(Q280+Q379+Q306+Q291+Q300)</f>
        <v>508000</v>
      </c>
      <c r="R279" s="210">
        <f t="shared" ref="R279:AN279" si="342">SUM(R280+R379+R306+R291)</f>
        <v>39709.339999999997</v>
      </c>
      <c r="S279" s="210">
        <f t="shared" si="342"/>
        <v>98000</v>
      </c>
      <c r="T279" s="210">
        <f t="shared" si="342"/>
        <v>35615.199999999997</v>
      </c>
      <c r="U279" s="210">
        <f t="shared" si="342"/>
        <v>0</v>
      </c>
      <c r="V279" s="210">
        <f t="shared" si="342"/>
        <v>610</v>
      </c>
      <c r="W279" s="210">
        <f t="shared" si="342"/>
        <v>88000</v>
      </c>
      <c r="X279" s="210">
        <f t="shared" si="342"/>
        <v>118000</v>
      </c>
      <c r="Y279" s="210">
        <f t="shared" si="342"/>
        <v>113000</v>
      </c>
      <c r="Z279" s="210">
        <f t="shared" si="342"/>
        <v>128000</v>
      </c>
      <c r="AA279" s="210">
        <f t="shared" si="342"/>
        <v>137000</v>
      </c>
      <c r="AB279" s="210">
        <f t="shared" si="342"/>
        <v>57395.380000000005</v>
      </c>
      <c r="AC279" s="210">
        <f t="shared" si="342"/>
        <v>437000</v>
      </c>
      <c r="AD279" s="210">
        <f t="shared" si="342"/>
        <v>427000</v>
      </c>
      <c r="AE279" s="210">
        <f t="shared" si="342"/>
        <v>0</v>
      </c>
      <c r="AF279" s="210">
        <f t="shared" si="342"/>
        <v>0</v>
      </c>
      <c r="AG279" s="210">
        <f t="shared" si="342"/>
        <v>427000</v>
      </c>
      <c r="AH279" s="210">
        <f t="shared" si="342"/>
        <v>218703.97999999998</v>
      </c>
      <c r="AI279" s="210">
        <f t="shared" si="342"/>
        <v>730000</v>
      </c>
      <c r="AJ279" s="210">
        <f t="shared" si="342"/>
        <v>86900.659999999989</v>
      </c>
      <c r="AK279" s="210">
        <f t="shared" si="342"/>
        <v>852000</v>
      </c>
      <c r="AL279" s="210">
        <f t="shared" si="342"/>
        <v>10000</v>
      </c>
      <c r="AM279" s="210">
        <f t="shared" si="342"/>
        <v>150000</v>
      </c>
      <c r="AN279" s="210">
        <f t="shared" si="342"/>
        <v>712000</v>
      </c>
      <c r="AO279" s="204">
        <f t="shared" si="254"/>
        <v>94498.639591213738</v>
      </c>
      <c r="AP279" s="210">
        <f>SUM(AP280+AP379+AP306+AP291)</f>
        <v>531000</v>
      </c>
      <c r="AQ279" s="210">
        <f>SUM(AQ280+AQ379+AQ306+AQ291)</f>
        <v>0</v>
      </c>
      <c r="AR279" s="204">
        <f t="shared" si="255"/>
        <v>70475.811268166435</v>
      </c>
      <c r="AS279" s="204"/>
      <c r="AT279" s="204">
        <f>SUM(AT280+AT379+AT306+AT291)</f>
        <v>31515.59</v>
      </c>
      <c r="AU279" s="204">
        <f>SUM(AU280+AU379+AU306+AU291)</f>
        <v>0</v>
      </c>
      <c r="AV279" s="204">
        <f>SUM(AV280+AV379+AV306+AV291)</f>
        <v>0</v>
      </c>
      <c r="AW279" s="204">
        <f t="shared" si="327"/>
        <v>70475.811268166435</v>
      </c>
      <c r="AX279" s="82"/>
      <c r="AY279" s="82"/>
      <c r="AZ279" s="82"/>
      <c r="BA279" s="82"/>
      <c r="BB279" s="82"/>
      <c r="BC279" s="82"/>
      <c r="BD279" s="82">
        <f t="shared" si="265"/>
        <v>0</v>
      </c>
      <c r="BE279" s="82">
        <f t="shared" si="266"/>
        <v>70475.811268166435</v>
      </c>
      <c r="BF279" s="82">
        <f t="shared" si="267"/>
        <v>0</v>
      </c>
      <c r="BG279" s="82">
        <f>SUM(BG280+BG291+BG306)</f>
        <v>18614.039999999997</v>
      </c>
      <c r="BH279" s="82">
        <f>SUM(BH280+BH291+BH306)</f>
        <v>37150</v>
      </c>
      <c r="BI279" s="82">
        <f>SUM(BI280+BI291+BI306)</f>
        <v>37150</v>
      </c>
      <c r="BJ279" s="82">
        <f>SUM(BJ280+BJ291+BJ306)</f>
        <v>22422.75</v>
      </c>
      <c r="BK279" s="82">
        <f t="shared" ref="BK279:BL279" si="343">SUM(BK280+BK291+BK306)</f>
        <v>37800</v>
      </c>
      <c r="BL279" s="82">
        <f t="shared" si="343"/>
        <v>38300</v>
      </c>
      <c r="BM279" s="108">
        <f t="shared" si="319"/>
        <v>60.357335127860026</v>
      </c>
    </row>
    <row r="280" spans="1:65" hidden="1" x14ac:dyDescent="0.2">
      <c r="A280" s="201" t="s">
        <v>126</v>
      </c>
      <c r="B280" s="202"/>
      <c r="C280" s="202"/>
      <c r="D280" s="202"/>
      <c r="E280" s="202"/>
      <c r="F280" s="202"/>
      <c r="G280" s="202"/>
      <c r="H280" s="202"/>
      <c r="I280" s="203" t="s">
        <v>21</v>
      </c>
      <c r="J280" s="192" t="s">
        <v>123</v>
      </c>
      <c r="K280" s="204">
        <f t="shared" ref="K280:AE285" si="344">SUM(K281)</f>
        <v>71746.5</v>
      </c>
      <c r="L280" s="204">
        <f t="shared" si="344"/>
        <v>180000</v>
      </c>
      <c r="M280" s="204">
        <f t="shared" si="344"/>
        <v>180000</v>
      </c>
      <c r="N280" s="204">
        <f t="shared" si="344"/>
        <v>61000</v>
      </c>
      <c r="O280" s="204">
        <f t="shared" si="344"/>
        <v>61000</v>
      </c>
      <c r="P280" s="204">
        <f t="shared" si="344"/>
        <v>70000</v>
      </c>
      <c r="Q280" s="204">
        <f t="shared" si="344"/>
        <v>70000</v>
      </c>
      <c r="R280" s="204">
        <f t="shared" si="344"/>
        <v>21923.200000000001</v>
      </c>
      <c r="S280" s="204">
        <f t="shared" si="344"/>
        <v>60000</v>
      </c>
      <c r="T280" s="204">
        <f t="shared" si="344"/>
        <v>16193.2</v>
      </c>
      <c r="U280" s="204">
        <f t="shared" si="344"/>
        <v>0</v>
      </c>
      <c r="V280" s="204">
        <f t="shared" si="344"/>
        <v>210</v>
      </c>
      <c r="W280" s="204">
        <f t="shared" si="344"/>
        <v>50000</v>
      </c>
      <c r="X280" s="204">
        <f t="shared" si="344"/>
        <v>50000</v>
      </c>
      <c r="Y280" s="204">
        <f t="shared" si="344"/>
        <v>50000</v>
      </c>
      <c r="Z280" s="204">
        <f t="shared" si="344"/>
        <v>65000</v>
      </c>
      <c r="AA280" s="204">
        <f t="shared" si="344"/>
        <v>50000</v>
      </c>
      <c r="AB280" s="204">
        <f t="shared" si="344"/>
        <v>23896.799999999999</v>
      </c>
      <c r="AC280" s="204">
        <f t="shared" si="344"/>
        <v>70000</v>
      </c>
      <c r="AD280" s="204">
        <f t="shared" si="344"/>
        <v>70000</v>
      </c>
      <c r="AE280" s="204">
        <f t="shared" si="344"/>
        <v>0</v>
      </c>
      <c r="AF280" s="204">
        <f t="shared" ref="AF280:AQ284" si="345">SUM(AF281)</f>
        <v>0</v>
      </c>
      <c r="AG280" s="204">
        <f>SUM(AG281)</f>
        <v>70000</v>
      </c>
      <c r="AH280" s="204">
        <f>SUM(AH281)</f>
        <v>46387.46</v>
      </c>
      <c r="AI280" s="204">
        <f>SUM(AI281)</f>
        <v>120000</v>
      </c>
      <c r="AJ280" s="204">
        <f>SUM(AJ281)</f>
        <v>63901.96</v>
      </c>
      <c r="AK280" s="204">
        <f t="shared" ref="AK280:AQ280" si="346">SUM(AK281)</f>
        <v>242000</v>
      </c>
      <c r="AL280" s="204">
        <f t="shared" si="346"/>
        <v>10000</v>
      </c>
      <c r="AM280" s="204">
        <f t="shared" si="346"/>
        <v>0</v>
      </c>
      <c r="AN280" s="204">
        <f t="shared" si="346"/>
        <v>252000</v>
      </c>
      <c r="AO280" s="204">
        <f t="shared" si="254"/>
        <v>33446.147720485766</v>
      </c>
      <c r="AP280" s="204">
        <f t="shared" si="346"/>
        <v>227000</v>
      </c>
      <c r="AQ280" s="204">
        <f t="shared" si="346"/>
        <v>0</v>
      </c>
      <c r="AR280" s="204">
        <f t="shared" si="255"/>
        <v>30128.077510120111</v>
      </c>
      <c r="AS280" s="204"/>
      <c r="AT280" s="204">
        <f t="shared" ref="AT280:AV280" si="347">SUM(AT281)</f>
        <v>12461.14</v>
      </c>
      <c r="AU280" s="204">
        <f t="shared" si="347"/>
        <v>0</v>
      </c>
      <c r="AV280" s="204">
        <f t="shared" si="347"/>
        <v>0</v>
      </c>
      <c r="AW280" s="204">
        <f t="shared" si="327"/>
        <v>30128.077510120111</v>
      </c>
      <c r="AX280" s="82"/>
      <c r="AY280" s="82"/>
      <c r="AZ280" s="82"/>
      <c r="BA280" s="82"/>
      <c r="BB280" s="82"/>
      <c r="BC280" s="82"/>
      <c r="BD280" s="82">
        <f t="shared" si="265"/>
        <v>0</v>
      </c>
      <c r="BE280" s="82">
        <f t="shared" si="266"/>
        <v>30128.077510120111</v>
      </c>
      <c r="BF280" s="82">
        <f t="shared" si="267"/>
        <v>0</v>
      </c>
      <c r="BG280" s="82">
        <f>SUM(BG283)</f>
        <v>15936.81</v>
      </c>
      <c r="BH280" s="82">
        <f>SUM(BH283)</f>
        <v>32000</v>
      </c>
      <c r="BI280" s="82">
        <f>SUM(BI283)</f>
        <v>32000</v>
      </c>
      <c r="BJ280" s="82">
        <f>SUM(BJ283)</f>
        <v>22422.75</v>
      </c>
      <c r="BK280" s="82">
        <f t="shared" ref="BK280:BL280" si="348">SUM(BK283)</f>
        <v>32500</v>
      </c>
      <c r="BL280" s="82">
        <f t="shared" si="348"/>
        <v>33000</v>
      </c>
      <c r="BM280" s="108">
        <f t="shared" si="319"/>
        <v>70.071093750000003</v>
      </c>
    </row>
    <row r="281" spans="1:65" hidden="1" x14ac:dyDescent="0.2">
      <c r="A281" s="201"/>
      <c r="B281" s="202"/>
      <c r="C281" s="202"/>
      <c r="D281" s="202"/>
      <c r="E281" s="202"/>
      <c r="F281" s="202"/>
      <c r="G281" s="202"/>
      <c r="H281" s="202"/>
      <c r="I281" s="208" t="s">
        <v>124</v>
      </c>
      <c r="J281" s="209"/>
      <c r="K281" s="210">
        <f t="shared" ref="K281:AQ281" si="349">SUM(K283)</f>
        <v>71746.5</v>
      </c>
      <c r="L281" s="210">
        <f t="shared" si="349"/>
        <v>180000</v>
      </c>
      <c r="M281" s="210">
        <f t="shared" si="349"/>
        <v>180000</v>
      </c>
      <c r="N281" s="210">
        <f t="shared" si="349"/>
        <v>61000</v>
      </c>
      <c r="O281" s="210">
        <f t="shared" si="349"/>
        <v>61000</v>
      </c>
      <c r="P281" s="210">
        <f t="shared" si="349"/>
        <v>70000</v>
      </c>
      <c r="Q281" s="210">
        <f t="shared" si="349"/>
        <v>70000</v>
      </c>
      <c r="R281" s="210">
        <f t="shared" si="349"/>
        <v>21923.200000000001</v>
      </c>
      <c r="S281" s="210">
        <f t="shared" si="349"/>
        <v>60000</v>
      </c>
      <c r="T281" s="210">
        <f t="shared" si="349"/>
        <v>16193.2</v>
      </c>
      <c r="U281" s="210">
        <f t="shared" si="349"/>
        <v>0</v>
      </c>
      <c r="V281" s="210">
        <f t="shared" si="349"/>
        <v>210</v>
      </c>
      <c r="W281" s="210">
        <f t="shared" si="349"/>
        <v>50000</v>
      </c>
      <c r="X281" s="210">
        <f t="shared" si="349"/>
        <v>50000</v>
      </c>
      <c r="Y281" s="210">
        <f t="shared" si="349"/>
        <v>50000</v>
      </c>
      <c r="Z281" s="210">
        <f t="shared" si="349"/>
        <v>65000</v>
      </c>
      <c r="AA281" s="210">
        <f t="shared" si="349"/>
        <v>50000</v>
      </c>
      <c r="AB281" s="210">
        <f t="shared" si="349"/>
        <v>23896.799999999999</v>
      </c>
      <c r="AC281" s="210">
        <f t="shared" si="349"/>
        <v>70000</v>
      </c>
      <c r="AD281" s="210">
        <f t="shared" si="349"/>
        <v>70000</v>
      </c>
      <c r="AE281" s="210">
        <f t="shared" si="349"/>
        <v>0</v>
      </c>
      <c r="AF281" s="210">
        <f t="shared" si="349"/>
        <v>0</v>
      </c>
      <c r="AG281" s="210">
        <f t="shared" si="349"/>
        <v>70000</v>
      </c>
      <c r="AH281" s="210">
        <f t="shared" si="349"/>
        <v>46387.46</v>
      </c>
      <c r="AI281" s="210">
        <f t="shared" si="349"/>
        <v>120000</v>
      </c>
      <c r="AJ281" s="210">
        <f t="shared" si="349"/>
        <v>63901.96</v>
      </c>
      <c r="AK281" s="210">
        <f t="shared" si="349"/>
        <v>242000</v>
      </c>
      <c r="AL281" s="210">
        <f t="shared" si="349"/>
        <v>10000</v>
      </c>
      <c r="AM281" s="210">
        <f t="shared" si="349"/>
        <v>0</v>
      </c>
      <c r="AN281" s="210">
        <f t="shared" si="349"/>
        <v>252000</v>
      </c>
      <c r="AO281" s="204">
        <f t="shared" si="254"/>
        <v>33446.147720485766</v>
      </c>
      <c r="AP281" s="210">
        <f t="shared" si="349"/>
        <v>227000</v>
      </c>
      <c r="AQ281" s="210">
        <f t="shared" si="349"/>
        <v>0</v>
      </c>
      <c r="AR281" s="204">
        <f t="shared" si="255"/>
        <v>30128.077510120111</v>
      </c>
      <c r="AS281" s="204"/>
      <c r="AT281" s="204">
        <f t="shared" ref="AT281:AV281" si="350">SUM(AT283)</f>
        <v>12461.14</v>
      </c>
      <c r="AU281" s="204">
        <f t="shared" si="350"/>
        <v>0</v>
      </c>
      <c r="AV281" s="204">
        <f t="shared" si="350"/>
        <v>0</v>
      </c>
      <c r="AW281" s="204">
        <f t="shared" si="327"/>
        <v>30128.077510120111</v>
      </c>
      <c r="AX281" s="82"/>
      <c r="AY281" s="82"/>
      <c r="AZ281" s="82"/>
      <c r="BA281" s="82"/>
      <c r="BB281" s="82"/>
      <c r="BC281" s="82"/>
      <c r="BD281" s="82">
        <f t="shared" si="265"/>
        <v>0</v>
      </c>
      <c r="BE281" s="82">
        <f t="shared" si="266"/>
        <v>30128.077510120111</v>
      </c>
      <c r="BF281" s="82">
        <f t="shared" si="267"/>
        <v>0</v>
      </c>
      <c r="BG281" s="82"/>
      <c r="BH281" s="82">
        <f>SUM(BH282)</f>
        <v>32000</v>
      </c>
      <c r="BI281" s="82">
        <f>SUM(BI282)</f>
        <v>32000</v>
      </c>
      <c r="BJ281" s="82">
        <f>SUM(BJ282)</f>
        <v>307.58755384615381</v>
      </c>
      <c r="BK281" s="82">
        <f t="shared" ref="BK281:BL281" si="351">SUM(BK282)</f>
        <v>0</v>
      </c>
      <c r="BL281" s="82">
        <f t="shared" si="351"/>
        <v>0</v>
      </c>
      <c r="BM281" s="108">
        <f t="shared" si="319"/>
        <v>0.96121110576923074</v>
      </c>
    </row>
    <row r="282" spans="1:65" hidden="1" x14ac:dyDescent="0.2">
      <c r="A282" s="201"/>
      <c r="B282" s="213" t="s">
        <v>367</v>
      </c>
      <c r="C282" s="202"/>
      <c r="D282" s="202"/>
      <c r="E282" s="202"/>
      <c r="F282" s="202"/>
      <c r="G282" s="202"/>
      <c r="H282" s="202"/>
      <c r="I282" s="214" t="s">
        <v>368</v>
      </c>
      <c r="J282" s="109" t="s">
        <v>31</v>
      </c>
      <c r="K282" s="210"/>
      <c r="L282" s="210"/>
      <c r="M282" s="210"/>
      <c r="N282" s="210"/>
      <c r="O282" s="210"/>
      <c r="P282" s="210"/>
      <c r="Q282" s="210"/>
      <c r="R282" s="210"/>
      <c r="S282" s="210"/>
      <c r="T282" s="210"/>
      <c r="U282" s="210"/>
      <c r="V282" s="210"/>
      <c r="W282" s="210"/>
      <c r="X282" s="210"/>
      <c r="Y282" s="210"/>
      <c r="Z282" s="210"/>
      <c r="AA282" s="210"/>
      <c r="AB282" s="210"/>
      <c r="AC282" s="210"/>
      <c r="AD282" s="210"/>
      <c r="AE282" s="210"/>
      <c r="AF282" s="210"/>
      <c r="AG282" s="210"/>
      <c r="AH282" s="210"/>
      <c r="AI282" s="210"/>
      <c r="AJ282" s="210"/>
      <c r="AK282" s="210"/>
      <c r="AL282" s="210"/>
      <c r="AM282" s="210"/>
      <c r="AN282" s="210"/>
      <c r="AO282" s="204">
        <f t="shared" si="254"/>
        <v>0</v>
      </c>
      <c r="AP282" s="210">
        <v>227000</v>
      </c>
      <c r="AQ282" s="210"/>
      <c r="AR282" s="204">
        <f t="shared" si="255"/>
        <v>30128.077510120111</v>
      </c>
      <c r="AS282" s="204">
        <f t="shared" si="255"/>
        <v>0</v>
      </c>
      <c r="AT282" s="204">
        <f t="shared" si="255"/>
        <v>3998.6830592766751</v>
      </c>
      <c r="AU282" s="204">
        <f t="shared" si="255"/>
        <v>0</v>
      </c>
      <c r="AV282" s="204"/>
      <c r="AW282" s="204">
        <v>30128.080000000002</v>
      </c>
      <c r="AX282" s="82"/>
      <c r="AY282" s="82"/>
      <c r="AZ282" s="82"/>
      <c r="BA282" s="82"/>
      <c r="BB282" s="82"/>
      <c r="BC282" s="82"/>
      <c r="BD282" s="82">
        <f t="shared" si="265"/>
        <v>0</v>
      </c>
      <c r="BE282" s="82">
        <f t="shared" si="266"/>
        <v>30128.080000000002</v>
      </c>
      <c r="BF282" s="82">
        <f t="shared" si="267"/>
        <v>0</v>
      </c>
      <c r="BG282" s="82"/>
      <c r="BH282" s="82">
        <v>32000</v>
      </c>
      <c r="BI282" s="82">
        <v>32000</v>
      </c>
      <c r="BJ282" s="82">
        <f>SUM(BM286:BM290)</f>
        <v>307.58755384615381</v>
      </c>
      <c r="BK282" s="82">
        <f t="shared" ref="BK282:BL282" si="352">SUM(BO286:BO291)</f>
        <v>0</v>
      </c>
      <c r="BL282" s="82">
        <f t="shared" si="352"/>
        <v>0</v>
      </c>
      <c r="BM282" s="108">
        <f t="shared" si="319"/>
        <v>0.96121110576923074</v>
      </c>
    </row>
    <row r="283" spans="1:65" hidden="1" x14ac:dyDescent="0.2">
      <c r="A283" s="211"/>
      <c r="B283" s="216"/>
      <c r="C283" s="216"/>
      <c r="D283" s="216"/>
      <c r="E283" s="216"/>
      <c r="F283" s="216"/>
      <c r="G283" s="216"/>
      <c r="H283" s="216"/>
      <c r="I283" s="203">
        <v>3</v>
      </c>
      <c r="J283" s="192" t="s">
        <v>4</v>
      </c>
      <c r="K283" s="204">
        <f>SUM(K284)</f>
        <v>71746.5</v>
      </c>
      <c r="L283" s="204">
        <f t="shared" si="344"/>
        <v>180000</v>
      </c>
      <c r="M283" s="204">
        <f t="shared" si="344"/>
        <v>180000</v>
      </c>
      <c r="N283" s="204">
        <f t="shared" si="344"/>
        <v>61000</v>
      </c>
      <c r="O283" s="204">
        <f t="shared" si="344"/>
        <v>61000</v>
      </c>
      <c r="P283" s="204">
        <f t="shared" si="344"/>
        <v>70000</v>
      </c>
      <c r="Q283" s="204">
        <f t="shared" si="344"/>
        <v>70000</v>
      </c>
      <c r="R283" s="204">
        <f t="shared" si="344"/>
        <v>21923.200000000001</v>
      </c>
      <c r="S283" s="204">
        <f t="shared" si="344"/>
        <v>60000</v>
      </c>
      <c r="T283" s="204">
        <f t="shared" si="344"/>
        <v>16193.2</v>
      </c>
      <c r="U283" s="204">
        <f t="shared" si="344"/>
        <v>0</v>
      </c>
      <c r="V283" s="204">
        <f t="shared" si="344"/>
        <v>210</v>
      </c>
      <c r="W283" s="204">
        <f t="shared" si="344"/>
        <v>50000</v>
      </c>
      <c r="X283" s="204">
        <f t="shared" si="344"/>
        <v>50000</v>
      </c>
      <c r="Y283" s="204">
        <f t="shared" si="344"/>
        <v>50000</v>
      </c>
      <c r="Z283" s="204">
        <f t="shared" si="344"/>
        <v>65000</v>
      </c>
      <c r="AA283" s="204">
        <f t="shared" si="344"/>
        <v>50000</v>
      </c>
      <c r="AB283" s="204">
        <f t="shared" si="344"/>
        <v>23896.799999999999</v>
      </c>
      <c r="AC283" s="204">
        <f t="shared" si="344"/>
        <v>70000</v>
      </c>
      <c r="AD283" s="204">
        <f t="shared" si="344"/>
        <v>70000</v>
      </c>
      <c r="AE283" s="204">
        <f t="shared" si="344"/>
        <v>0</v>
      </c>
      <c r="AF283" s="204">
        <f t="shared" si="345"/>
        <v>0</v>
      </c>
      <c r="AG283" s="204">
        <f t="shared" si="345"/>
        <v>70000</v>
      </c>
      <c r="AH283" s="204">
        <f t="shared" si="345"/>
        <v>46387.46</v>
      </c>
      <c r="AI283" s="204">
        <f t="shared" si="345"/>
        <v>120000</v>
      </c>
      <c r="AJ283" s="204">
        <f t="shared" si="345"/>
        <v>63901.96</v>
      </c>
      <c r="AK283" s="204">
        <f t="shared" si="345"/>
        <v>242000</v>
      </c>
      <c r="AL283" s="204">
        <f t="shared" si="345"/>
        <v>10000</v>
      </c>
      <c r="AM283" s="204">
        <f t="shared" si="345"/>
        <v>0</v>
      </c>
      <c r="AN283" s="204">
        <f t="shared" si="345"/>
        <v>252000</v>
      </c>
      <c r="AO283" s="204">
        <f t="shared" si="254"/>
        <v>33446.147720485766</v>
      </c>
      <c r="AP283" s="204">
        <f t="shared" si="345"/>
        <v>227000</v>
      </c>
      <c r="AQ283" s="204">
        <f t="shared" si="345"/>
        <v>0</v>
      </c>
      <c r="AR283" s="204">
        <f t="shared" si="255"/>
        <v>30128.077510120111</v>
      </c>
      <c r="AS283" s="204"/>
      <c r="AT283" s="204">
        <f t="shared" ref="AT283:AV284" si="353">SUM(AT284)</f>
        <v>12461.14</v>
      </c>
      <c r="AU283" s="204">
        <f t="shared" si="353"/>
        <v>0</v>
      </c>
      <c r="AV283" s="204">
        <f t="shared" si="353"/>
        <v>0</v>
      </c>
      <c r="AW283" s="204">
        <f t="shared" ref="AW283:AW346" si="354">SUM(AR283+AU283-AV283)</f>
        <v>30128.077510120111</v>
      </c>
      <c r="AX283" s="82"/>
      <c r="AY283" s="82"/>
      <c r="AZ283" s="82"/>
      <c r="BA283" s="82"/>
      <c r="BB283" s="82"/>
      <c r="BC283" s="82"/>
      <c r="BD283" s="82">
        <f t="shared" si="265"/>
        <v>0</v>
      </c>
      <c r="BE283" s="82">
        <f t="shared" si="266"/>
        <v>30128.077510120111</v>
      </c>
      <c r="BF283" s="82">
        <f t="shared" si="267"/>
        <v>0</v>
      </c>
      <c r="BG283" s="82">
        <f t="shared" ref="BG283:BL284" si="355">SUM(BG284)</f>
        <v>15936.81</v>
      </c>
      <c r="BH283" s="82">
        <f t="shared" si="355"/>
        <v>32000</v>
      </c>
      <c r="BI283" s="82">
        <f t="shared" si="355"/>
        <v>32000</v>
      </c>
      <c r="BJ283" s="82">
        <f t="shared" si="355"/>
        <v>22422.75</v>
      </c>
      <c r="BK283" s="82">
        <f t="shared" si="355"/>
        <v>32500</v>
      </c>
      <c r="BL283" s="82">
        <f t="shared" si="355"/>
        <v>33000</v>
      </c>
      <c r="BM283" s="108">
        <f t="shared" si="319"/>
        <v>70.071093750000003</v>
      </c>
    </row>
    <row r="284" spans="1:65" hidden="1" x14ac:dyDescent="0.2">
      <c r="A284" s="211"/>
      <c r="B284" s="216" t="s">
        <v>368</v>
      </c>
      <c r="C284" s="216"/>
      <c r="D284" s="216"/>
      <c r="E284" s="216"/>
      <c r="F284" s="216"/>
      <c r="G284" s="216"/>
      <c r="H284" s="216"/>
      <c r="I284" s="203">
        <v>37</v>
      </c>
      <c r="J284" s="192" t="s">
        <v>51</v>
      </c>
      <c r="K284" s="204">
        <f>SUM(K285)</f>
        <v>71746.5</v>
      </c>
      <c r="L284" s="204">
        <f t="shared" si="344"/>
        <v>180000</v>
      </c>
      <c r="M284" s="204">
        <f t="shared" si="344"/>
        <v>180000</v>
      </c>
      <c r="N284" s="204">
        <f t="shared" si="344"/>
        <v>61000</v>
      </c>
      <c r="O284" s="204">
        <f t="shared" si="344"/>
        <v>61000</v>
      </c>
      <c r="P284" s="204">
        <f t="shared" si="344"/>
        <v>70000</v>
      </c>
      <c r="Q284" s="204">
        <f t="shared" si="344"/>
        <v>70000</v>
      </c>
      <c r="R284" s="204">
        <f t="shared" si="344"/>
        <v>21923.200000000001</v>
      </c>
      <c r="S284" s="204">
        <f t="shared" si="344"/>
        <v>60000</v>
      </c>
      <c r="T284" s="204">
        <f t="shared" si="344"/>
        <v>16193.2</v>
      </c>
      <c r="U284" s="204">
        <f t="shared" si="344"/>
        <v>0</v>
      </c>
      <c r="V284" s="204">
        <f t="shared" si="344"/>
        <v>210</v>
      </c>
      <c r="W284" s="204">
        <f t="shared" si="344"/>
        <v>50000</v>
      </c>
      <c r="X284" s="204">
        <f t="shared" si="344"/>
        <v>50000</v>
      </c>
      <c r="Y284" s="204">
        <f t="shared" si="344"/>
        <v>50000</v>
      </c>
      <c r="Z284" s="204">
        <f t="shared" si="344"/>
        <v>65000</v>
      </c>
      <c r="AA284" s="204">
        <f t="shared" si="344"/>
        <v>50000</v>
      </c>
      <c r="AB284" s="204">
        <f t="shared" si="344"/>
        <v>23896.799999999999</v>
      </c>
      <c r="AC284" s="204">
        <f t="shared" si="344"/>
        <v>70000</v>
      </c>
      <c r="AD284" s="204">
        <f t="shared" si="344"/>
        <v>70000</v>
      </c>
      <c r="AE284" s="204">
        <f t="shared" si="344"/>
        <v>0</v>
      </c>
      <c r="AF284" s="204">
        <f t="shared" si="345"/>
        <v>0</v>
      </c>
      <c r="AG284" s="204">
        <f t="shared" si="345"/>
        <v>70000</v>
      </c>
      <c r="AH284" s="204">
        <f t="shared" si="345"/>
        <v>46387.46</v>
      </c>
      <c r="AI284" s="204">
        <f t="shared" si="345"/>
        <v>120000</v>
      </c>
      <c r="AJ284" s="204">
        <f t="shared" si="345"/>
        <v>63901.96</v>
      </c>
      <c r="AK284" s="204">
        <f t="shared" si="345"/>
        <v>242000</v>
      </c>
      <c r="AL284" s="204">
        <f t="shared" si="345"/>
        <v>10000</v>
      </c>
      <c r="AM284" s="204">
        <f t="shared" si="345"/>
        <v>0</v>
      </c>
      <c r="AN284" s="204">
        <f t="shared" si="345"/>
        <v>252000</v>
      </c>
      <c r="AO284" s="204">
        <f t="shared" si="254"/>
        <v>33446.147720485766</v>
      </c>
      <c r="AP284" s="204">
        <f t="shared" si="345"/>
        <v>227000</v>
      </c>
      <c r="AQ284" s="204"/>
      <c r="AR284" s="204">
        <f t="shared" si="255"/>
        <v>30128.077510120111</v>
      </c>
      <c r="AS284" s="204"/>
      <c r="AT284" s="204">
        <f t="shared" si="353"/>
        <v>12461.14</v>
      </c>
      <c r="AU284" s="204">
        <f t="shared" si="353"/>
        <v>0</v>
      </c>
      <c r="AV284" s="204">
        <f t="shared" si="353"/>
        <v>0</v>
      </c>
      <c r="AW284" s="204">
        <f t="shared" si="354"/>
        <v>30128.077510120111</v>
      </c>
      <c r="AX284" s="82"/>
      <c r="AY284" s="82"/>
      <c r="AZ284" s="82"/>
      <c r="BA284" s="82"/>
      <c r="BB284" s="82"/>
      <c r="BC284" s="82"/>
      <c r="BD284" s="82">
        <f t="shared" si="265"/>
        <v>0</v>
      </c>
      <c r="BE284" s="82">
        <f t="shared" si="266"/>
        <v>30128.077510120111</v>
      </c>
      <c r="BF284" s="82">
        <f t="shared" si="267"/>
        <v>0</v>
      </c>
      <c r="BG284" s="82">
        <f t="shared" si="355"/>
        <v>15936.81</v>
      </c>
      <c r="BH284" s="82">
        <f t="shared" si="355"/>
        <v>32000</v>
      </c>
      <c r="BI284" s="82">
        <f t="shared" si="355"/>
        <v>32000</v>
      </c>
      <c r="BJ284" s="82">
        <f t="shared" si="355"/>
        <v>22422.75</v>
      </c>
      <c r="BK284" s="82">
        <v>32500</v>
      </c>
      <c r="BL284" s="82">
        <v>33000</v>
      </c>
      <c r="BM284" s="108">
        <f t="shared" si="319"/>
        <v>70.071093750000003</v>
      </c>
    </row>
    <row r="285" spans="1:65" ht="13.5" hidden="1" customHeight="1" x14ac:dyDescent="0.2">
      <c r="A285" s="206"/>
      <c r="B285" s="213"/>
      <c r="C285" s="202"/>
      <c r="D285" s="202"/>
      <c r="E285" s="202"/>
      <c r="F285" s="202"/>
      <c r="G285" s="202"/>
      <c r="H285" s="202"/>
      <c r="I285" s="214">
        <v>372</v>
      </c>
      <c r="J285" s="109" t="s">
        <v>125</v>
      </c>
      <c r="K285" s="215">
        <f>SUM(K286)</f>
        <v>71746.5</v>
      </c>
      <c r="L285" s="215">
        <f t="shared" si="344"/>
        <v>180000</v>
      </c>
      <c r="M285" s="215">
        <f t="shared" si="344"/>
        <v>180000</v>
      </c>
      <c r="N285" s="215">
        <f t="shared" ref="N285:W285" si="356">SUM(N286:N287)</f>
        <v>61000</v>
      </c>
      <c r="O285" s="215">
        <f t="shared" si="356"/>
        <v>61000</v>
      </c>
      <c r="P285" s="215">
        <f t="shared" si="356"/>
        <v>70000</v>
      </c>
      <c r="Q285" s="215">
        <f t="shared" si="356"/>
        <v>70000</v>
      </c>
      <c r="R285" s="215">
        <f t="shared" si="356"/>
        <v>21923.200000000001</v>
      </c>
      <c r="S285" s="215">
        <f t="shared" si="356"/>
        <v>60000</v>
      </c>
      <c r="T285" s="215">
        <f t="shared" si="356"/>
        <v>16193.2</v>
      </c>
      <c r="U285" s="215">
        <f t="shared" si="356"/>
        <v>0</v>
      </c>
      <c r="V285" s="215">
        <f t="shared" si="356"/>
        <v>210</v>
      </c>
      <c r="W285" s="215">
        <f t="shared" si="356"/>
        <v>50000</v>
      </c>
      <c r="X285" s="215">
        <f t="shared" ref="X285:AN285" si="357">SUM(X286:X290)</f>
        <v>50000</v>
      </c>
      <c r="Y285" s="215">
        <f t="shared" si="357"/>
        <v>50000</v>
      </c>
      <c r="Z285" s="215">
        <f t="shared" si="357"/>
        <v>65000</v>
      </c>
      <c r="AA285" s="215">
        <f t="shared" si="357"/>
        <v>50000</v>
      </c>
      <c r="AB285" s="215">
        <f t="shared" si="357"/>
        <v>23896.799999999999</v>
      </c>
      <c r="AC285" s="215">
        <f t="shared" si="357"/>
        <v>70000</v>
      </c>
      <c r="AD285" s="215">
        <f t="shared" si="357"/>
        <v>70000</v>
      </c>
      <c r="AE285" s="215">
        <f t="shared" si="357"/>
        <v>0</v>
      </c>
      <c r="AF285" s="215">
        <f t="shared" si="357"/>
        <v>0</v>
      </c>
      <c r="AG285" s="215">
        <f t="shared" si="357"/>
        <v>70000</v>
      </c>
      <c r="AH285" s="215">
        <f t="shared" si="357"/>
        <v>46387.46</v>
      </c>
      <c r="AI285" s="215">
        <f t="shared" si="357"/>
        <v>120000</v>
      </c>
      <c r="AJ285" s="215">
        <f t="shared" si="357"/>
        <v>63901.96</v>
      </c>
      <c r="AK285" s="215">
        <f t="shared" si="357"/>
        <v>242000</v>
      </c>
      <c r="AL285" s="215">
        <f t="shared" si="357"/>
        <v>10000</v>
      </c>
      <c r="AM285" s="215">
        <f t="shared" si="357"/>
        <v>0</v>
      </c>
      <c r="AN285" s="215">
        <f t="shared" si="357"/>
        <v>252000</v>
      </c>
      <c r="AO285" s="204">
        <f t="shared" si="254"/>
        <v>33446.147720485766</v>
      </c>
      <c r="AP285" s="215">
        <f>SUM(AP286:AP290)</f>
        <v>227000</v>
      </c>
      <c r="AQ285" s="215"/>
      <c r="AR285" s="204">
        <f t="shared" si="255"/>
        <v>30128.077510120111</v>
      </c>
      <c r="AS285" s="204"/>
      <c r="AT285" s="204">
        <f>SUM(AT286:AT290)</f>
        <v>12461.14</v>
      </c>
      <c r="AU285" s="204">
        <f>SUM(AU286:AU290)</f>
        <v>0</v>
      </c>
      <c r="AV285" s="204">
        <f>SUM(AV286:AV290)</f>
        <v>0</v>
      </c>
      <c r="AW285" s="204">
        <f t="shared" si="354"/>
        <v>30128.077510120111</v>
      </c>
      <c r="AX285" s="82"/>
      <c r="AY285" s="82"/>
      <c r="AZ285" s="82"/>
      <c r="BA285" s="82"/>
      <c r="BB285" s="82"/>
      <c r="BC285" s="82"/>
      <c r="BD285" s="82">
        <f t="shared" si="265"/>
        <v>0</v>
      </c>
      <c r="BE285" s="82">
        <f t="shared" si="266"/>
        <v>30128.077510120111</v>
      </c>
      <c r="BF285" s="82">
        <f t="shared" si="267"/>
        <v>0</v>
      </c>
      <c r="BG285" s="82">
        <f>SUM(BG286:BG290)</f>
        <v>15936.81</v>
      </c>
      <c r="BH285" s="82">
        <f>SUM(BH286:BH290)</f>
        <v>32000</v>
      </c>
      <c r="BI285" s="82">
        <f>SUM(BI286:BI290)</f>
        <v>32000</v>
      </c>
      <c r="BJ285" s="82">
        <f>SUM(BJ286:BJ290)</f>
        <v>22422.75</v>
      </c>
      <c r="BK285" s="82"/>
      <c r="BL285" s="82"/>
      <c r="BM285" s="108">
        <f t="shared" si="319"/>
        <v>70.071093750000003</v>
      </c>
    </row>
    <row r="286" spans="1:65" hidden="1" x14ac:dyDescent="0.2">
      <c r="A286" s="206"/>
      <c r="B286" s="213"/>
      <c r="C286" s="202"/>
      <c r="D286" s="202"/>
      <c r="E286" s="202"/>
      <c r="F286" s="202"/>
      <c r="G286" s="202"/>
      <c r="H286" s="202"/>
      <c r="I286" s="214">
        <v>37211</v>
      </c>
      <c r="J286" s="109" t="s">
        <v>42</v>
      </c>
      <c r="K286" s="215">
        <v>71746.5</v>
      </c>
      <c r="L286" s="215">
        <v>180000</v>
      </c>
      <c r="M286" s="215">
        <v>180000</v>
      </c>
      <c r="N286" s="215">
        <v>44000</v>
      </c>
      <c r="O286" s="215">
        <v>44000</v>
      </c>
      <c r="P286" s="215">
        <v>50000</v>
      </c>
      <c r="Q286" s="215">
        <v>50000</v>
      </c>
      <c r="R286" s="215">
        <v>8923.2000000000007</v>
      </c>
      <c r="S286" s="215">
        <v>30000</v>
      </c>
      <c r="T286" s="215">
        <v>7893.2</v>
      </c>
      <c r="U286" s="215"/>
      <c r="V286" s="204">
        <f t="shared" si="217"/>
        <v>60</v>
      </c>
      <c r="W286" s="215">
        <v>25000</v>
      </c>
      <c r="X286" s="215">
        <v>20000</v>
      </c>
      <c r="Y286" s="215">
        <v>20000</v>
      </c>
      <c r="Z286" s="215">
        <v>20000</v>
      </c>
      <c r="AA286" s="215">
        <v>20000</v>
      </c>
      <c r="AB286" s="215">
        <v>5896.8</v>
      </c>
      <c r="AC286" s="215">
        <v>20000</v>
      </c>
      <c r="AD286" s="215">
        <v>20000</v>
      </c>
      <c r="AE286" s="215"/>
      <c r="AF286" s="215"/>
      <c r="AG286" s="218">
        <f>SUM(AD286+AE286-AF286)</f>
        <v>20000</v>
      </c>
      <c r="AH286" s="215">
        <v>9287.4599999999991</v>
      </c>
      <c r="AI286" s="215">
        <v>20000</v>
      </c>
      <c r="AJ286" s="82">
        <v>10601.96</v>
      </c>
      <c r="AK286" s="215">
        <v>20000</v>
      </c>
      <c r="AL286" s="215"/>
      <c r="AM286" s="215"/>
      <c r="AN286" s="82">
        <f t="shared" si="318"/>
        <v>20000</v>
      </c>
      <c r="AO286" s="204">
        <f t="shared" si="254"/>
        <v>2654.4561682925209</v>
      </c>
      <c r="AP286" s="82">
        <v>20000</v>
      </c>
      <c r="AQ286" s="82"/>
      <c r="AR286" s="204">
        <f t="shared" si="255"/>
        <v>2654.4561682925209</v>
      </c>
      <c r="AS286" s="204">
        <v>666.76</v>
      </c>
      <c r="AT286" s="204">
        <v>666.76</v>
      </c>
      <c r="AU286" s="204"/>
      <c r="AV286" s="204"/>
      <c r="AW286" s="204">
        <f t="shared" si="354"/>
        <v>2654.4561682925209</v>
      </c>
      <c r="AX286" s="82">
        <v>2654.46</v>
      </c>
      <c r="AY286" s="82"/>
      <c r="AZ286" s="82"/>
      <c r="BA286" s="82"/>
      <c r="BB286" s="82"/>
      <c r="BC286" s="82"/>
      <c r="BD286" s="82">
        <f t="shared" si="265"/>
        <v>2654.46</v>
      </c>
      <c r="BE286" s="82">
        <f t="shared" si="266"/>
        <v>-3.8317074790938932E-3</v>
      </c>
      <c r="BF286" s="82">
        <f t="shared" si="267"/>
        <v>-2654.46</v>
      </c>
      <c r="BG286" s="82">
        <v>757.25</v>
      </c>
      <c r="BH286" s="82">
        <v>1000</v>
      </c>
      <c r="BI286" s="82">
        <v>1000</v>
      </c>
      <c r="BJ286" s="82">
        <v>1003.48</v>
      </c>
      <c r="BK286" s="82"/>
      <c r="BL286" s="82"/>
      <c r="BM286" s="108">
        <f t="shared" si="319"/>
        <v>100.348</v>
      </c>
    </row>
    <row r="287" spans="1:65" hidden="1" x14ac:dyDescent="0.2">
      <c r="A287" s="206"/>
      <c r="B287" s="213"/>
      <c r="C287" s="202"/>
      <c r="D287" s="202"/>
      <c r="E287" s="202"/>
      <c r="F287" s="202"/>
      <c r="G287" s="202"/>
      <c r="H287" s="202"/>
      <c r="I287" s="214">
        <v>37211</v>
      </c>
      <c r="J287" s="109" t="s">
        <v>202</v>
      </c>
      <c r="K287" s="215"/>
      <c r="L287" s="215"/>
      <c r="M287" s="215"/>
      <c r="N287" s="215">
        <v>17000</v>
      </c>
      <c r="O287" s="215">
        <v>17000</v>
      </c>
      <c r="P287" s="215">
        <v>20000</v>
      </c>
      <c r="Q287" s="215">
        <v>20000</v>
      </c>
      <c r="R287" s="215">
        <v>13000</v>
      </c>
      <c r="S287" s="215">
        <v>30000</v>
      </c>
      <c r="T287" s="215">
        <v>8300</v>
      </c>
      <c r="U287" s="215"/>
      <c r="V287" s="204">
        <f t="shared" si="217"/>
        <v>150</v>
      </c>
      <c r="W287" s="215">
        <v>25000</v>
      </c>
      <c r="X287" s="215">
        <v>30000</v>
      </c>
      <c r="Y287" s="215">
        <v>30000</v>
      </c>
      <c r="Z287" s="215">
        <v>45000</v>
      </c>
      <c r="AA287" s="215">
        <v>30000</v>
      </c>
      <c r="AB287" s="215">
        <v>18000</v>
      </c>
      <c r="AC287" s="215">
        <v>50000</v>
      </c>
      <c r="AD287" s="215">
        <v>50000</v>
      </c>
      <c r="AE287" s="215"/>
      <c r="AF287" s="215"/>
      <c r="AG287" s="218">
        <f t="shared" ref="AG287" si="358">SUM(AD287+AE287-AF287)</f>
        <v>50000</v>
      </c>
      <c r="AH287" s="215">
        <v>37100</v>
      </c>
      <c r="AI287" s="215">
        <v>70000</v>
      </c>
      <c r="AJ287" s="82">
        <v>27300</v>
      </c>
      <c r="AK287" s="215">
        <v>70000</v>
      </c>
      <c r="AL287" s="215">
        <v>10000</v>
      </c>
      <c r="AM287" s="215"/>
      <c r="AN287" s="82">
        <f t="shared" si="318"/>
        <v>80000</v>
      </c>
      <c r="AO287" s="204">
        <f t="shared" si="254"/>
        <v>10617.824673170084</v>
      </c>
      <c r="AP287" s="82">
        <v>50000</v>
      </c>
      <c r="AQ287" s="82"/>
      <c r="AR287" s="204">
        <f t="shared" si="255"/>
        <v>6636.1404207313026</v>
      </c>
      <c r="AS287" s="204">
        <v>5570</v>
      </c>
      <c r="AT287" s="204">
        <v>5570</v>
      </c>
      <c r="AU287" s="204"/>
      <c r="AV287" s="204"/>
      <c r="AW287" s="204">
        <f t="shared" si="354"/>
        <v>6636.1404207313026</v>
      </c>
      <c r="AX287" s="82">
        <v>6636.14</v>
      </c>
      <c r="AY287" s="82"/>
      <c r="AZ287" s="82"/>
      <c r="BA287" s="82"/>
      <c r="BB287" s="82"/>
      <c r="BC287" s="82"/>
      <c r="BD287" s="82">
        <f t="shared" si="265"/>
        <v>6636.14</v>
      </c>
      <c r="BE287" s="82">
        <f t="shared" si="266"/>
        <v>4.2073130225617206E-4</v>
      </c>
      <c r="BF287" s="82">
        <f t="shared" si="267"/>
        <v>-6636.14</v>
      </c>
      <c r="BG287" s="82">
        <v>6900</v>
      </c>
      <c r="BH287" s="82">
        <v>7000</v>
      </c>
      <c r="BI287" s="82">
        <v>7000</v>
      </c>
      <c r="BJ287" s="82">
        <v>4025</v>
      </c>
      <c r="BK287" s="82"/>
      <c r="BL287" s="82"/>
      <c r="BM287" s="108">
        <f t="shared" si="319"/>
        <v>57.499999999999993</v>
      </c>
    </row>
    <row r="288" spans="1:65" hidden="1" x14ac:dyDescent="0.2">
      <c r="A288" s="206"/>
      <c r="B288" s="213"/>
      <c r="C288" s="202"/>
      <c r="D288" s="202"/>
      <c r="E288" s="202"/>
      <c r="F288" s="202"/>
      <c r="G288" s="202"/>
      <c r="H288" s="202"/>
      <c r="I288" s="214">
        <v>37211</v>
      </c>
      <c r="J288" s="109" t="s">
        <v>350</v>
      </c>
      <c r="K288" s="215"/>
      <c r="L288" s="215"/>
      <c r="M288" s="215"/>
      <c r="N288" s="215"/>
      <c r="O288" s="215"/>
      <c r="P288" s="215"/>
      <c r="Q288" s="215"/>
      <c r="R288" s="215"/>
      <c r="S288" s="215"/>
      <c r="T288" s="215"/>
      <c r="U288" s="215"/>
      <c r="V288" s="204"/>
      <c r="W288" s="215"/>
      <c r="X288" s="215"/>
      <c r="Y288" s="215"/>
      <c r="Z288" s="215"/>
      <c r="AA288" s="215"/>
      <c r="AB288" s="215"/>
      <c r="AC288" s="215"/>
      <c r="AD288" s="215"/>
      <c r="AE288" s="215"/>
      <c r="AF288" s="215"/>
      <c r="AG288" s="218"/>
      <c r="AH288" s="215"/>
      <c r="AI288" s="215"/>
      <c r="AJ288" s="82"/>
      <c r="AK288" s="215">
        <v>70000</v>
      </c>
      <c r="AL288" s="215"/>
      <c r="AM288" s="215"/>
      <c r="AN288" s="82">
        <f t="shared" si="318"/>
        <v>70000</v>
      </c>
      <c r="AO288" s="204">
        <f t="shared" si="254"/>
        <v>9290.596589023824</v>
      </c>
      <c r="AP288" s="82">
        <v>70000</v>
      </c>
      <c r="AQ288" s="82"/>
      <c r="AR288" s="204">
        <f t="shared" si="255"/>
        <v>9290.596589023824</v>
      </c>
      <c r="AS288" s="204"/>
      <c r="AT288" s="204"/>
      <c r="AU288" s="204"/>
      <c r="AV288" s="204"/>
      <c r="AW288" s="204">
        <f t="shared" si="354"/>
        <v>9290.596589023824</v>
      </c>
      <c r="AX288" s="82">
        <v>9290.6</v>
      </c>
      <c r="AY288" s="82"/>
      <c r="AZ288" s="82"/>
      <c r="BA288" s="82"/>
      <c r="BB288" s="82"/>
      <c r="BC288" s="82"/>
      <c r="BD288" s="82">
        <f t="shared" si="265"/>
        <v>9290.6</v>
      </c>
      <c r="BE288" s="82">
        <f t="shared" si="266"/>
        <v>-3.4109761763829738E-3</v>
      </c>
      <c r="BF288" s="82">
        <f t="shared" si="267"/>
        <v>-9290.6</v>
      </c>
      <c r="BG288" s="82"/>
      <c r="BH288" s="82">
        <v>13000</v>
      </c>
      <c r="BI288" s="82">
        <v>13000</v>
      </c>
      <c r="BJ288" s="82">
        <v>12330</v>
      </c>
      <c r="BK288" s="82"/>
      <c r="BL288" s="82"/>
      <c r="BM288" s="108">
        <f t="shared" si="319"/>
        <v>94.84615384615384</v>
      </c>
    </row>
    <row r="289" spans="1:65" hidden="1" x14ac:dyDescent="0.2">
      <c r="A289" s="206"/>
      <c r="B289" s="213"/>
      <c r="C289" s="202"/>
      <c r="D289" s="202"/>
      <c r="E289" s="202"/>
      <c r="F289" s="202"/>
      <c r="G289" s="202"/>
      <c r="H289" s="202"/>
      <c r="I289" s="214">
        <v>37221</v>
      </c>
      <c r="J289" s="109" t="s">
        <v>331</v>
      </c>
      <c r="K289" s="215"/>
      <c r="L289" s="215"/>
      <c r="M289" s="215"/>
      <c r="N289" s="215"/>
      <c r="O289" s="215"/>
      <c r="P289" s="215"/>
      <c r="Q289" s="215"/>
      <c r="R289" s="215"/>
      <c r="S289" s="215"/>
      <c r="T289" s="215"/>
      <c r="U289" s="215"/>
      <c r="V289" s="204"/>
      <c r="W289" s="215"/>
      <c r="X289" s="215"/>
      <c r="Y289" s="215"/>
      <c r="Z289" s="215"/>
      <c r="AA289" s="215"/>
      <c r="AB289" s="215"/>
      <c r="AC289" s="215"/>
      <c r="AD289" s="215"/>
      <c r="AE289" s="215"/>
      <c r="AF289" s="215"/>
      <c r="AG289" s="218"/>
      <c r="AH289" s="215"/>
      <c r="AI289" s="215">
        <v>30000</v>
      </c>
      <c r="AJ289" s="82">
        <v>0</v>
      </c>
      <c r="AK289" s="215">
        <v>30000</v>
      </c>
      <c r="AL289" s="215"/>
      <c r="AM289" s="215"/>
      <c r="AN289" s="82">
        <f t="shared" si="318"/>
        <v>30000</v>
      </c>
      <c r="AO289" s="204">
        <f t="shared" si="254"/>
        <v>3981.6842524387812</v>
      </c>
      <c r="AP289" s="82">
        <v>15000</v>
      </c>
      <c r="AQ289" s="82"/>
      <c r="AR289" s="204">
        <f t="shared" si="255"/>
        <v>1990.8421262193906</v>
      </c>
      <c r="AS289" s="204"/>
      <c r="AT289" s="204"/>
      <c r="AU289" s="204"/>
      <c r="AV289" s="204"/>
      <c r="AW289" s="204">
        <f t="shared" si="354"/>
        <v>1990.8421262193906</v>
      </c>
      <c r="AX289" s="82">
        <v>1990.84</v>
      </c>
      <c r="AY289" s="82"/>
      <c r="AZ289" s="82"/>
      <c r="BA289" s="82"/>
      <c r="BB289" s="82"/>
      <c r="BC289" s="82"/>
      <c r="BD289" s="82">
        <f t="shared" si="265"/>
        <v>1990.84</v>
      </c>
      <c r="BE289" s="82">
        <f t="shared" si="266"/>
        <v>2.1262193906750326E-3</v>
      </c>
      <c r="BF289" s="82">
        <f t="shared" si="267"/>
        <v>-1990.84</v>
      </c>
      <c r="BG289" s="82"/>
      <c r="BH289" s="82">
        <v>1000</v>
      </c>
      <c r="BI289" s="82">
        <v>1000</v>
      </c>
      <c r="BJ289" s="82">
        <v>47.23</v>
      </c>
      <c r="BK289" s="82"/>
      <c r="BL289" s="82"/>
      <c r="BM289" s="108">
        <f t="shared" si="319"/>
        <v>4.722999999999999</v>
      </c>
    </row>
    <row r="290" spans="1:65" hidden="1" x14ac:dyDescent="0.2">
      <c r="A290" s="206"/>
      <c r="B290" s="213"/>
      <c r="C290" s="202"/>
      <c r="D290" s="202"/>
      <c r="E290" s="202"/>
      <c r="F290" s="202"/>
      <c r="G290" s="202"/>
      <c r="H290" s="202"/>
      <c r="I290" s="214">
        <v>37221</v>
      </c>
      <c r="J290" s="109" t="s">
        <v>339</v>
      </c>
      <c r="K290" s="215"/>
      <c r="L290" s="215"/>
      <c r="M290" s="215"/>
      <c r="N290" s="215"/>
      <c r="O290" s="215"/>
      <c r="P290" s="215"/>
      <c r="Q290" s="215"/>
      <c r="R290" s="215"/>
      <c r="S290" s="215"/>
      <c r="T290" s="215"/>
      <c r="U290" s="215"/>
      <c r="V290" s="204"/>
      <c r="W290" s="215"/>
      <c r="X290" s="215"/>
      <c r="Y290" s="215"/>
      <c r="Z290" s="215"/>
      <c r="AA290" s="215"/>
      <c r="AB290" s="215"/>
      <c r="AC290" s="215"/>
      <c r="AD290" s="215"/>
      <c r="AE290" s="215"/>
      <c r="AF290" s="215"/>
      <c r="AG290" s="218"/>
      <c r="AH290" s="215"/>
      <c r="AI290" s="215"/>
      <c r="AJ290" s="82">
        <v>26000</v>
      </c>
      <c r="AK290" s="215">
        <v>52000</v>
      </c>
      <c r="AL290" s="215"/>
      <c r="AM290" s="215"/>
      <c r="AN290" s="82">
        <f t="shared" si="318"/>
        <v>52000</v>
      </c>
      <c r="AO290" s="204">
        <f t="shared" si="254"/>
        <v>6901.5860375605544</v>
      </c>
      <c r="AP290" s="82">
        <v>72000</v>
      </c>
      <c r="AQ290" s="82"/>
      <c r="AR290" s="204">
        <f t="shared" si="255"/>
        <v>9556.0422058530748</v>
      </c>
      <c r="AS290" s="204">
        <v>6224.38</v>
      </c>
      <c r="AT290" s="204">
        <v>6224.38</v>
      </c>
      <c r="AU290" s="204"/>
      <c r="AV290" s="204"/>
      <c r="AW290" s="204">
        <f t="shared" si="354"/>
        <v>9556.0422058530748</v>
      </c>
      <c r="AX290" s="82">
        <v>9556.0400000000009</v>
      </c>
      <c r="AY290" s="82"/>
      <c r="AZ290" s="82"/>
      <c r="BA290" s="82"/>
      <c r="BB290" s="82"/>
      <c r="BC290" s="82"/>
      <c r="BD290" s="82">
        <f t="shared" si="265"/>
        <v>9556.0400000000009</v>
      </c>
      <c r="BE290" s="82">
        <f t="shared" si="266"/>
        <v>2.20585307397414E-3</v>
      </c>
      <c r="BF290" s="82">
        <f t="shared" si="267"/>
        <v>-9556.0400000000009</v>
      </c>
      <c r="BG290" s="82">
        <v>8279.56</v>
      </c>
      <c r="BH290" s="82">
        <v>10000</v>
      </c>
      <c r="BI290" s="82">
        <v>10000</v>
      </c>
      <c r="BJ290" s="82">
        <v>5017.04</v>
      </c>
      <c r="BK290" s="82"/>
      <c r="BL290" s="82"/>
      <c r="BM290" s="108">
        <f t="shared" si="319"/>
        <v>50.170400000000001</v>
      </c>
    </row>
    <row r="291" spans="1:65" hidden="1" x14ac:dyDescent="0.2">
      <c r="A291" s="206" t="s">
        <v>128</v>
      </c>
      <c r="B291" s="213"/>
      <c r="C291" s="202"/>
      <c r="D291" s="202"/>
      <c r="E291" s="202"/>
      <c r="F291" s="202"/>
      <c r="G291" s="202"/>
      <c r="H291" s="202"/>
      <c r="I291" s="214" t="s">
        <v>21</v>
      </c>
      <c r="J291" s="109" t="s">
        <v>160</v>
      </c>
      <c r="K291" s="215" t="e">
        <f>SUM(#REF!)</f>
        <v>#REF!</v>
      </c>
      <c r="L291" s="215" t="e">
        <f>SUM(#REF!)</f>
        <v>#REF!</v>
      </c>
      <c r="M291" s="215" t="e">
        <f>SUM(#REF!)</f>
        <v>#REF!</v>
      </c>
      <c r="N291" s="204">
        <f t="shared" ref="N291:AQ291" si="359">SUM(N292)</f>
        <v>16000</v>
      </c>
      <c r="O291" s="204">
        <f t="shared" si="359"/>
        <v>16000</v>
      </c>
      <c r="P291" s="204">
        <f t="shared" si="359"/>
        <v>25000</v>
      </c>
      <c r="Q291" s="204">
        <f t="shared" si="359"/>
        <v>25000</v>
      </c>
      <c r="R291" s="204">
        <f t="shared" si="359"/>
        <v>16786.14</v>
      </c>
      <c r="S291" s="204">
        <f t="shared" si="359"/>
        <v>25000</v>
      </c>
      <c r="T291" s="204">
        <f t="shared" si="359"/>
        <v>16422</v>
      </c>
      <c r="U291" s="204">
        <f t="shared" si="359"/>
        <v>0</v>
      </c>
      <c r="V291" s="204">
        <f t="shared" si="359"/>
        <v>200</v>
      </c>
      <c r="W291" s="204">
        <f t="shared" si="359"/>
        <v>25000</v>
      </c>
      <c r="X291" s="204">
        <f t="shared" si="359"/>
        <v>25000</v>
      </c>
      <c r="Y291" s="204">
        <f t="shared" si="359"/>
        <v>30000</v>
      </c>
      <c r="Z291" s="204">
        <f t="shared" si="359"/>
        <v>30000</v>
      </c>
      <c r="AA291" s="204">
        <f t="shared" si="359"/>
        <v>30000</v>
      </c>
      <c r="AB291" s="204">
        <f t="shared" si="359"/>
        <v>15498.58</v>
      </c>
      <c r="AC291" s="204">
        <f t="shared" si="359"/>
        <v>30000</v>
      </c>
      <c r="AD291" s="204">
        <f t="shared" si="359"/>
        <v>45000</v>
      </c>
      <c r="AE291" s="204">
        <f t="shared" si="359"/>
        <v>0</v>
      </c>
      <c r="AF291" s="204">
        <f t="shared" si="359"/>
        <v>0</v>
      </c>
      <c r="AG291" s="204">
        <f t="shared" si="359"/>
        <v>45000</v>
      </c>
      <c r="AH291" s="204">
        <f t="shared" si="359"/>
        <v>28479.629999999997</v>
      </c>
      <c r="AI291" s="204">
        <f t="shared" si="359"/>
        <v>45000</v>
      </c>
      <c r="AJ291" s="204">
        <f t="shared" si="359"/>
        <v>12998.7</v>
      </c>
      <c r="AK291" s="204">
        <f t="shared" si="359"/>
        <v>45000</v>
      </c>
      <c r="AL291" s="204">
        <f t="shared" si="359"/>
        <v>0</v>
      </c>
      <c r="AM291" s="204">
        <f t="shared" si="359"/>
        <v>0</v>
      </c>
      <c r="AN291" s="204">
        <f t="shared" si="359"/>
        <v>45000</v>
      </c>
      <c r="AO291" s="204">
        <f t="shared" ref="AO291:AO354" si="360">SUM(AN291/$AN$2)</f>
        <v>5972.5263786581718</v>
      </c>
      <c r="AP291" s="204">
        <f t="shared" si="359"/>
        <v>34000</v>
      </c>
      <c r="AQ291" s="204">
        <f t="shared" si="359"/>
        <v>0</v>
      </c>
      <c r="AR291" s="204">
        <f t="shared" ref="AR291:AR354" si="361">SUM(AP291/$AN$2)</f>
        <v>4512.5754860972856</v>
      </c>
      <c r="AS291" s="204"/>
      <c r="AT291" s="204">
        <f t="shared" ref="AT291:AV291" si="362">SUM(AT292)</f>
        <v>0</v>
      </c>
      <c r="AU291" s="204">
        <f t="shared" si="362"/>
        <v>0</v>
      </c>
      <c r="AV291" s="204">
        <f t="shared" si="362"/>
        <v>0</v>
      </c>
      <c r="AW291" s="204">
        <f t="shared" si="354"/>
        <v>4512.5754860972856</v>
      </c>
      <c r="AX291" s="82"/>
      <c r="AY291" s="82"/>
      <c r="AZ291" s="82"/>
      <c r="BA291" s="82"/>
      <c r="BB291" s="82"/>
      <c r="BC291" s="82"/>
      <c r="BD291" s="82">
        <f t="shared" si="265"/>
        <v>0</v>
      </c>
      <c r="BE291" s="82">
        <f t="shared" si="266"/>
        <v>4512.5754860972856</v>
      </c>
      <c r="BF291" s="82">
        <f t="shared" si="267"/>
        <v>0</v>
      </c>
      <c r="BG291" s="82">
        <f>SUM(BG294)</f>
        <v>1350</v>
      </c>
      <c r="BH291" s="82">
        <f>SUM(BH294)</f>
        <v>3850</v>
      </c>
      <c r="BI291" s="82">
        <f>SUM(BI294)</f>
        <v>3850</v>
      </c>
      <c r="BJ291" s="82">
        <f>SUM(BJ294)</f>
        <v>0</v>
      </c>
      <c r="BK291" s="82">
        <f t="shared" ref="BK291:BL291" si="363">SUM(BK294)</f>
        <v>4000</v>
      </c>
      <c r="BL291" s="82">
        <f t="shared" si="363"/>
        <v>4000</v>
      </c>
      <c r="BM291" s="108">
        <f t="shared" si="319"/>
        <v>0</v>
      </c>
    </row>
    <row r="292" spans="1:65" hidden="1" x14ac:dyDescent="0.2">
      <c r="A292" s="201"/>
      <c r="B292" s="202"/>
      <c r="C292" s="202"/>
      <c r="D292" s="202"/>
      <c r="E292" s="202"/>
      <c r="F292" s="202"/>
      <c r="G292" s="202"/>
      <c r="H292" s="202"/>
      <c r="I292" s="208" t="s">
        <v>124</v>
      </c>
      <c r="J292" s="209"/>
      <c r="K292" s="210" t="e">
        <f>SUM(#REF!)</f>
        <v>#REF!</v>
      </c>
      <c r="L292" s="210" t="e">
        <f>SUM(#REF!)</f>
        <v>#REF!</v>
      </c>
      <c r="M292" s="210" t="e">
        <f>SUM(#REF!)</f>
        <v>#REF!</v>
      </c>
      <c r="N292" s="210">
        <f t="shared" ref="N292:AQ292" si="364">SUM(N294)</f>
        <v>16000</v>
      </c>
      <c r="O292" s="210">
        <f t="shared" si="364"/>
        <v>16000</v>
      </c>
      <c r="P292" s="210">
        <f t="shared" si="364"/>
        <v>25000</v>
      </c>
      <c r="Q292" s="210">
        <f t="shared" si="364"/>
        <v>25000</v>
      </c>
      <c r="R292" s="210">
        <f t="shared" si="364"/>
        <v>16786.14</v>
      </c>
      <c r="S292" s="210">
        <f t="shared" si="364"/>
        <v>25000</v>
      </c>
      <c r="T292" s="210">
        <f t="shared" si="364"/>
        <v>16422</v>
      </c>
      <c r="U292" s="210">
        <f t="shared" si="364"/>
        <v>0</v>
      </c>
      <c r="V292" s="210">
        <f t="shared" si="364"/>
        <v>200</v>
      </c>
      <c r="W292" s="210">
        <f t="shared" si="364"/>
        <v>25000</v>
      </c>
      <c r="X292" s="210">
        <f t="shared" si="364"/>
        <v>25000</v>
      </c>
      <c r="Y292" s="210">
        <f t="shared" si="364"/>
        <v>30000</v>
      </c>
      <c r="Z292" s="210">
        <f t="shared" si="364"/>
        <v>30000</v>
      </c>
      <c r="AA292" s="210">
        <f t="shared" si="364"/>
        <v>30000</v>
      </c>
      <c r="AB292" s="210">
        <f t="shared" si="364"/>
        <v>15498.58</v>
      </c>
      <c r="AC292" s="210">
        <f t="shared" si="364"/>
        <v>30000</v>
      </c>
      <c r="AD292" s="210">
        <f t="shared" si="364"/>
        <v>45000</v>
      </c>
      <c r="AE292" s="210">
        <f t="shared" si="364"/>
        <v>0</v>
      </c>
      <c r="AF292" s="210">
        <f t="shared" si="364"/>
        <v>0</v>
      </c>
      <c r="AG292" s="210">
        <f t="shared" si="364"/>
        <v>45000</v>
      </c>
      <c r="AH292" s="210">
        <f t="shared" si="364"/>
        <v>28479.629999999997</v>
      </c>
      <c r="AI292" s="210">
        <f t="shared" si="364"/>
        <v>45000</v>
      </c>
      <c r="AJ292" s="210">
        <f t="shared" si="364"/>
        <v>12998.7</v>
      </c>
      <c r="AK292" s="210">
        <f t="shared" si="364"/>
        <v>45000</v>
      </c>
      <c r="AL292" s="210">
        <f t="shared" si="364"/>
        <v>0</v>
      </c>
      <c r="AM292" s="210">
        <f t="shared" si="364"/>
        <v>0</v>
      </c>
      <c r="AN292" s="210">
        <f t="shared" si="364"/>
        <v>45000</v>
      </c>
      <c r="AO292" s="204">
        <f t="shared" si="360"/>
        <v>5972.5263786581718</v>
      </c>
      <c r="AP292" s="210">
        <f t="shared" si="364"/>
        <v>34000</v>
      </c>
      <c r="AQ292" s="210">
        <f t="shared" si="364"/>
        <v>0</v>
      </c>
      <c r="AR292" s="204">
        <f t="shared" si="361"/>
        <v>4512.5754860972856</v>
      </c>
      <c r="AS292" s="204"/>
      <c r="AT292" s="204">
        <f t="shared" ref="AT292:AV292" si="365">SUM(AT294)</f>
        <v>0</v>
      </c>
      <c r="AU292" s="204">
        <f t="shared" si="365"/>
        <v>0</v>
      </c>
      <c r="AV292" s="204">
        <f t="shared" si="365"/>
        <v>0</v>
      </c>
      <c r="AW292" s="204">
        <f t="shared" si="354"/>
        <v>4512.5754860972856</v>
      </c>
      <c r="AX292" s="82"/>
      <c r="AY292" s="82"/>
      <c r="AZ292" s="82"/>
      <c r="BA292" s="82"/>
      <c r="BB292" s="82"/>
      <c r="BC292" s="82"/>
      <c r="BD292" s="82">
        <f t="shared" ref="BD292:BD356" si="366">SUM(AX292+AY292+AZ292+BA292+BB292+BC292)</f>
        <v>0</v>
      </c>
      <c r="BE292" s="82">
        <f t="shared" si="266"/>
        <v>4512.5754860972856</v>
      </c>
      <c r="BF292" s="82">
        <f t="shared" si="267"/>
        <v>0</v>
      </c>
      <c r="BG292" s="82"/>
      <c r="BH292" s="82">
        <f>SUM(BH293)</f>
        <v>0</v>
      </c>
      <c r="BI292" s="82">
        <f>SUM(BI293)</f>
        <v>0</v>
      </c>
      <c r="BJ292" s="82">
        <f>SUM(BJ293)</f>
        <v>0</v>
      </c>
      <c r="BK292" s="82">
        <f t="shared" ref="BK292:BL292" si="367">SUM(BK293)</f>
        <v>0</v>
      </c>
      <c r="BL292" s="82">
        <f t="shared" si="367"/>
        <v>0</v>
      </c>
      <c r="BM292" s="108">
        <v>0</v>
      </c>
    </row>
    <row r="293" spans="1:65" hidden="1" x14ac:dyDescent="0.2">
      <c r="A293" s="201"/>
      <c r="B293" s="213" t="s">
        <v>367</v>
      </c>
      <c r="C293" s="202"/>
      <c r="D293" s="202"/>
      <c r="E293" s="202"/>
      <c r="F293" s="202"/>
      <c r="G293" s="202"/>
      <c r="H293" s="202"/>
      <c r="I293" s="214" t="s">
        <v>368</v>
      </c>
      <c r="J293" s="109" t="s">
        <v>31</v>
      </c>
      <c r="K293" s="210"/>
      <c r="L293" s="210"/>
      <c r="M293" s="210"/>
      <c r="N293" s="210"/>
      <c r="O293" s="210"/>
      <c r="P293" s="210"/>
      <c r="Q293" s="210"/>
      <c r="R293" s="210"/>
      <c r="S293" s="210"/>
      <c r="T293" s="210"/>
      <c r="U293" s="210"/>
      <c r="V293" s="210"/>
      <c r="W293" s="210"/>
      <c r="X293" s="210"/>
      <c r="Y293" s="210"/>
      <c r="Z293" s="210"/>
      <c r="AA293" s="210"/>
      <c r="AB293" s="210"/>
      <c r="AC293" s="210"/>
      <c r="AD293" s="210"/>
      <c r="AE293" s="210"/>
      <c r="AF293" s="210"/>
      <c r="AG293" s="210"/>
      <c r="AH293" s="210"/>
      <c r="AI293" s="210"/>
      <c r="AJ293" s="210"/>
      <c r="AK293" s="210"/>
      <c r="AL293" s="210"/>
      <c r="AM293" s="210"/>
      <c r="AN293" s="210"/>
      <c r="AO293" s="204">
        <f t="shared" si="360"/>
        <v>0</v>
      </c>
      <c r="AP293" s="210">
        <v>34000</v>
      </c>
      <c r="AQ293" s="210"/>
      <c r="AR293" s="204">
        <f t="shared" si="361"/>
        <v>4512.5754860972856</v>
      </c>
      <c r="AS293" s="204"/>
      <c r="AT293" s="204">
        <v>34000</v>
      </c>
      <c r="AU293" s="204"/>
      <c r="AV293" s="204"/>
      <c r="AW293" s="204">
        <f t="shared" si="354"/>
        <v>4512.5754860972856</v>
      </c>
      <c r="AX293" s="82"/>
      <c r="AY293" s="82"/>
      <c r="AZ293" s="82"/>
      <c r="BA293" s="82"/>
      <c r="BB293" s="82"/>
      <c r="BC293" s="82"/>
      <c r="BD293" s="82">
        <f t="shared" si="366"/>
        <v>0</v>
      </c>
      <c r="BE293" s="82">
        <f t="shared" ref="BE293:BE357" si="368">SUM(AW293-BD293)</f>
        <v>4512.5754860972856</v>
      </c>
      <c r="BF293" s="82">
        <f t="shared" si="267"/>
        <v>0</v>
      </c>
      <c r="BG293" s="82"/>
      <c r="BH293" s="82">
        <f>SUM(BL297:BL299)</f>
        <v>0</v>
      </c>
      <c r="BI293" s="82">
        <f>SUM(BM297:BM299)</f>
        <v>0</v>
      </c>
      <c r="BJ293" s="82">
        <f t="shared" ref="BJ293:BL293" si="369">SUM(BN297:BN299)</f>
        <v>0</v>
      </c>
      <c r="BK293" s="82">
        <f t="shared" si="369"/>
        <v>0</v>
      </c>
      <c r="BL293" s="82">
        <f t="shared" si="369"/>
        <v>0</v>
      </c>
      <c r="BM293" s="108">
        <v>0</v>
      </c>
    </row>
    <row r="294" spans="1:65" hidden="1" x14ac:dyDescent="0.2">
      <c r="A294" s="222"/>
      <c r="B294" s="216"/>
      <c r="C294" s="216"/>
      <c r="D294" s="216"/>
      <c r="E294" s="216"/>
      <c r="F294" s="216"/>
      <c r="G294" s="216"/>
      <c r="H294" s="216"/>
      <c r="I294" s="203">
        <v>3</v>
      </c>
      <c r="J294" s="192" t="s">
        <v>4</v>
      </c>
      <c r="K294" s="210"/>
      <c r="L294" s="210"/>
      <c r="M294" s="210"/>
      <c r="N294" s="210">
        <f>SUM(N295+N303)</f>
        <v>16000</v>
      </c>
      <c r="O294" s="210">
        <f>SUM(O295+O303)</f>
        <v>16000</v>
      </c>
      <c r="P294" s="210">
        <f>SUM(P295)</f>
        <v>25000</v>
      </c>
      <c r="Q294" s="210">
        <f>SUM(Q295)</f>
        <v>25000</v>
      </c>
      <c r="R294" s="210">
        <f>SUM(R295+R303)</f>
        <v>16786.14</v>
      </c>
      <c r="S294" s="210">
        <f>SUM(S295+S303)</f>
        <v>25000</v>
      </c>
      <c r="T294" s="210">
        <f>SUM(T295+T303)</f>
        <v>16422</v>
      </c>
      <c r="U294" s="210">
        <f t="shared" ref="U294:AQ294" si="370">SUM(U295+U303)</f>
        <v>0</v>
      </c>
      <c r="V294" s="210">
        <f t="shared" si="370"/>
        <v>200</v>
      </c>
      <c r="W294" s="210">
        <f t="shared" si="370"/>
        <v>25000</v>
      </c>
      <c r="X294" s="210">
        <f t="shared" si="370"/>
        <v>25000</v>
      </c>
      <c r="Y294" s="210">
        <f t="shared" si="370"/>
        <v>30000</v>
      </c>
      <c r="Z294" s="210">
        <f t="shared" si="370"/>
        <v>30000</v>
      </c>
      <c r="AA294" s="210">
        <f t="shared" si="370"/>
        <v>30000</v>
      </c>
      <c r="AB294" s="210">
        <f t="shared" si="370"/>
        <v>15498.58</v>
      </c>
      <c r="AC294" s="210">
        <f t="shared" si="370"/>
        <v>30000</v>
      </c>
      <c r="AD294" s="210">
        <f t="shared" si="370"/>
        <v>45000</v>
      </c>
      <c r="AE294" s="210">
        <f t="shared" si="370"/>
        <v>0</v>
      </c>
      <c r="AF294" s="210">
        <f t="shared" si="370"/>
        <v>0</v>
      </c>
      <c r="AG294" s="210">
        <f t="shared" si="370"/>
        <v>45000</v>
      </c>
      <c r="AH294" s="210">
        <f t="shared" si="370"/>
        <v>28479.629999999997</v>
      </c>
      <c r="AI294" s="210">
        <f t="shared" si="370"/>
        <v>45000</v>
      </c>
      <c r="AJ294" s="210">
        <f t="shared" si="370"/>
        <v>12998.7</v>
      </c>
      <c r="AK294" s="210">
        <f t="shared" si="370"/>
        <v>45000</v>
      </c>
      <c r="AL294" s="210">
        <f t="shared" si="370"/>
        <v>0</v>
      </c>
      <c r="AM294" s="210">
        <f t="shared" si="370"/>
        <v>0</v>
      </c>
      <c r="AN294" s="210">
        <f t="shared" si="370"/>
        <v>45000</v>
      </c>
      <c r="AO294" s="204">
        <f t="shared" si="360"/>
        <v>5972.5263786581718</v>
      </c>
      <c r="AP294" s="210">
        <f t="shared" si="370"/>
        <v>34000</v>
      </c>
      <c r="AQ294" s="210">
        <f t="shared" si="370"/>
        <v>0</v>
      </c>
      <c r="AR294" s="204">
        <f t="shared" si="361"/>
        <v>4512.5754860972856</v>
      </c>
      <c r="AS294" s="204"/>
      <c r="AT294" s="204">
        <f t="shared" ref="AT294:AV294" si="371">SUM(AT295+AT303)</f>
        <v>0</v>
      </c>
      <c r="AU294" s="204">
        <f t="shared" si="371"/>
        <v>0</v>
      </c>
      <c r="AV294" s="204">
        <f t="shared" si="371"/>
        <v>0</v>
      </c>
      <c r="AW294" s="204">
        <f t="shared" si="354"/>
        <v>4512.5754860972856</v>
      </c>
      <c r="AX294" s="82"/>
      <c r="AY294" s="82"/>
      <c r="AZ294" s="82"/>
      <c r="BA294" s="82"/>
      <c r="BB294" s="82"/>
      <c r="BC294" s="82"/>
      <c r="BD294" s="82">
        <f t="shared" si="366"/>
        <v>0</v>
      </c>
      <c r="BE294" s="82">
        <f t="shared" si="368"/>
        <v>4512.5754860972856</v>
      </c>
      <c r="BF294" s="82">
        <f t="shared" ref="BF294:BF358" si="372">SUM(BE294-AW294)</f>
        <v>0</v>
      </c>
      <c r="BG294" s="82">
        <f t="shared" ref="BG294:BL295" si="373">SUM(BG295)</f>
        <v>1350</v>
      </c>
      <c r="BH294" s="82">
        <f t="shared" si="373"/>
        <v>3850</v>
      </c>
      <c r="BI294" s="82">
        <f t="shared" si="373"/>
        <v>3850</v>
      </c>
      <c r="BJ294" s="82">
        <f t="shared" si="373"/>
        <v>0</v>
      </c>
      <c r="BK294" s="82">
        <f t="shared" si="373"/>
        <v>4000</v>
      </c>
      <c r="BL294" s="82">
        <f t="shared" si="373"/>
        <v>4000</v>
      </c>
      <c r="BM294" s="108">
        <f t="shared" si="319"/>
        <v>0</v>
      </c>
    </row>
    <row r="295" spans="1:65" hidden="1" x14ac:dyDescent="0.2">
      <c r="A295" s="211"/>
      <c r="B295" s="217" t="s">
        <v>368</v>
      </c>
      <c r="C295" s="216"/>
      <c r="D295" s="216"/>
      <c r="E295" s="216"/>
      <c r="F295" s="216"/>
      <c r="G295" s="216"/>
      <c r="H295" s="216"/>
      <c r="I295" s="203">
        <v>37</v>
      </c>
      <c r="J295" s="192" t="s">
        <v>51</v>
      </c>
      <c r="K295" s="204">
        <f t="shared" ref="K295:AE296" si="374">SUM(K296)</f>
        <v>25650</v>
      </c>
      <c r="L295" s="204">
        <f t="shared" si="374"/>
        <v>40000</v>
      </c>
      <c r="M295" s="204">
        <f t="shared" si="374"/>
        <v>40000</v>
      </c>
      <c r="N295" s="204">
        <f t="shared" si="374"/>
        <v>16000</v>
      </c>
      <c r="O295" s="204">
        <f t="shared" si="374"/>
        <v>16000</v>
      </c>
      <c r="P295" s="204">
        <f t="shared" si="374"/>
        <v>25000</v>
      </c>
      <c r="Q295" s="204">
        <f t="shared" si="374"/>
        <v>25000</v>
      </c>
      <c r="R295" s="204">
        <f t="shared" si="374"/>
        <v>14665.8</v>
      </c>
      <c r="S295" s="204">
        <f t="shared" si="374"/>
        <v>25000</v>
      </c>
      <c r="T295" s="204">
        <f t="shared" si="374"/>
        <v>16422</v>
      </c>
      <c r="U295" s="204">
        <f t="shared" si="374"/>
        <v>0</v>
      </c>
      <c r="V295" s="204">
        <f t="shared" si="374"/>
        <v>200</v>
      </c>
      <c r="W295" s="204">
        <f t="shared" si="374"/>
        <v>25000</v>
      </c>
      <c r="X295" s="204">
        <f t="shared" si="374"/>
        <v>25000</v>
      </c>
      <c r="Y295" s="204">
        <f t="shared" si="374"/>
        <v>30000</v>
      </c>
      <c r="Z295" s="204">
        <f t="shared" si="374"/>
        <v>30000</v>
      </c>
      <c r="AA295" s="204">
        <f t="shared" si="374"/>
        <v>30000</v>
      </c>
      <c r="AB295" s="204">
        <f t="shared" si="374"/>
        <v>15498.58</v>
      </c>
      <c r="AC295" s="204">
        <f t="shared" si="374"/>
        <v>30000</v>
      </c>
      <c r="AD295" s="204">
        <f t="shared" si="374"/>
        <v>45000</v>
      </c>
      <c r="AE295" s="204">
        <f t="shared" si="374"/>
        <v>0</v>
      </c>
      <c r="AF295" s="204">
        <f t="shared" ref="AF295:AP295" si="375">SUM(AF296)</f>
        <v>0</v>
      </c>
      <c r="AG295" s="204">
        <f t="shared" si="375"/>
        <v>45000</v>
      </c>
      <c r="AH295" s="204">
        <f t="shared" si="375"/>
        <v>28479.629999999997</v>
      </c>
      <c r="AI295" s="204">
        <f t="shared" si="375"/>
        <v>45000</v>
      </c>
      <c r="AJ295" s="204">
        <f t="shared" si="375"/>
        <v>12998.7</v>
      </c>
      <c r="AK295" s="204">
        <f t="shared" si="375"/>
        <v>45000</v>
      </c>
      <c r="AL295" s="204">
        <f t="shared" si="375"/>
        <v>0</v>
      </c>
      <c r="AM295" s="204">
        <f t="shared" si="375"/>
        <v>0</v>
      </c>
      <c r="AN295" s="204">
        <f t="shared" si="375"/>
        <v>45000</v>
      </c>
      <c r="AO295" s="204">
        <f t="shared" si="360"/>
        <v>5972.5263786581718</v>
      </c>
      <c r="AP295" s="204">
        <f t="shared" si="375"/>
        <v>34000</v>
      </c>
      <c r="AQ295" s="204"/>
      <c r="AR295" s="204">
        <f t="shared" si="361"/>
        <v>4512.5754860972856</v>
      </c>
      <c r="AS295" s="204"/>
      <c r="AT295" s="204">
        <f t="shared" ref="AT295:AV295" si="376">SUM(AT296)</f>
        <v>0</v>
      </c>
      <c r="AU295" s="204">
        <f t="shared" si="376"/>
        <v>0</v>
      </c>
      <c r="AV295" s="204">
        <f t="shared" si="376"/>
        <v>0</v>
      </c>
      <c r="AW295" s="204">
        <f t="shared" si="354"/>
        <v>4512.5754860972856</v>
      </c>
      <c r="AX295" s="82"/>
      <c r="AY295" s="82"/>
      <c r="AZ295" s="82"/>
      <c r="BA295" s="82"/>
      <c r="BB295" s="82"/>
      <c r="BC295" s="82"/>
      <c r="BD295" s="82">
        <f t="shared" si="366"/>
        <v>0</v>
      </c>
      <c r="BE295" s="82">
        <f t="shared" si="368"/>
        <v>4512.5754860972856</v>
      </c>
      <c r="BF295" s="82">
        <f t="shared" si="372"/>
        <v>0</v>
      </c>
      <c r="BG295" s="82">
        <f t="shared" si="373"/>
        <v>1350</v>
      </c>
      <c r="BH295" s="82">
        <f t="shared" si="373"/>
        <v>3850</v>
      </c>
      <c r="BI295" s="82">
        <f t="shared" si="373"/>
        <v>3850</v>
      </c>
      <c r="BJ295" s="82">
        <f t="shared" si="373"/>
        <v>0</v>
      </c>
      <c r="BK295" s="82">
        <v>4000</v>
      </c>
      <c r="BL295" s="82">
        <v>4000</v>
      </c>
      <c r="BM295" s="108">
        <f t="shared" si="319"/>
        <v>0</v>
      </c>
    </row>
    <row r="296" spans="1:65" hidden="1" x14ac:dyDescent="0.2">
      <c r="A296" s="206"/>
      <c r="B296" s="213"/>
      <c r="C296" s="202"/>
      <c r="D296" s="202"/>
      <c r="E296" s="202"/>
      <c r="F296" s="202"/>
      <c r="G296" s="202"/>
      <c r="H296" s="202"/>
      <c r="I296" s="214">
        <v>372</v>
      </c>
      <c r="J296" s="109" t="s">
        <v>125</v>
      </c>
      <c r="K296" s="215">
        <f t="shared" si="374"/>
        <v>25650</v>
      </c>
      <c r="L296" s="215">
        <f t="shared" si="374"/>
        <v>40000</v>
      </c>
      <c r="M296" s="215">
        <f t="shared" si="374"/>
        <v>40000</v>
      </c>
      <c r="N296" s="215">
        <f t="shared" ref="N296:AB296" si="377">SUM(N297:N299)</f>
        <v>16000</v>
      </c>
      <c r="O296" s="215">
        <f t="shared" si="377"/>
        <v>16000</v>
      </c>
      <c r="P296" s="215">
        <f t="shared" si="377"/>
        <v>25000</v>
      </c>
      <c r="Q296" s="215">
        <f t="shared" si="377"/>
        <v>25000</v>
      </c>
      <c r="R296" s="215">
        <f t="shared" si="377"/>
        <v>14665.8</v>
      </c>
      <c r="S296" s="215">
        <f t="shared" si="377"/>
        <v>25000</v>
      </c>
      <c r="T296" s="215">
        <f t="shared" si="377"/>
        <v>16422</v>
      </c>
      <c r="U296" s="215">
        <f t="shared" si="377"/>
        <v>0</v>
      </c>
      <c r="V296" s="215">
        <f t="shared" si="377"/>
        <v>200</v>
      </c>
      <c r="W296" s="215">
        <f t="shared" si="377"/>
        <v>25000</v>
      </c>
      <c r="X296" s="215">
        <f t="shared" si="377"/>
        <v>25000</v>
      </c>
      <c r="Y296" s="215">
        <f t="shared" si="377"/>
        <v>30000</v>
      </c>
      <c r="Z296" s="215">
        <f t="shared" ref="Z296" si="378">SUM(Z297:Z299)</f>
        <v>30000</v>
      </c>
      <c r="AA296" s="215">
        <f t="shared" si="377"/>
        <v>30000</v>
      </c>
      <c r="AB296" s="215">
        <f t="shared" si="377"/>
        <v>15498.58</v>
      </c>
      <c r="AC296" s="215">
        <f t="shared" ref="AC296:AP296" si="379">SUM(AC297:AC299)</f>
        <v>30000</v>
      </c>
      <c r="AD296" s="215">
        <f t="shared" si="379"/>
        <v>45000</v>
      </c>
      <c r="AE296" s="215">
        <f t="shared" si="379"/>
        <v>0</v>
      </c>
      <c r="AF296" s="215">
        <f t="shared" si="379"/>
        <v>0</v>
      </c>
      <c r="AG296" s="215">
        <f t="shared" si="379"/>
        <v>45000</v>
      </c>
      <c r="AH296" s="215">
        <f t="shared" si="379"/>
        <v>28479.629999999997</v>
      </c>
      <c r="AI296" s="215">
        <f t="shared" si="379"/>
        <v>45000</v>
      </c>
      <c r="AJ296" s="215">
        <f t="shared" si="379"/>
        <v>12998.7</v>
      </c>
      <c r="AK296" s="215">
        <f t="shared" si="379"/>
        <v>45000</v>
      </c>
      <c r="AL296" s="215">
        <f t="shared" si="379"/>
        <v>0</v>
      </c>
      <c r="AM296" s="215">
        <f t="shared" si="379"/>
        <v>0</v>
      </c>
      <c r="AN296" s="215">
        <f t="shared" si="379"/>
        <v>45000</v>
      </c>
      <c r="AO296" s="204">
        <f t="shared" si="360"/>
        <v>5972.5263786581718</v>
      </c>
      <c r="AP296" s="215">
        <f t="shared" si="379"/>
        <v>34000</v>
      </c>
      <c r="AQ296" s="215"/>
      <c r="AR296" s="204">
        <f t="shared" si="361"/>
        <v>4512.5754860972856</v>
      </c>
      <c r="AS296" s="204"/>
      <c r="AT296" s="204">
        <f t="shared" ref="AT296:AV296" si="380">SUM(AT297:AT299)</f>
        <v>0</v>
      </c>
      <c r="AU296" s="204">
        <f t="shared" si="380"/>
        <v>0</v>
      </c>
      <c r="AV296" s="204">
        <f t="shared" si="380"/>
        <v>0</v>
      </c>
      <c r="AW296" s="204">
        <f t="shared" si="354"/>
        <v>4512.5754860972856</v>
      </c>
      <c r="AX296" s="82"/>
      <c r="AY296" s="82"/>
      <c r="AZ296" s="82"/>
      <c r="BA296" s="82"/>
      <c r="BB296" s="82"/>
      <c r="BC296" s="82"/>
      <c r="BD296" s="82">
        <f t="shared" si="366"/>
        <v>0</v>
      </c>
      <c r="BE296" s="82">
        <f t="shared" si="368"/>
        <v>4512.5754860972856</v>
      </c>
      <c r="BF296" s="82">
        <f t="shared" si="372"/>
        <v>0</v>
      </c>
      <c r="BG296" s="82">
        <f>SUM(BG297:BG299)</f>
        <v>1350</v>
      </c>
      <c r="BH296" s="82">
        <f>SUM(BH297:BH299)</f>
        <v>3850</v>
      </c>
      <c r="BI296" s="82">
        <f>SUM(BI297:BI299)</f>
        <v>3850</v>
      </c>
      <c r="BJ296" s="82">
        <f t="shared" ref="BJ296:BL296" si="381">SUM(BJ297:BJ299)</f>
        <v>0</v>
      </c>
      <c r="BK296" s="82">
        <f t="shared" si="381"/>
        <v>0</v>
      </c>
      <c r="BL296" s="82">
        <f t="shared" si="381"/>
        <v>0</v>
      </c>
      <c r="BM296" s="108">
        <f t="shared" si="319"/>
        <v>0</v>
      </c>
    </row>
    <row r="297" spans="1:65" hidden="1" x14ac:dyDescent="0.2">
      <c r="A297" s="206"/>
      <c r="B297" s="213"/>
      <c r="C297" s="202"/>
      <c r="D297" s="202"/>
      <c r="E297" s="202"/>
      <c r="F297" s="202"/>
      <c r="G297" s="202"/>
      <c r="H297" s="202"/>
      <c r="I297" s="214">
        <v>37211</v>
      </c>
      <c r="J297" s="109" t="s">
        <v>158</v>
      </c>
      <c r="K297" s="215">
        <v>25650</v>
      </c>
      <c r="L297" s="215">
        <v>40000</v>
      </c>
      <c r="M297" s="215">
        <v>40000</v>
      </c>
      <c r="N297" s="215">
        <v>6000</v>
      </c>
      <c r="O297" s="215">
        <v>6000</v>
      </c>
      <c r="P297" s="215">
        <v>10000</v>
      </c>
      <c r="Q297" s="215">
        <v>10000</v>
      </c>
      <c r="R297" s="215">
        <v>4289</v>
      </c>
      <c r="S297" s="215">
        <v>10000</v>
      </c>
      <c r="T297" s="215">
        <v>2847</v>
      </c>
      <c r="U297" s="215"/>
      <c r="V297" s="204">
        <f t="shared" si="217"/>
        <v>100</v>
      </c>
      <c r="W297" s="215">
        <v>10000</v>
      </c>
      <c r="X297" s="215">
        <v>10000</v>
      </c>
      <c r="Y297" s="215">
        <v>15000</v>
      </c>
      <c r="Z297" s="215">
        <v>10000</v>
      </c>
      <c r="AA297" s="215">
        <v>15000</v>
      </c>
      <c r="AB297" s="215"/>
      <c r="AC297" s="215">
        <v>15000</v>
      </c>
      <c r="AD297" s="215">
        <v>15000</v>
      </c>
      <c r="AE297" s="215"/>
      <c r="AF297" s="215"/>
      <c r="AG297" s="218">
        <f>SUM(AD297+AE297-AF297)</f>
        <v>15000</v>
      </c>
      <c r="AH297" s="215">
        <v>14980.98</v>
      </c>
      <c r="AI297" s="215">
        <v>15000</v>
      </c>
      <c r="AJ297" s="82">
        <v>0</v>
      </c>
      <c r="AK297" s="215">
        <v>15000</v>
      </c>
      <c r="AL297" s="215"/>
      <c r="AM297" s="215"/>
      <c r="AN297" s="82">
        <f t="shared" si="318"/>
        <v>15000</v>
      </c>
      <c r="AO297" s="204">
        <f t="shared" si="360"/>
        <v>1990.8421262193906</v>
      </c>
      <c r="AP297" s="82">
        <v>15000</v>
      </c>
      <c r="AQ297" s="82"/>
      <c r="AR297" s="204">
        <f t="shared" si="361"/>
        <v>1990.8421262193906</v>
      </c>
      <c r="AS297" s="204"/>
      <c r="AT297" s="204"/>
      <c r="AU297" s="204"/>
      <c r="AV297" s="204"/>
      <c r="AW297" s="204">
        <f t="shared" si="354"/>
        <v>1990.8421262193906</v>
      </c>
      <c r="AX297" s="82">
        <v>1990.84</v>
      </c>
      <c r="AY297" s="82"/>
      <c r="AZ297" s="82"/>
      <c r="BA297" s="82"/>
      <c r="BB297" s="82"/>
      <c r="BC297" s="82"/>
      <c r="BD297" s="82">
        <f t="shared" si="366"/>
        <v>1990.84</v>
      </c>
      <c r="BE297" s="82">
        <f t="shared" si="368"/>
        <v>2.1262193906750326E-3</v>
      </c>
      <c r="BF297" s="82">
        <f t="shared" si="372"/>
        <v>-1990.84</v>
      </c>
      <c r="BG297" s="82">
        <v>1350</v>
      </c>
      <c r="BH297" s="82">
        <v>1350</v>
      </c>
      <c r="BI297" s="82">
        <v>1350</v>
      </c>
      <c r="BJ297" s="82"/>
      <c r="BK297" s="82"/>
      <c r="BL297" s="82"/>
      <c r="BM297" s="108">
        <f t="shared" si="319"/>
        <v>0</v>
      </c>
    </row>
    <row r="298" spans="1:65" hidden="1" x14ac:dyDescent="0.2">
      <c r="A298" s="206"/>
      <c r="B298" s="213"/>
      <c r="C298" s="202"/>
      <c r="D298" s="202"/>
      <c r="E298" s="202"/>
      <c r="F298" s="202"/>
      <c r="G298" s="202"/>
      <c r="H298" s="202"/>
      <c r="I298" s="214">
        <v>37211</v>
      </c>
      <c r="J298" s="109" t="s">
        <v>363</v>
      </c>
      <c r="K298" s="215"/>
      <c r="L298" s="215"/>
      <c r="M298" s="215"/>
      <c r="N298" s="215"/>
      <c r="O298" s="215"/>
      <c r="P298" s="215"/>
      <c r="Q298" s="215"/>
      <c r="R298" s="215"/>
      <c r="S298" s="215"/>
      <c r="T298" s="215"/>
      <c r="U298" s="215"/>
      <c r="V298" s="204"/>
      <c r="W298" s="215"/>
      <c r="X298" s="215"/>
      <c r="Y298" s="215"/>
      <c r="Z298" s="215"/>
      <c r="AA298" s="215"/>
      <c r="AB298" s="215"/>
      <c r="AC298" s="215"/>
      <c r="AD298" s="215"/>
      <c r="AE298" s="215"/>
      <c r="AF298" s="215"/>
      <c r="AG298" s="218"/>
      <c r="AH298" s="215"/>
      <c r="AI298" s="215"/>
      <c r="AJ298" s="82"/>
      <c r="AK298" s="215"/>
      <c r="AL298" s="215"/>
      <c r="AM298" s="215"/>
      <c r="AN298" s="82"/>
      <c r="AO298" s="204">
        <f t="shared" si="360"/>
        <v>0</v>
      </c>
      <c r="AP298" s="82">
        <v>4000</v>
      </c>
      <c r="AQ298" s="82"/>
      <c r="AR298" s="204">
        <f t="shared" si="361"/>
        <v>530.89123365850423</v>
      </c>
      <c r="AS298" s="204"/>
      <c r="AT298" s="204"/>
      <c r="AU298" s="204"/>
      <c r="AV298" s="204"/>
      <c r="AW298" s="204">
        <f t="shared" si="354"/>
        <v>530.89123365850423</v>
      </c>
      <c r="AX298" s="82">
        <v>530.89</v>
      </c>
      <c r="AY298" s="82"/>
      <c r="AZ298" s="82"/>
      <c r="BA298" s="82"/>
      <c r="BB298" s="82"/>
      <c r="BC298" s="82"/>
      <c r="BD298" s="82">
        <f t="shared" si="366"/>
        <v>530.89</v>
      </c>
      <c r="BE298" s="82">
        <f t="shared" si="368"/>
        <v>1.2336585042476145E-3</v>
      </c>
      <c r="BF298" s="82">
        <f t="shared" si="372"/>
        <v>-530.89</v>
      </c>
      <c r="BG298" s="82"/>
      <c r="BH298" s="82">
        <v>500</v>
      </c>
      <c r="BI298" s="82">
        <v>500</v>
      </c>
      <c r="BJ298" s="82"/>
      <c r="BK298" s="82"/>
      <c r="BL298" s="82"/>
      <c r="BM298" s="108">
        <f t="shared" si="319"/>
        <v>0</v>
      </c>
    </row>
    <row r="299" spans="1:65" hidden="1" x14ac:dyDescent="0.2">
      <c r="A299" s="206"/>
      <c r="B299" s="213"/>
      <c r="C299" s="202"/>
      <c r="D299" s="202"/>
      <c r="E299" s="202"/>
      <c r="F299" s="202"/>
      <c r="G299" s="202"/>
      <c r="H299" s="202"/>
      <c r="I299" s="214">
        <v>37211</v>
      </c>
      <c r="J299" s="109" t="s">
        <v>159</v>
      </c>
      <c r="K299" s="215"/>
      <c r="L299" s="215"/>
      <c r="M299" s="215"/>
      <c r="N299" s="215">
        <v>10000</v>
      </c>
      <c r="O299" s="215">
        <v>10000</v>
      </c>
      <c r="P299" s="215">
        <v>15000</v>
      </c>
      <c r="Q299" s="215">
        <v>15000</v>
      </c>
      <c r="R299" s="215">
        <v>10376.799999999999</v>
      </c>
      <c r="S299" s="215">
        <v>15000</v>
      </c>
      <c r="T299" s="215">
        <v>13575</v>
      </c>
      <c r="U299" s="215"/>
      <c r="V299" s="204">
        <f t="shared" si="217"/>
        <v>100</v>
      </c>
      <c r="W299" s="215">
        <v>15000</v>
      </c>
      <c r="X299" s="215">
        <v>15000</v>
      </c>
      <c r="Y299" s="215">
        <v>15000</v>
      </c>
      <c r="Z299" s="215">
        <v>20000</v>
      </c>
      <c r="AA299" s="215">
        <v>15000</v>
      </c>
      <c r="AB299" s="215">
        <v>15498.58</v>
      </c>
      <c r="AC299" s="215">
        <v>15000</v>
      </c>
      <c r="AD299" s="215">
        <v>30000</v>
      </c>
      <c r="AE299" s="215"/>
      <c r="AF299" s="215"/>
      <c r="AG299" s="218">
        <f>SUM(AD299+AE299-AF299)</f>
        <v>30000</v>
      </c>
      <c r="AH299" s="215">
        <v>13498.65</v>
      </c>
      <c r="AI299" s="215">
        <v>30000</v>
      </c>
      <c r="AJ299" s="82">
        <v>12998.7</v>
      </c>
      <c r="AK299" s="215">
        <v>30000</v>
      </c>
      <c r="AL299" s="215"/>
      <c r="AM299" s="215"/>
      <c r="AN299" s="82">
        <f t="shared" si="318"/>
        <v>30000</v>
      </c>
      <c r="AO299" s="204">
        <f t="shared" si="360"/>
        <v>3981.6842524387812</v>
      </c>
      <c r="AP299" s="82">
        <v>15000</v>
      </c>
      <c r="AQ299" s="82"/>
      <c r="AR299" s="204">
        <f t="shared" si="361"/>
        <v>1990.8421262193906</v>
      </c>
      <c r="AS299" s="204"/>
      <c r="AT299" s="204"/>
      <c r="AU299" s="204"/>
      <c r="AV299" s="204"/>
      <c r="AW299" s="204">
        <f t="shared" si="354"/>
        <v>1990.8421262193906</v>
      </c>
      <c r="AX299" s="82">
        <v>1990.84</v>
      </c>
      <c r="AY299" s="82"/>
      <c r="AZ299" s="82"/>
      <c r="BA299" s="82"/>
      <c r="BB299" s="82"/>
      <c r="BC299" s="82"/>
      <c r="BD299" s="82">
        <f t="shared" si="366"/>
        <v>1990.84</v>
      </c>
      <c r="BE299" s="82">
        <f t="shared" si="368"/>
        <v>2.1262193906750326E-3</v>
      </c>
      <c r="BF299" s="82">
        <f t="shared" si="372"/>
        <v>-1990.84</v>
      </c>
      <c r="BG299" s="82"/>
      <c r="BH299" s="82">
        <v>2000</v>
      </c>
      <c r="BI299" s="82">
        <v>2000</v>
      </c>
      <c r="BJ299" s="82"/>
      <c r="BK299" s="82"/>
      <c r="BL299" s="82"/>
      <c r="BM299" s="108">
        <f t="shared" si="319"/>
        <v>0</v>
      </c>
    </row>
    <row r="300" spans="1:65" hidden="1" x14ac:dyDescent="0.2">
      <c r="A300" s="201" t="s">
        <v>190</v>
      </c>
      <c r="B300" s="213"/>
      <c r="C300" s="202"/>
      <c r="D300" s="202"/>
      <c r="E300" s="202"/>
      <c r="F300" s="202"/>
      <c r="G300" s="202"/>
      <c r="H300" s="202"/>
      <c r="I300" s="109" t="s">
        <v>188</v>
      </c>
      <c r="J300" s="213"/>
      <c r="K300" s="202"/>
      <c r="L300" s="202"/>
      <c r="M300" s="202"/>
      <c r="N300" s="202"/>
      <c r="O300" s="202"/>
      <c r="P300" s="223">
        <f t="shared" ref="P300:V302" si="382">SUM(P301)</f>
        <v>400000</v>
      </c>
      <c r="Q300" s="223">
        <f t="shared" si="382"/>
        <v>400000</v>
      </c>
      <c r="R300" s="223">
        <f t="shared" si="382"/>
        <v>2120.34</v>
      </c>
      <c r="S300" s="223">
        <f t="shared" si="382"/>
        <v>0</v>
      </c>
      <c r="T300" s="223">
        <f t="shared" si="382"/>
        <v>0</v>
      </c>
      <c r="U300" s="223">
        <f t="shared" si="382"/>
        <v>0</v>
      </c>
      <c r="V300" s="223">
        <f t="shared" si="382"/>
        <v>0</v>
      </c>
      <c r="W300" s="223"/>
      <c r="X300" s="215"/>
      <c r="Y300" s="215"/>
      <c r="Z300" s="215"/>
      <c r="AA300" s="215">
        <v>0</v>
      </c>
      <c r="AB300" s="215"/>
      <c r="AC300" s="215">
        <v>0</v>
      </c>
      <c r="AD300" s="215"/>
      <c r="AE300" s="215"/>
      <c r="AF300" s="215"/>
      <c r="AG300" s="218">
        <f t="shared" ref="AG300:AG305" si="383">SUM(AC300+AE300-AF300)</f>
        <v>0</v>
      </c>
      <c r="AH300" s="215"/>
      <c r="AI300" s="215"/>
      <c r="AJ300" s="82"/>
      <c r="AK300" s="215"/>
      <c r="AL300" s="215"/>
      <c r="AM300" s="215"/>
      <c r="AN300" s="82">
        <f t="shared" si="318"/>
        <v>0</v>
      </c>
      <c r="AO300" s="204">
        <f t="shared" si="360"/>
        <v>0</v>
      </c>
      <c r="AP300" s="82"/>
      <c r="AQ300" s="82"/>
      <c r="AR300" s="204">
        <f t="shared" si="361"/>
        <v>0</v>
      </c>
      <c r="AS300" s="204"/>
      <c r="AT300" s="204"/>
      <c r="AU300" s="204"/>
      <c r="AV300" s="204"/>
      <c r="AW300" s="204">
        <f t="shared" si="354"/>
        <v>0</v>
      </c>
      <c r="AX300" s="82"/>
      <c r="AY300" s="82"/>
      <c r="AZ300" s="82"/>
      <c r="BA300" s="82"/>
      <c r="BB300" s="82"/>
      <c r="BC300" s="82"/>
      <c r="BD300" s="82">
        <f t="shared" si="366"/>
        <v>0</v>
      </c>
      <c r="BE300" s="82">
        <f t="shared" si="368"/>
        <v>0</v>
      </c>
      <c r="BF300" s="82">
        <f t="shared" si="372"/>
        <v>0</v>
      </c>
      <c r="BG300" s="82"/>
      <c r="BH300" s="82"/>
      <c r="BI300" s="82"/>
      <c r="BJ300" s="82"/>
      <c r="BK300" s="82"/>
      <c r="BL300" s="82"/>
      <c r="BM300" s="108" t="e">
        <f t="shared" si="319"/>
        <v>#DIV/0!</v>
      </c>
    </row>
    <row r="301" spans="1:65" hidden="1" x14ac:dyDescent="0.2">
      <c r="A301" s="201"/>
      <c r="B301" s="213"/>
      <c r="C301" s="202"/>
      <c r="D301" s="202"/>
      <c r="E301" s="202"/>
      <c r="F301" s="202"/>
      <c r="G301" s="202"/>
      <c r="H301" s="202"/>
      <c r="I301" s="109" t="s">
        <v>189</v>
      </c>
      <c r="J301" s="213"/>
      <c r="K301" s="202"/>
      <c r="L301" s="202"/>
      <c r="M301" s="202"/>
      <c r="N301" s="202"/>
      <c r="O301" s="202"/>
      <c r="P301" s="223">
        <f t="shared" si="382"/>
        <v>400000</v>
      </c>
      <c r="Q301" s="223">
        <f t="shared" si="382"/>
        <v>400000</v>
      </c>
      <c r="R301" s="223">
        <f t="shared" si="382"/>
        <v>2120.34</v>
      </c>
      <c r="S301" s="223">
        <f t="shared" si="382"/>
        <v>0</v>
      </c>
      <c r="T301" s="223">
        <f t="shared" si="382"/>
        <v>0</v>
      </c>
      <c r="U301" s="223">
        <f t="shared" si="382"/>
        <v>0</v>
      </c>
      <c r="V301" s="223">
        <f t="shared" si="382"/>
        <v>0</v>
      </c>
      <c r="W301" s="223"/>
      <c r="X301" s="215"/>
      <c r="Y301" s="215"/>
      <c r="Z301" s="215"/>
      <c r="AA301" s="215">
        <v>0</v>
      </c>
      <c r="AB301" s="215"/>
      <c r="AC301" s="215">
        <v>0</v>
      </c>
      <c r="AD301" s="215"/>
      <c r="AE301" s="215"/>
      <c r="AF301" s="215"/>
      <c r="AG301" s="218">
        <f t="shared" si="383"/>
        <v>0</v>
      </c>
      <c r="AH301" s="215"/>
      <c r="AI301" s="215"/>
      <c r="AJ301" s="82"/>
      <c r="AK301" s="215"/>
      <c r="AL301" s="215"/>
      <c r="AM301" s="215"/>
      <c r="AN301" s="82">
        <f t="shared" si="318"/>
        <v>0</v>
      </c>
      <c r="AO301" s="204">
        <f t="shared" si="360"/>
        <v>0</v>
      </c>
      <c r="AP301" s="82"/>
      <c r="AQ301" s="82"/>
      <c r="AR301" s="204">
        <f t="shared" si="361"/>
        <v>0</v>
      </c>
      <c r="AS301" s="204"/>
      <c r="AT301" s="204"/>
      <c r="AU301" s="204"/>
      <c r="AV301" s="204"/>
      <c r="AW301" s="204">
        <f t="shared" si="354"/>
        <v>0</v>
      </c>
      <c r="AX301" s="82"/>
      <c r="AY301" s="82"/>
      <c r="AZ301" s="82"/>
      <c r="BA301" s="82"/>
      <c r="BB301" s="82"/>
      <c r="BC301" s="82"/>
      <c r="BD301" s="82">
        <f t="shared" si="366"/>
        <v>0</v>
      </c>
      <c r="BE301" s="82">
        <f t="shared" si="368"/>
        <v>0</v>
      </c>
      <c r="BF301" s="82">
        <f t="shared" si="372"/>
        <v>0</v>
      </c>
      <c r="BG301" s="82"/>
      <c r="BH301" s="82"/>
      <c r="BI301" s="82"/>
      <c r="BJ301" s="82"/>
      <c r="BK301" s="82"/>
      <c r="BL301" s="82"/>
      <c r="BM301" s="108" t="e">
        <f t="shared" si="319"/>
        <v>#DIV/0!</v>
      </c>
    </row>
    <row r="302" spans="1:65" hidden="1" x14ac:dyDescent="0.2">
      <c r="A302" s="211"/>
      <c r="B302" s="217"/>
      <c r="C302" s="216"/>
      <c r="D302" s="216"/>
      <c r="E302" s="216"/>
      <c r="F302" s="216"/>
      <c r="G302" s="216"/>
      <c r="H302" s="216"/>
      <c r="I302" s="203">
        <v>3</v>
      </c>
      <c r="J302" s="192" t="s">
        <v>4</v>
      </c>
      <c r="K302" s="204"/>
      <c r="L302" s="204"/>
      <c r="M302" s="204"/>
      <c r="N302" s="204"/>
      <c r="O302" s="204"/>
      <c r="P302" s="204">
        <f t="shared" si="382"/>
        <v>400000</v>
      </c>
      <c r="Q302" s="204">
        <f t="shared" si="382"/>
        <v>400000</v>
      </c>
      <c r="R302" s="204">
        <f t="shared" si="382"/>
        <v>2120.34</v>
      </c>
      <c r="S302" s="204">
        <f t="shared" si="382"/>
        <v>0</v>
      </c>
      <c r="T302" s="204">
        <f t="shared" si="382"/>
        <v>0</v>
      </c>
      <c r="U302" s="204">
        <f t="shared" si="382"/>
        <v>0</v>
      </c>
      <c r="V302" s="204">
        <f t="shared" si="217"/>
        <v>0</v>
      </c>
      <c r="W302" s="204"/>
      <c r="X302" s="204"/>
      <c r="Y302" s="204"/>
      <c r="Z302" s="204"/>
      <c r="AA302" s="204">
        <v>0</v>
      </c>
      <c r="AB302" s="204"/>
      <c r="AC302" s="204">
        <v>0</v>
      </c>
      <c r="AD302" s="204"/>
      <c r="AE302" s="204"/>
      <c r="AF302" s="204"/>
      <c r="AG302" s="218">
        <f t="shared" si="383"/>
        <v>0</v>
      </c>
      <c r="AH302" s="215"/>
      <c r="AI302" s="215"/>
      <c r="AJ302" s="82"/>
      <c r="AK302" s="215"/>
      <c r="AL302" s="215"/>
      <c r="AM302" s="215"/>
      <c r="AN302" s="82">
        <f t="shared" si="318"/>
        <v>0</v>
      </c>
      <c r="AO302" s="204">
        <f t="shared" si="360"/>
        <v>0</v>
      </c>
      <c r="AP302" s="82"/>
      <c r="AQ302" s="82"/>
      <c r="AR302" s="204">
        <f t="shared" si="361"/>
        <v>0</v>
      </c>
      <c r="AS302" s="204"/>
      <c r="AT302" s="204"/>
      <c r="AU302" s="204"/>
      <c r="AV302" s="204"/>
      <c r="AW302" s="204">
        <f t="shared" si="354"/>
        <v>0</v>
      </c>
      <c r="AX302" s="82"/>
      <c r="AY302" s="82"/>
      <c r="AZ302" s="82"/>
      <c r="BA302" s="82"/>
      <c r="BB302" s="82"/>
      <c r="BC302" s="82"/>
      <c r="BD302" s="82">
        <f t="shared" si="366"/>
        <v>0</v>
      </c>
      <c r="BE302" s="82">
        <f t="shared" si="368"/>
        <v>0</v>
      </c>
      <c r="BF302" s="82">
        <f t="shared" si="372"/>
        <v>0</v>
      </c>
      <c r="BG302" s="82"/>
      <c r="BH302" s="82"/>
      <c r="BI302" s="82"/>
      <c r="BJ302" s="82"/>
      <c r="BK302" s="82"/>
      <c r="BL302" s="82"/>
      <c r="BM302" s="108" t="e">
        <f t="shared" si="319"/>
        <v>#DIV/0!</v>
      </c>
    </row>
    <row r="303" spans="1:65" hidden="1" x14ac:dyDescent="0.2">
      <c r="A303" s="211"/>
      <c r="B303" s="217"/>
      <c r="C303" s="216"/>
      <c r="D303" s="216"/>
      <c r="E303" s="216"/>
      <c r="F303" s="216"/>
      <c r="G303" s="216"/>
      <c r="H303" s="216"/>
      <c r="I303" s="203">
        <v>38</v>
      </c>
      <c r="J303" s="192" t="s">
        <v>14</v>
      </c>
      <c r="K303" s="204"/>
      <c r="L303" s="204"/>
      <c r="M303" s="204"/>
      <c r="N303" s="204"/>
      <c r="O303" s="204"/>
      <c r="P303" s="204">
        <f>SUM(P305)</f>
        <v>400000</v>
      </c>
      <c r="Q303" s="204">
        <f>SUM(Q305)</f>
        <v>400000</v>
      </c>
      <c r="R303" s="204">
        <f>SUM(R305)</f>
        <v>2120.34</v>
      </c>
      <c r="S303" s="204">
        <f>SUM(S305)</f>
        <v>0</v>
      </c>
      <c r="T303" s="204">
        <f>SUM(T305)</f>
        <v>0</v>
      </c>
      <c r="U303" s="204">
        <v>0</v>
      </c>
      <c r="V303" s="204">
        <f t="shared" si="217"/>
        <v>0</v>
      </c>
      <c r="W303" s="204"/>
      <c r="X303" s="204"/>
      <c r="Y303" s="204"/>
      <c r="Z303" s="204"/>
      <c r="AA303" s="204">
        <v>0</v>
      </c>
      <c r="AB303" s="204"/>
      <c r="AC303" s="204">
        <v>0</v>
      </c>
      <c r="AD303" s="204"/>
      <c r="AE303" s="204"/>
      <c r="AF303" s="204"/>
      <c r="AG303" s="218">
        <f t="shared" si="383"/>
        <v>0</v>
      </c>
      <c r="AH303" s="215"/>
      <c r="AI303" s="215"/>
      <c r="AJ303" s="82"/>
      <c r="AK303" s="215"/>
      <c r="AL303" s="215"/>
      <c r="AM303" s="215"/>
      <c r="AN303" s="82">
        <f t="shared" si="318"/>
        <v>0</v>
      </c>
      <c r="AO303" s="204">
        <f t="shared" si="360"/>
        <v>0</v>
      </c>
      <c r="AP303" s="82"/>
      <c r="AQ303" s="82"/>
      <c r="AR303" s="204">
        <f t="shared" si="361"/>
        <v>0</v>
      </c>
      <c r="AS303" s="204"/>
      <c r="AT303" s="204"/>
      <c r="AU303" s="204"/>
      <c r="AV303" s="204"/>
      <c r="AW303" s="204">
        <f t="shared" si="354"/>
        <v>0</v>
      </c>
      <c r="AX303" s="82"/>
      <c r="AY303" s="82"/>
      <c r="AZ303" s="82"/>
      <c r="BA303" s="82"/>
      <c r="BB303" s="82"/>
      <c r="BC303" s="82"/>
      <c r="BD303" s="82">
        <f t="shared" si="366"/>
        <v>0</v>
      </c>
      <c r="BE303" s="82">
        <f t="shared" si="368"/>
        <v>0</v>
      </c>
      <c r="BF303" s="82">
        <f t="shared" si="372"/>
        <v>0</v>
      </c>
      <c r="BG303" s="82"/>
      <c r="BH303" s="82"/>
      <c r="BI303" s="82"/>
      <c r="BJ303" s="82"/>
      <c r="BK303" s="82"/>
      <c r="BL303" s="82"/>
      <c r="BM303" s="108" t="e">
        <f t="shared" si="319"/>
        <v>#DIV/0!</v>
      </c>
    </row>
    <row r="304" spans="1:65" hidden="1" x14ac:dyDescent="0.2">
      <c r="A304" s="206"/>
      <c r="B304" s="213"/>
      <c r="C304" s="202"/>
      <c r="D304" s="202"/>
      <c r="E304" s="202"/>
      <c r="F304" s="202"/>
      <c r="G304" s="202"/>
      <c r="H304" s="202"/>
      <c r="I304" s="214">
        <v>382</v>
      </c>
      <c r="J304" s="109" t="s">
        <v>142</v>
      </c>
      <c r="K304" s="215"/>
      <c r="L304" s="215"/>
      <c r="M304" s="215"/>
      <c r="N304" s="215"/>
      <c r="O304" s="215"/>
      <c r="P304" s="215">
        <f>SUM(P305)</f>
        <v>400000</v>
      </c>
      <c r="Q304" s="215">
        <f>SUM(Q305)</f>
        <v>400000</v>
      </c>
      <c r="R304" s="215">
        <f>SUM(R305)</f>
        <v>2120.34</v>
      </c>
      <c r="S304" s="215">
        <f>SUM(S305)</f>
        <v>0</v>
      </c>
      <c r="T304" s="215">
        <f>SUM(T305)</f>
        <v>0</v>
      </c>
      <c r="U304" s="215"/>
      <c r="V304" s="204">
        <f t="shared" si="217"/>
        <v>0</v>
      </c>
      <c r="W304" s="215"/>
      <c r="X304" s="215"/>
      <c r="Y304" s="215"/>
      <c r="Z304" s="215"/>
      <c r="AA304" s="215">
        <v>0</v>
      </c>
      <c r="AB304" s="215"/>
      <c r="AC304" s="215">
        <v>0</v>
      </c>
      <c r="AD304" s="215"/>
      <c r="AE304" s="215"/>
      <c r="AF304" s="215"/>
      <c r="AG304" s="218">
        <f t="shared" si="383"/>
        <v>0</v>
      </c>
      <c r="AH304" s="215"/>
      <c r="AI304" s="215"/>
      <c r="AJ304" s="82"/>
      <c r="AK304" s="215"/>
      <c r="AL304" s="215"/>
      <c r="AM304" s="215"/>
      <c r="AN304" s="82">
        <f t="shared" si="318"/>
        <v>0</v>
      </c>
      <c r="AO304" s="204">
        <f t="shared" si="360"/>
        <v>0</v>
      </c>
      <c r="AP304" s="82"/>
      <c r="AQ304" s="82"/>
      <c r="AR304" s="204">
        <f t="shared" si="361"/>
        <v>0</v>
      </c>
      <c r="AS304" s="204"/>
      <c r="AT304" s="204"/>
      <c r="AU304" s="204"/>
      <c r="AV304" s="204"/>
      <c r="AW304" s="204">
        <f t="shared" si="354"/>
        <v>0</v>
      </c>
      <c r="AX304" s="82"/>
      <c r="AY304" s="82"/>
      <c r="AZ304" s="82"/>
      <c r="BA304" s="82"/>
      <c r="BB304" s="82"/>
      <c r="BC304" s="82"/>
      <c r="BD304" s="82">
        <f t="shared" si="366"/>
        <v>0</v>
      </c>
      <c r="BE304" s="82">
        <f t="shared" si="368"/>
        <v>0</v>
      </c>
      <c r="BF304" s="82">
        <f t="shared" si="372"/>
        <v>0</v>
      </c>
      <c r="BG304" s="82"/>
      <c r="BH304" s="82"/>
      <c r="BI304" s="82"/>
      <c r="BJ304" s="82"/>
      <c r="BK304" s="82"/>
      <c r="BL304" s="82"/>
      <c r="BM304" s="108" t="e">
        <f t="shared" si="319"/>
        <v>#DIV/0!</v>
      </c>
    </row>
    <row r="305" spans="1:65" hidden="1" x14ac:dyDescent="0.2">
      <c r="A305" s="206"/>
      <c r="B305" s="213"/>
      <c r="C305" s="202"/>
      <c r="D305" s="202"/>
      <c r="E305" s="202"/>
      <c r="F305" s="202"/>
      <c r="G305" s="202"/>
      <c r="H305" s="202"/>
      <c r="I305" s="214">
        <v>38221</v>
      </c>
      <c r="J305" s="109" t="s">
        <v>187</v>
      </c>
      <c r="K305" s="215"/>
      <c r="L305" s="215"/>
      <c r="M305" s="215"/>
      <c r="N305" s="215"/>
      <c r="O305" s="215"/>
      <c r="P305" s="215">
        <v>400000</v>
      </c>
      <c r="Q305" s="215">
        <v>400000</v>
      </c>
      <c r="R305" s="215">
        <v>2120.34</v>
      </c>
      <c r="S305" s="215"/>
      <c r="T305" s="215"/>
      <c r="U305" s="215"/>
      <c r="V305" s="204">
        <f t="shared" si="217"/>
        <v>0</v>
      </c>
      <c r="W305" s="215"/>
      <c r="X305" s="215"/>
      <c r="Y305" s="215"/>
      <c r="Z305" s="215"/>
      <c r="AA305" s="215">
        <v>0</v>
      </c>
      <c r="AB305" s="215"/>
      <c r="AC305" s="215">
        <v>0</v>
      </c>
      <c r="AD305" s="215"/>
      <c r="AE305" s="215"/>
      <c r="AF305" s="215"/>
      <c r="AG305" s="218">
        <f t="shared" si="383"/>
        <v>0</v>
      </c>
      <c r="AH305" s="215"/>
      <c r="AI305" s="215"/>
      <c r="AJ305" s="82"/>
      <c r="AK305" s="215"/>
      <c r="AL305" s="215"/>
      <c r="AM305" s="215"/>
      <c r="AN305" s="82">
        <f t="shared" si="318"/>
        <v>0</v>
      </c>
      <c r="AO305" s="204">
        <f t="shared" si="360"/>
        <v>0</v>
      </c>
      <c r="AP305" s="82"/>
      <c r="AQ305" s="82"/>
      <c r="AR305" s="204">
        <f t="shared" si="361"/>
        <v>0</v>
      </c>
      <c r="AS305" s="204"/>
      <c r="AT305" s="204"/>
      <c r="AU305" s="204"/>
      <c r="AV305" s="204"/>
      <c r="AW305" s="204">
        <f t="shared" si="354"/>
        <v>0</v>
      </c>
      <c r="AX305" s="82"/>
      <c r="AY305" s="82"/>
      <c r="AZ305" s="82"/>
      <c r="BA305" s="82"/>
      <c r="BB305" s="82"/>
      <c r="BC305" s="82"/>
      <c r="BD305" s="82">
        <f t="shared" si="366"/>
        <v>0</v>
      </c>
      <c r="BE305" s="82">
        <f t="shared" si="368"/>
        <v>0</v>
      </c>
      <c r="BF305" s="82">
        <f t="shared" si="372"/>
        <v>0</v>
      </c>
      <c r="BG305" s="82"/>
      <c r="BH305" s="82"/>
      <c r="BI305" s="82"/>
      <c r="BJ305" s="82"/>
      <c r="BK305" s="82"/>
      <c r="BL305" s="82"/>
      <c r="BM305" s="108" t="e">
        <f t="shared" si="319"/>
        <v>#DIV/0!</v>
      </c>
    </row>
    <row r="306" spans="1:65" hidden="1" x14ac:dyDescent="0.2">
      <c r="A306" s="206" t="s">
        <v>333</v>
      </c>
      <c r="B306" s="213"/>
      <c r="C306" s="202"/>
      <c r="D306" s="202"/>
      <c r="E306" s="202"/>
      <c r="F306" s="202"/>
      <c r="G306" s="202"/>
      <c r="H306" s="202"/>
      <c r="I306" s="214" t="s">
        <v>21</v>
      </c>
      <c r="J306" s="109" t="s">
        <v>129</v>
      </c>
      <c r="K306" s="215">
        <f t="shared" ref="K306:AE309" si="384">SUM(K307)</f>
        <v>10000</v>
      </c>
      <c r="L306" s="215">
        <f t="shared" si="384"/>
        <v>20000</v>
      </c>
      <c r="M306" s="215">
        <f t="shared" si="384"/>
        <v>20000</v>
      </c>
      <c r="N306" s="215">
        <f t="shared" si="384"/>
        <v>3000</v>
      </c>
      <c r="O306" s="215">
        <f t="shared" si="384"/>
        <v>3000</v>
      </c>
      <c r="P306" s="215">
        <f t="shared" si="384"/>
        <v>3000</v>
      </c>
      <c r="Q306" s="215">
        <f t="shared" si="384"/>
        <v>3000</v>
      </c>
      <c r="R306" s="215">
        <f t="shared" si="384"/>
        <v>0</v>
      </c>
      <c r="S306" s="215">
        <f t="shared" si="384"/>
        <v>3000</v>
      </c>
      <c r="T306" s="215">
        <f t="shared" si="384"/>
        <v>0</v>
      </c>
      <c r="U306" s="215">
        <f t="shared" si="384"/>
        <v>0</v>
      </c>
      <c r="V306" s="215">
        <f t="shared" si="384"/>
        <v>100</v>
      </c>
      <c r="W306" s="215">
        <f t="shared" si="384"/>
        <v>3000</v>
      </c>
      <c r="X306" s="215">
        <f t="shared" si="384"/>
        <v>3000</v>
      </c>
      <c r="Y306" s="215">
        <f t="shared" si="384"/>
        <v>3000</v>
      </c>
      <c r="Z306" s="215">
        <f t="shared" si="384"/>
        <v>3000</v>
      </c>
      <c r="AA306" s="215">
        <f t="shared" si="384"/>
        <v>22000</v>
      </c>
      <c r="AB306" s="215">
        <f t="shared" si="384"/>
        <v>0</v>
      </c>
      <c r="AC306" s="215">
        <f t="shared" si="384"/>
        <v>22000</v>
      </c>
      <c r="AD306" s="215">
        <f t="shared" si="384"/>
        <v>22000</v>
      </c>
      <c r="AE306" s="215">
        <f t="shared" si="384"/>
        <v>0</v>
      </c>
      <c r="AF306" s="215">
        <f t="shared" ref="AF306:AQ309" si="385">SUM(AF307)</f>
        <v>0</v>
      </c>
      <c r="AG306" s="215">
        <f t="shared" si="385"/>
        <v>22000</v>
      </c>
      <c r="AH306" s="215">
        <f t="shared" si="385"/>
        <v>10836.89</v>
      </c>
      <c r="AI306" s="215">
        <f t="shared" si="385"/>
        <v>10000</v>
      </c>
      <c r="AJ306" s="215">
        <f t="shared" si="385"/>
        <v>10000</v>
      </c>
      <c r="AK306" s="215">
        <f t="shared" si="385"/>
        <v>10000</v>
      </c>
      <c r="AL306" s="215">
        <f t="shared" si="385"/>
        <v>0</v>
      </c>
      <c r="AM306" s="215">
        <f>SUM(AM307)</f>
        <v>0</v>
      </c>
      <c r="AN306" s="215">
        <f t="shared" ref="AN306:AQ306" si="386">SUM(AN307)</f>
        <v>10000</v>
      </c>
      <c r="AO306" s="204">
        <f t="shared" si="360"/>
        <v>1327.2280841462605</v>
      </c>
      <c r="AP306" s="215">
        <f t="shared" si="386"/>
        <v>10000</v>
      </c>
      <c r="AQ306" s="215">
        <f t="shared" si="386"/>
        <v>0</v>
      </c>
      <c r="AR306" s="204">
        <f t="shared" si="361"/>
        <v>1327.2280841462605</v>
      </c>
      <c r="AS306" s="204"/>
      <c r="AT306" s="204">
        <f t="shared" ref="AT306:AV306" si="387">SUM(AT307)</f>
        <v>0</v>
      </c>
      <c r="AU306" s="204">
        <f t="shared" si="387"/>
        <v>0</v>
      </c>
      <c r="AV306" s="204">
        <f t="shared" si="387"/>
        <v>0</v>
      </c>
      <c r="AW306" s="204">
        <f t="shared" si="354"/>
        <v>1327.2280841462605</v>
      </c>
      <c r="AX306" s="82"/>
      <c r="AY306" s="82"/>
      <c r="AZ306" s="82"/>
      <c r="BA306" s="82"/>
      <c r="BB306" s="82"/>
      <c r="BC306" s="82"/>
      <c r="BD306" s="82">
        <f t="shared" si="366"/>
        <v>0</v>
      </c>
      <c r="BE306" s="82">
        <f t="shared" si="368"/>
        <v>1327.2280841462605</v>
      </c>
      <c r="BF306" s="82">
        <f t="shared" si="372"/>
        <v>0</v>
      </c>
      <c r="BG306" s="82">
        <f>SUM(BG309)</f>
        <v>1327.23</v>
      </c>
      <c r="BH306" s="82">
        <f>SUM(BH309)</f>
        <v>1300</v>
      </c>
      <c r="BI306" s="82">
        <f>SUM(BI309)</f>
        <v>1300</v>
      </c>
      <c r="BJ306" s="82">
        <f>SUM(BJ309)</f>
        <v>0</v>
      </c>
      <c r="BK306" s="82">
        <f t="shared" ref="BK306:BL306" si="388">SUM(BK309)</f>
        <v>1300</v>
      </c>
      <c r="BL306" s="82">
        <f t="shared" si="388"/>
        <v>1300</v>
      </c>
      <c r="BM306" s="108">
        <f t="shared" si="319"/>
        <v>0</v>
      </c>
    </row>
    <row r="307" spans="1:65" hidden="1" x14ac:dyDescent="0.2">
      <c r="A307" s="206"/>
      <c r="B307" s="213"/>
      <c r="C307" s="202"/>
      <c r="D307" s="202"/>
      <c r="E307" s="202"/>
      <c r="F307" s="202"/>
      <c r="G307" s="202"/>
      <c r="H307" s="202"/>
      <c r="I307" s="214" t="s">
        <v>124</v>
      </c>
      <c r="J307" s="109"/>
      <c r="K307" s="215">
        <f t="shared" ref="K307:AQ307" si="389">SUM(K309)</f>
        <v>10000</v>
      </c>
      <c r="L307" s="215">
        <f t="shared" si="389"/>
        <v>20000</v>
      </c>
      <c r="M307" s="215">
        <f t="shared" si="389"/>
        <v>20000</v>
      </c>
      <c r="N307" s="215">
        <f t="shared" si="389"/>
        <v>3000</v>
      </c>
      <c r="O307" s="215">
        <f t="shared" si="389"/>
        <v>3000</v>
      </c>
      <c r="P307" s="215">
        <f t="shared" si="389"/>
        <v>3000</v>
      </c>
      <c r="Q307" s="215">
        <f t="shared" si="389"/>
        <v>3000</v>
      </c>
      <c r="R307" s="215">
        <f t="shared" si="389"/>
        <v>0</v>
      </c>
      <c r="S307" s="215">
        <f t="shared" si="389"/>
        <v>3000</v>
      </c>
      <c r="T307" s="215">
        <f t="shared" si="389"/>
        <v>0</v>
      </c>
      <c r="U307" s="215">
        <f t="shared" si="389"/>
        <v>0</v>
      </c>
      <c r="V307" s="215">
        <f t="shared" si="389"/>
        <v>100</v>
      </c>
      <c r="W307" s="215">
        <f t="shared" si="389"/>
        <v>3000</v>
      </c>
      <c r="X307" s="215">
        <f t="shared" si="389"/>
        <v>3000</v>
      </c>
      <c r="Y307" s="215">
        <f t="shared" si="389"/>
        <v>3000</v>
      </c>
      <c r="Z307" s="215">
        <f t="shared" si="389"/>
        <v>3000</v>
      </c>
      <c r="AA307" s="215">
        <f t="shared" si="389"/>
        <v>22000</v>
      </c>
      <c r="AB307" s="215">
        <f t="shared" si="389"/>
        <v>0</v>
      </c>
      <c r="AC307" s="215">
        <f t="shared" si="389"/>
        <v>22000</v>
      </c>
      <c r="AD307" s="215">
        <f t="shared" si="389"/>
        <v>22000</v>
      </c>
      <c r="AE307" s="215">
        <f t="shared" si="389"/>
        <v>0</v>
      </c>
      <c r="AF307" s="215">
        <f t="shared" si="389"/>
        <v>0</v>
      </c>
      <c r="AG307" s="215">
        <f t="shared" si="389"/>
        <v>22000</v>
      </c>
      <c r="AH307" s="215">
        <f t="shared" si="389"/>
        <v>10836.89</v>
      </c>
      <c r="AI307" s="215">
        <f t="shared" si="389"/>
        <v>10000</v>
      </c>
      <c r="AJ307" s="215">
        <f t="shared" si="389"/>
        <v>10000</v>
      </c>
      <c r="AK307" s="215">
        <f t="shared" si="389"/>
        <v>10000</v>
      </c>
      <c r="AL307" s="215">
        <f t="shared" si="389"/>
        <v>0</v>
      </c>
      <c r="AM307" s="215">
        <f t="shared" si="389"/>
        <v>0</v>
      </c>
      <c r="AN307" s="215">
        <f t="shared" si="389"/>
        <v>10000</v>
      </c>
      <c r="AO307" s="204">
        <f t="shared" si="360"/>
        <v>1327.2280841462605</v>
      </c>
      <c r="AP307" s="215">
        <f t="shared" si="389"/>
        <v>10000</v>
      </c>
      <c r="AQ307" s="215">
        <f t="shared" si="389"/>
        <v>0</v>
      </c>
      <c r="AR307" s="204">
        <f t="shared" si="361"/>
        <v>1327.2280841462605</v>
      </c>
      <c r="AS307" s="204"/>
      <c r="AT307" s="204">
        <f t="shared" ref="AT307:AV307" si="390">SUM(AT309)</f>
        <v>0</v>
      </c>
      <c r="AU307" s="204">
        <f t="shared" si="390"/>
        <v>0</v>
      </c>
      <c r="AV307" s="204">
        <f t="shared" si="390"/>
        <v>0</v>
      </c>
      <c r="AW307" s="204">
        <f t="shared" si="354"/>
        <v>1327.2280841462605</v>
      </c>
      <c r="AX307" s="82"/>
      <c r="AY307" s="82"/>
      <c r="AZ307" s="82"/>
      <c r="BA307" s="82"/>
      <c r="BB307" s="82"/>
      <c r="BC307" s="82"/>
      <c r="BD307" s="82">
        <f t="shared" si="366"/>
        <v>0</v>
      </c>
      <c r="BE307" s="82">
        <f t="shared" si="368"/>
        <v>1327.2280841462605</v>
      </c>
      <c r="BF307" s="82">
        <f t="shared" si="372"/>
        <v>0</v>
      </c>
      <c r="BG307" s="82"/>
      <c r="BH307" s="82">
        <f>SUM(BH308)</f>
        <v>1300</v>
      </c>
      <c r="BI307" s="82">
        <f>SUM(BI308)</f>
        <v>1300</v>
      </c>
      <c r="BJ307" s="82">
        <f>SUM(BJ308)</f>
        <v>0</v>
      </c>
      <c r="BK307" s="82">
        <f t="shared" ref="BK307:BL307" si="391">SUM(BK308)</f>
        <v>1300</v>
      </c>
      <c r="BL307" s="82">
        <f t="shared" si="391"/>
        <v>1300</v>
      </c>
      <c r="BM307" s="108">
        <f t="shared" si="319"/>
        <v>0</v>
      </c>
    </row>
    <row r="308" spans="1:65" hidden="1" x14ac:dyDescent="0.2">
      <c r="A308" s="206"/>
      <c r="B308" s="213" t="s">
        <v>367</v>
      </c>
      <c r="C308" s="202"/>
      <c r="D308" s="202"/>
      <c r="E308" s="202"/>
      <c r="F308" s="202"/>
      <c r="G308" s="202"/>
      <c r="H308" s="202"/>
      <c r="I308" s="214" t="s">
        <v>368</v>
      </c>
      <c r="J308" s="109" t="s">
        <v>31</v>
      </c>
      <c r="K308" s="215"/>
      <c r="L308" s="215"/>
      <c r="M308" s="215"/>
      <c r="N308" s="215"/>
      <c r="O308" s="215"/>
      <c r="P308" s="215"/>
      <c r="Q308" s="215"/>
      <c r="R308" s="215"/>
      <c r="S308" s="215"/>
      <c r="T308" s="215"/>
      <c r="U308" s="215"/>
      <c r="V308" s="215"/>
      <c r="W308" s="215"/>
      <c r="X308" s="215"/>
      <c r="Y308" s="215"/>
      <c r="Z308" s="215"/>
      <c r="AA308" s="215"/>
      <c r="AB308" s="215"/>
      <c r="AC308" s="215"/>
      <c r="AD308" s="215"/>
      <c r="AE308" s="215"/>
      <c r="AF308" s="215"/>
      <c r="AG308" s="215"/>
      <c r="AH308" s="215"/>
      <c r="AI308" s="215"/>
      <c r="AJ308" s="215"/>
      <c r="AK308" s="215"/>
      <c r="AL308" s="215"/>
      <c r="AM308" s="215"/>
      <c r="AN308" s="215"/>
      <c r="AO308" s="204">
        <f t="shared" si="360"/>
        <v>0</v>
      </c>
      <c r="AP308" s="215">
        <v>10000</v>
      </c>
      <c r="AQ308" s="215"/>
      <c r="AR308" s="204">
        <f t="shared" si="361"/>
        <v>1327.2280841462605</v>
      </c>
      <c r="AS308" s="204"/>
      <c r="AT308" s="204">
        <v>10000</v>
      </c>
      <c r="AU308" s="204"/>
      <c r="AV308" s="204"/>
      <c r="AW308" s="204">
        <f t="shared" si="354"/>
        <v>1327.2280841462605</v>
      </c>
      <c r="AX308" s="82"/>
      <c r="AY308" s="82"/>
      <c r="AZ308" s="82"/>
      <c r="BA308" s="82"/>
      <c r="BB308" s="82"/>
      <c r="BC308" s="82"/>
      <c r="BD308" s="82">
        <f t="shared" si="366"/>
        <v>0</v>
      </c>
      <c r="BE308" s="82">
        <f t="shared" si="368"/>
        <v>1327.2280841462605</v>
      </c>
      <c r="BF308" s="82">
        <f t="shared" si="372"/>
        <v>0</v>
      </c>
      <c r="BG308" s="82"/>
      <c r="BH308" s="82">
        <v>1300</v>
      </c>
      <c r="BI308" s="82">
        <v>1300</v>
      </c>
      <c r="BJ308" s="82"/>
      <c r="BK308" s="82">
        <v>1300</v>
      </c>
      <c r="BL308" s="82">
        <v>1300</v>
      </c>
      <c r="BM308" s="108">
        <f t="shared" si="319"/>
        <v>0</v>
      </c>
    </row>
    <row r="309" spans="1:65" hidden="1" x14ac:dyDescent="0.2">
      <c r="A309" s="211"/>
      <c r="B309" s="217"/>
      <c r="C309" s="216"/>
      <c r="D309" s="216"/>
      <c r="E309" s="216"/>
      <c r="F309" s="216"/>
      <c r="G309" s="216"/>
      <c r="H309" s="216"/>
      <c r="I309" s="203">
        <v>3</v>
      </c>
      <c r="J309" s="192" t="s">
        <v>4</v>
      </c>
      <c r="K309" s="204">
        <f t="shared" si="384"/>
        <v>10000</v>
      </c>
      <c r="L309" s="204">
        <f t="shared" si="384"/>
        <v>20000</v>
      </c>
      <c r="M309" s="204">
        <f t="shared" si="384"/>
        <v>20000</v>
      </c>
      <c r="N309" s="204">
        <f t="shared" si="384"/>
        <v>3000</v>
      </c>
      <c r="O309" s="204">
        <f t="shared" si="384"/>
        <v>3000</v>
      </c>
      <c r="P309" s="204">
        <f t="shared" si="384"/>
        <v>3000</v>
      </c>
      <c r="Q309" s="204">
        <f t="shared" si="384"/>
        <v>3000</v>
      </c>
      <c r="R309" s="204">
        <f t="shared" si="384"/>
        <v>0</v>
      </c>
      <c r="S309" s="204">
        <f t="shared" si="384"/>
        <v>3000</v>
      </c>
      <c r="T309" s="204">
        <f t="shared" si="384"/>
        <v>0</v>
      </c>
      <c r="U309" s="204">
        <f t="shared" si="384"/>
        <v>0</v>
      </c>
      <c r="V309" s="204">
        <f t="shared" si="384"/>
        <v>100</v>
      </c>
      <c r="W309" s="204">
        <f t="shared" si="384"/>
        <v>3000</v>
      </c>
      <c r="X309" s="204">
        <f t="shared" si="384"/>
        <v>3000</v>
      </c>
      <c r="Y309" s="204">
        <f t="shared" si="384"/>
        <v>3000</v>
      </c>
      <c r="Z309" s="204">
        <f t="shared" si="384"/>
        <v>3000</v>
      </c>
      <c r="AA309" s="204">
        <f t="shared" si="384"/>
        <v>22000</v>
      </c>
      <c r="AB309" s="204">
        <f t="shared" si="384"/>
        <v>0</v>
      </c>
      <c r="AC309" s="204">
        <f t="shared" si="384"/>
        <v>22000</v>
      </c>
      <c r="AD309" s="204">
        <f t="shared" si="384"/>
        <v>22000</v>
      </c>
      <c r="AE309" s="204">
        <f t="shared" si="384"/>
        <v>0</v>
      </c>
      <c r="AF309" s="204">
        <f t="shared" si="385"/>
        <v>0</v>
      </c>
      <c r="AG309" s="204">
        <f t="shared" si="385"/>
        <v>22000</v>
      </c>
      <c r="AH309" s="204">
        <f t="shared" si="385"/>
        <v>10836.89</v>
      </c>
      <c r="AI309" s="204">
        <f t="shared" si="385"/>
        <v>10000</v>
      </c>
      <c r="AJ309" s="204">
        <f t="shared" si="385"/>
        <v>10000</v>
      </c>
      <c r="AK309" s="204">
        <f t="shared" si="385"/>
        <v>10000</v>
      </c>
      <c r="AL309" s="204">
        <f t="shared" si="385"/>
        <v>0</v>
      </c>
      <c r="AM309" s="204">
        <f t="shared" si="385"/>
        <v>0</v>
      </c>
      <c r="AN309" s="204">
        <f t="shared" si="385"/>
        <v>10000</v>
      </c>
      <c r="AO309" s="204">
        <f t="shared" si="360"/>
        <v>1327.2280841462605</v>
      </c>
      <c r="AP309" s="204">
        <f t="shared" si="385"/>
        <v>10000</v>
      </c>
      <c r="AQ309" s="204">
        <f t="shared" si="385"/>
        <v>0</v>
      </c>
      <c r="AR309" s="204">
        <f t="shared" si="361"/>
        <v>1327.2280841462605</v>
      </c>
      <c r="AS309" s="204"/>
      <c r="AT309" s="204">
        <f t="shared" ref="AT309:AV309" si="392">SUM(AT310)</f>
        <v>0</v>
      </c>
      <c r="AU309" s="204">
        <f t="shared" si="392"/>
        <v>0</v>
      </c>
      <c r="AV309" s="204">
        <f t="shared" si="392"/>
        <v>0</v>
      </c>
      <c r="AW309" s="204">
        <f t="shared" si="354"/>
        <v>1327.2280841462605</v>
      </c>
      <c r="AX309" s="82"/>
      <c r="AY309" s="82"/>
      <c r="AZ309" s="82"/>
      <c r="BA309" s="82"/>
      <c r="BB309" s="82"/>
      <c r="BC309" s="82"/>
      <c r="BD309" s="82">
        <f t="shared" si="366"/>
        <v>0</v>
      </c>
      <c r="BE309" s="82">
        <f t="shared" si="368"/>
        <v>1327.2280841462605</v>
      </c>
      <c r="BF309" s="82">
        <f t="shared" si="372"/>
        <v>0</v>
      </c>
      <c r="BG309" s="82">
        <f t="shared" ref="BG309:BL311" si="393">SUM(BG310)</f>
        <v>1327.23</v>
      </c>
      <c r="BH309" s="82">
        <f t="shared" si="393"/>
        <v>1300</v>
      </c>
      <c r="BI309" s="82">
        <f t="shared" si="393"/>
        <v>1300</v>
      </c>
      <c r="BJ309" s="82">
        <f t="shared" si="393"/>
        <v>0</v>
      </c>
      <c r="BK309" s="82">
        <f t="shared" si="393"/>
        <v>1300</v>
      </c>
      <c r="BL309" s="82">
        <f t="shared" si="393"/>
        <v>1300</v>
      </c>
      <c r="BM309" s="108">
        <f t="shared" si="319"/>
        <v>0</v>
      </c>
    </row>
    <row r="310" spans="1:65" hidden="1" x14ac:dyDescent="0.2">
      <c r="A310" s="211"/>
      <c r="B310" s="216" t="s">
        <v>368</v>
      </c>
      <c r="C310" s="216"/>
      <c r="D310" s="216"/>
      <c r="E310" s="216"/>
      <c r="F310" s="216"/>
      <c r="G310" s="216"/>
      <c r="H310" s="216"/>
      <c r="I310" s="203">
        <v>38</v>
      </c>
      <c r="J310" s="192" t="s">
        <v>14</v>
      </c>
      <c r="K310" s="204">
        <f t="shared" ref="K310:AP310" si="394">SUM(K312)</f>
        <v>10000</v>
      </c>
      <c r="L310" s="204">
        <f t="shared" si="394"/>
        <v>20000</v>
      </c>
      <c r="M310" s="204">
        <f t="shared" si="394"/>
        <v>20000</v>
      </c>
      <c r="N310" s="204">
        <f t="shared" si="394"/>
        <v>3000</v>
      </c>
      <c r="O310" s="204">
        <f>SUM(O312)</f>
        <v>3000</v>
      </c>
      <c r="P310" s="204">
        <f t="shared" si="394"/>
        <v>3000</v>
      </c>
      <c r="Q310" s="204">
        <f>SUM(Q312)</f>
        <v>3000</v>
      </c>
      <c r="R310" s="204">
        <f t="shared" si="394"/>
        <v>0</v>
      </c>
      <c r="S310" s="204">
        <f t="shared" si="394"/>
        <v>3000</v>
      </c>
      <c r="T310" s="204">
        <f t="shared" si="394"/>
        <v>0</v>
      </c>
      <c r="U310" s="204">
        <f t="shared" si="394"/>
        <v>0</v>
      </c>
      <c r="V310" s="204">
        <f t="shared" si="394"/>
        <v>100</v>
      </c>
      <c r="W310" s="204">
        <f t="shared" si="394"/>
        <v>3000</v>
      </c>
      <c r="X310" s="204">
        <f t="shared" si="394"/>
        <v>3000</v>
      </c>
      <c r="Y310" s="204">
        <f t="shared" si="394"/>
        <v>3000</v>
      </c>
      <c r="Z310" s="204">
        <f t="shared" si="394"/>
        <v>3000</v>
      </c>
      <c r="AA310" s="204">
        <f t="shared" si="394"/>
        <v>22000</v>
      </c>
      <c r="AB310" s="204">
        <f t="shared" si="394"/>
        <v>0</v>
      </c>
      <c r="AC310" s="204">
        <f t="shared" si="394"/>
        <v>22000</v>
      </c>
      <c r="AD310" s="204">
        <f t="shared" si="394"/>
        <v>22000</v>
      </c>
      <c r="AE310" s="204">
        <f t="shared" si="394"/>
        <v>0</v>
      </c>
      <c r="AF310" s="204">
        <f t="shared" si="394"/>
        <v>0</v>
      </c>
      <c r="AG310" s="204">
        <f t="shared" si="394"/>
        <v>22000</v>
      </c>
      <c r="AH310" s="204">
        <f t="shared" si="394"/>
        <v>10836.89</v>
      </c>
      <c r="AI310" s="204">
        <f t="shared" si="394"/>
        <v>10000</v>
      </c>
      <c r="AJ310" s="204">
        <f t="shared" si="394"/>
        <v>10000</v>
      </c>
      <c r="AK310" s="204">
        <f t="shared" si="394"/>
        <v>10000</v>
      </c>
      <c r="AL310" s="204">
        <f t="shared" si="394"/>
        <v>0</v>
      </c>
      <c r="AM310" s="204">
        <f t="shared" si="394"/>
        <v>0</v>
      </c>
      <c r="AN310" s="204">
        <f t="shared" si="394"/>
        <v>10000</v>
      </c>
      <c r="AO310" s="204">
        <f t="shared" si="360"/>
        <v>1327.2280841462605</v>
      </c>
      <c r="AP310" s="204">
        <f t="shared" si="394"/>
        <v>10000</v>
      </c>
      <c r="AQ310" s="204"/>
      <c r="AR310" s="204">
        <f t="shared" si="361"/>
        <v>1327.2280841462605</v>
      </c>
      <c r="AS310" s="204"/>
      <c r="AT310" s="204">
        <f t="shared" ref="AT310:AV310" si="395">SUM(AT312)</f>
        <v>0</v>
      </c>
      <c r="AU310" s="204">
        <f t="shared" si="395"/>
        <v>0</v>
      </c>
      <c r="AV310" s="204">
        <f t="shared" si="395"/>
        <v>0</v>
      </c>
      <c r="AW310" s="204">
        <f t="shared" si="354"/>
        <v>1327.2280841462605</v>
      </c>
      <c r="AX310" s="82"/>
      <c r="AY310" s="82"/>
      <c r="AZ310" s="82"/>
      <c r="BA310" s="82"/>
      <c r="BB310" s="82"/>
      <c r="BC310" s="82"/>
      <c r="BD310" s="82">
        <f t="shared" si="366"/>
        <v>0</v>
      </c>
      <c r="BE310" s="82">
        <f t="shared" si="368"/>
        <v>1327.2280841462605</v>
      </c>
      <c r="BF310" s="82">
        <f t="shared" si="372"/>
        <v>0</v>
      </c>
      <c r="BG310" s="82">
        <f t="shared" si="393"/>
        <v>1327.23</v>
      </c>
      <c r="BH310" s="82">
        <f t="shared" si="393"/>
        <v>1300</v>
      </c>
      <c r="BI310" s="82">
        <f t="shared" si="393"/>
        <v>1300</v>
      </c>
      <c r="BJ310" s="82">
        <f t="shared" si="393"/>
        <v>0</v>
      </c>
      <c r="BK310" s="82">
        <v>1300</v>
      </c>
      <c r="BL310" s="82">
        <v>1300</v>
      </c>
      <c r="BM310" s="108">
        <f t="shared" si="319"/>
        <v>0</v>
      </c>
    </row>
    <row r="311" spans="1:65" hidden="1" x14ac:dyDescent="0.2">
      <c r="A311" s="206"/>
      <c r="B311" s="213"/>
      <c r="C311" s="202"/>
      <c r="D311" s="202"/>
      <c r="E311" s="202"/>
      <c r="F311" s="202"/>
      <c r="G311" s="202"/>
      <c r="H311" s="202"/>
      <c r="I311" s="214">
        <v>381</v>
      </c>
      <c r="J311" s="109" t="s">
        <v>73</v>
      </c>
      <c r="K311" s="215">
        <f t="shared" ref="K311:AP311" si="396">SUM(K312)</f>
        <v>10000</v>
      </c>
      <c r="L311" s="215">
        <f t="shared" si="396"/>
        <v>20000</v>
      </c>
      <c r="M311" s="215">
        <f t="shared" si="396"/>
        <v>20000</v>
      </c>
      <c r="N311" s="215">
        <f t="shared" si="396"/>
        <v>3000</v>
      </c>
      <c r="O311" s="215">
        <f t="shared" si="396"/>
        <v>3000</v>
      </c>
      <c r="P311" s="215">
        <f t="shared" si="396"/>
        <v>3000</v>
      </c>
      <c r="Q311" s="215">
        <f t="shared" si="396"/>
        <v>3000</v>
      </c>
      <c r="R311" s="215">
        <f t="shared" si="396"/>
        <v>0</v>
      </c>
      <c r="S311" s="215">
        <f t="shared" si="396"/>
        <v>3000</v>
      </c>
      <c r="T311" s="215">
        <f t="shared" si="396"/>
        <v>0</v>
      </c>
      <c r="U311" s="215">
        <f t="shared" si="396"/>
        <v>0</v>
      </c>
      <c r="V311" s="215">
        <f t="shared" si="396"/>
        <v>100</v>
      </c>
      <c r="W311" s="215">
        <f t="shared" si="396"/>
        <v>3000</v>
      </c>
      <c r="X311" s="215">
        <f t="shared" si="396"/>
        <v>3000</v>
      </c>
      <c r="Y311" s="215">
        <f t="shared" si="396"/>
        <v>3000</v>
      </c>
      <c r="Z311" s="215">
        <f t="shared" si="396"/>
        <v>3000</v>
      </c>
      <c r="AA311" s="215">
        <f t="shared" si="396"/>
        <v>22000</v>
      </c>
      <c r="AB311" s="215">
        <f t="shared" si="396"/>
        <v>0</v>
      </c>
      <c r="AC311" s="215">
        <f t="shared" si="396"/>
        <v>22000</v>
      </c>
      <c r="AD311" s="215">
        <f t="shared" si="396"/>
        <v>22000</v>
      </c>
      <c r="AE311" s="215">
        <f t="shared" si="396"/>
        <v>0</v>
      </c>
      <c r="AF311" s="215">
        <f t="shared" si="396"/>
        <v>0</v>
      </c>
      <c r="AG311" s="215">
        <f t="shared" si="396"/>
        <v>22000</v>
      </c>
      <c r="AH311" s="215">
        <f t="shared" si="396"/>
        <v>10836.89</v>
      </c>
      <c r="AI311" s="215">
        <f t="shared" si="396"/>
        <v>10000</v>
      </c>
      <c r="AJ311" s="215">
        <f t="shared" si="396"/>
        <v>10000</v>
      </c>
      <c r="AK311" s="215">
        <f t="shared" si="396"/>
        <v>10000</v>
      </c>
      <c r="AL311" s="215">
        <f t="shared" si="396"/>
        <v>0</v>
      </c>
      <c r="AM311" s="215">
        <f t="shared" si="396"/>
        <v>0</v>
      </c>
      <c r="AN311" s="215">
        <f t="shared" si="396"/>
        <v>10000</v>
      </c>
      <c r="AO311" s="204">
        <f t="shared" si="360"/>
        <v>1327.2280841462605</v>
      </c>
      <c r="AP311" s="215">
        <f t="shared" si="396"/>
        <v>10000</v>
      </c>
      <c r="AQ311" s="215"/>
      <c r="AR311" s="204">
        <f t="shared" si="361"/>
        <v>1327.2280841462605</v>
      </c>
      <c r="AS311" s="204"/>
      <c r="AT311" s="204">
        <f t="shared" ref="AT311:AV311" si="397">SUM(AT312)</f>
        <v>0</v>
      </c>
      <c r="AU311" s="204">
        <f t="shared" si="397"/>
        <v>0</v>
      </c>
      <c r="AV311" s="204">
        <f t="shared" si="397"/>
        <v>0</v>
      </c>
      <c r="AW311" s="204">
        <f t="shared" si="354"/>
        <v>1327.2280841462605</v>
      </c>
      <c r="AX311" s="82"/>
      <c r="AY311" s="82"/>
      <c r="AZ311" s="82"/>
      <c r="BA311" s="82"/>
      <c r="BB311" s="82"/>
      <c r="BC311" s="82"/>
      <c r="BD311" s="82">
        <f t="shared" si="366"/>
        <v>0</v>
      </c>
      <c r="BE311" s="82">
        <f t="shared" si="368"/>
        <v>1327.2280841462605</v>
      </c>
      <c r="BF311" s="82">
        <f t="shared" si="372"/>
        <v>0</v>
      </c>
      <c r="BG311" s="82">
        <f t="shared" si="393"/>
        <v>1327.23</v>
      </c>
      <c r="BH311" s="82">
        <f t="shared" si="393"/>
        <v>1300</v>
      </c>
      <c r="BI311" s="82">
        <f t="shared" si="393"/>
        <v>1300</v>
      </c>
      <c r="BJ311" s="82">
        <f t="shared" si="393"/>
        <v>0</v>
      </c>
      <c r="BK311" s="82"/>
      <c r="BL311" s="82"/>
      <c r="BM311" s="108">
        <f t="shared" si="319"/>
        <v>0</v>
      </c>
    </row>
    <row r="312" spans="1:65" hidden="1" x14ac:dyDescent="0.2">
      <c r="A312" s="206"/>
      <c r="B312" s="213"/>
      <c r="C312" s="202"/>
      <c r="D312" s="202"/>
      <c r="E312" s="202"/>
      <c r="F312" s="202"/>
      <c r="G312" s="202"/>
      <c r="H312" s="202"/>
      <c r="I312" s="214">
        <v>38111</v>
      </c>
      <c r="J312" s="109" t="s">
        <v>45</v>
      </c>
      <c r="K312" s="215">
        <v>10000</v>
      </c>
      <c r="L312" s="215">
        <v>20000</v>
      </c>
      <c r="M312" s="215">
        <v>20000</v>
      </c>
      <c r="N312" s="215">
        <v>3000</v>
      </c>
      <c r="O312" s="215">
        <v>3000</v>
      </c>
      <c r="P312" s="215">
        <v>3000</v>
      </c>
      <c r="Q312" s="215">
        <v>3000</v>
      </c>
      <c r="R312" s="215"/>
      <c r="S312" s="215">
        <v>3000</v>
      </c>
      <c r="T312" s="215"/>
      <c r="U312" s="215"/>
      <c r="V312" s="204">
        <f t="shared" si="217"/>
        <v>100</v>
      </c>
      <c r="W312" s="215">
        <v>3000</v>
      </c>
      <c r="X312" s="215">
        <v>3000</v>
      </c>
      <c r="Y312" s="215">
        <v>3000</v>
      </c>
      <c r="Z312" s="215">
        <v>3000</v>
      </c>
      <c r="AA312" s="215">
        <v>22000</v>
      </c>
      <c r="AB312" s="215"/>
      <c r="AC312" s="215">
        <v>22000</v>
      </c>
      <c r="AD312" s="215">
        <v>22000</v>
      </c>
      <c r="AE312" s="215"/>
      <c r="AF312" s="215"/>
      <c r="AG312" s="218">
        <f>SUM(AD312+AE312-AF312)</f>
        <v>22000</v>
      </c>
      <c r="AH312" s="215">
        <v>10836.89</v>
      </c>
      <c r="AI312" s="215">
        <v>10000</v>
      </c>
      <c r="AJ312" s="82">
        <v>10000</v>
      </c>
      <c r="AK312" s="215">
        <v>10000</v>
      </c>
      <c r="AL312" s="215"/>
      <c r="AM312" s="215"/>
      <c r="AN312" s="82">
        <f t="shared" si="318"/>
        <v>10000</v>
      </c>
      <c r="AO312" s="204">
        <f t="shared" si="360"/>
        <v>1327.2280841462605</v>
      </c>
      <c r="AP312" s="82">
        <v>10000</v>
      </c>
      <c r="AQ312" s="82"/>
      <c r="AR312" s="204">
        <f t="shared" si="361"/>
        <v>1327.2280841462605</v>
      </c>
      <c r="AS312" s="204"/>
      <c r="AT312" s="204"/>
      <c r="AU312" s="204"/>
      <c r="AV312" s="204"/>
      <c r="AW312" s="204">
        <f t="shared" si="354"/>
        <v>1327.2280841462605</v>
      </c>
      <c r="AX312" s="82">
        <v>1327.23</v>
      </c>
      <c r="AY312" s="82"/>
      <c r="AZ312" s="82"/>
      <c r="BA312" s="82"/>
      <c r="BB312" s="82"/>
      <c r="BC312" s="82"/>
      <c r="BD312" s="82">
        <f t="shared" si="366"/>
        <v>1327.23</v>
      </c>
      <c r="BE312" s="82">
        <f t="shared" si="368"/>
        <v>-1.9158537395469466E-3</v>
      </c>
      <c r="BF312" s="82">
        <f t="shared" si="372"/>
        <v>-1327.23</v>
      </c>
      <c r="BG312" s="82">
        <v>1327.23</v>
      </c>
      <c r="BH312" s="82">
        <v>1300</v>
      </c>
      <c r="BI312" s="82">
        <v>1300</v>
      </c>
      <c r="BJ312" s="82"/>
      <c r="BK312" s="82"/>
      <c r="BL312" s="82"/>
      <c r="BM312" s="108">
        <f t="shared" si="319"/>
        <v>0</v>
      </c>
    </row>
    <row r="313" spans="1:65" hidden="1" x14ac:dyDescent="0.2">
      <c r="A313" s="211" t="s">
        <v>130</v>
      </c>
      <c r="B313" s="219"/>
      <c r="C313" s="219"/>
      <c r="D313" s="219"/>
      <c r="E313" s="219"/>
      <c r="F313" s="219"/>
      <c r="G313" s="219"/>
      <c r="H313" s="219"/>
      <c r="I313" s="208" t="s">
        <v>131</v>
      </c>
      <c r="J313" s="209" t="s">
        <v>132</v>
      </c>
      <c r="K313" s="210" t="e">
        <f>SUM(#REF!+K314+K326+K333+K340+K347+#REF!)</f>
        <v>#REF!</v>
      </c>
      <c r="L313" s="210" t="e">
        <f>SUM(#REF!+L314+L326+L333+L340+L347+#REF!)</f>
        <v>#REF!</v>
      </c>
      <c r="M313" s="210" t="e">
        <f>SUM(#REF!+M314+M326+M333+M340+M347+#REF!)</f>
        <v>#REF!</v>
      </c>
      <c r="N313" s="210">
        <f t="shared" ref="N313:Z313" si="398">SUM(N314+N326+N333+N340+N347)</f>
        <v>54000</v>
      </c>
      <c r="O313" s="210">
        <f t="shared" si="398"/>
        <v>54000</v>
      </c>
      <c r="P313" s="210">
        <f t="shared" si="398"/>
        <v>95000</v>
      </c>
      <c r="Q313" s="210">
        <f t="shared" si="398"/>
        <v>95000</v>
      </c>
      <c r="R313" s="210">
        <f t="shared" si="398"/>
        <v>72200</v>
      </c>
      <c r="S313" s="210">
        <f t="shared" si="398"/>
        <v>110000</v>
      </c>
      <c r="T313" s="210">
        <f t="shared" si="398"/>
        <v>57200</v>
      </c>
      <c r="U313" s="210">
        <f t="shared" si="398"/>
        <v>0</v>
      </c>
      <c r="V313" s="210" t="e">
        <f t="shared" si="398"/>
        <v>#DIV/0!</v>
      </c>
      <c r="W313" s="210">
        <f t="shared" si="398"/>
        <v>135000</v>
      </c>
      <c r="X313" s="210">
        <f t="shared" si="398"/>
        <v>255000</v>
      </c>
      <c r="Y313" s="210">
        <f t="shared" si="398"/>
        <v>245000</v>
      </c>
      <c r="Z313" s="210">
        <f t="shared" si="398"/>
        <v>345000</v>
      </c>
      <c r="AA313" s="210">
        <f>SUM(AA314+AA326+AA333+AA340+AA347)</f>
        <v>329000</v>
      </c>
      <c r="AB313" s="210">
        <f t="shared" ref="AB313" si="399">SUM(AB314+AB326+AB333+AB340+AB347)</f>
        <v>113000</v>
      </c>
      <c r="AC313" s="210">
        <f>SUM(AC314+AC326+AC333+AC340+AC347)</f>
        <v>439000</v>
      </c>
      <c r="AD313" s="210">
        <f>SUM(AD314+AD326+AD333+AD340+AD347)</f>
        <v>544000</v>
      </c>
      <c r="AE313" s="210">
        <f t="shared" ref="AE313:AQ313" si="400">SUM(AE314+AE326+AE333+AE340+AE347)</f>
        <v>0</v>
      </c>
      <c r="AF313" s="210">
        <f t="shared" si="400"/>
        <v>0</v>
      </c>
      <c r="AG313" s="210">
        <f t="shared" si="400"/>
        <v>556000</v>
      </c>
      <c r="AH313" s="210">
        <f t="shared" si="400"/>
        <v>395155</v>
      </c>
      <c r="AI313" s="210">
        <f t="shared" si="400"/>
        <v>462000</v>
      </c>
      <c r="AJ313" s="210">
        <f t="shared" si="400"/>
        <v>162500</v>
      </c>
      <c r="AK313" s="210">
        <f t="shared" si="400"/>
        <v>588000</v>
      </c>
      <c r="AL313" s="210">
        <f t="shared" si="400"/>
        <v>47000</v>
      </c>
      <c r="AM313" s="210">
        <f t="shared" si="400"/>
        <v>0</v>
      </c>
      <c r="AN313" s="210">
        <f t="shared" si="400"/>
        <v>635000</v>
      </c>
      <c r="AO313" s="204">
        <f t="shared" si="360"/>
        <v>84278.983343287546</v>
      </c>
      <c r="AP313" s="210">
        <f t="shared" si="400"/>
        <v>551000</v>
      </c>
      <c r="AQ313" s="210">
        <f t="shared" si="400"/>
        <v>0</v>
      </c>
      <c r="AR313" s="204">
        <f t="shared" si="361"/>
        <v>73130.267436458947</v>
      </c>
      <c r="AS313" s="204"/>
      <c r="AT313" s="204">
        <f t="shared" ref="AT313:AV313" si="401">SUM(AT314+AT326+AT333+AT340+AT347)</f>
        <v>18608.38</v>
      </c>
      <c r="AU313" s="204">
        <f t="shared" si="401"/>
        <v>0</v>
      </c>
      <c r="AV313" s="204">
        <f t="shared" si="401"/>
        <v>0</v>
      </c>
      <c r="AW313" s="204">
        <f t="shared" si="354"/>
        <v>73130.267436458947</v>
      </c>
      <c r="AX313" s="82"/>
      <c r="AY313" s="82"/>
      <c r="AZ313" s="82"/>
      <c r="BA313" s="82"/>
      <c r="BB313" s="82"/>
      <c r="BC313" s="82"/>
      <c r="BD313" s="82">
        <f t="shared" si="366"/>
        <v>0</v>
      </c>
      <c r="BE313" s="82">
        <f t="shared" si="368"/>
        <v>73130.267436458947</v>
      </c>
      <c r="BF313" s="82">
        <f t="shared" si="372"/>
        <v>0</v>
      </c>
      <c r="BG313" s="82">
        <f>SUM(BG314+BG326+BG333+BG340+BG347)</f>
        <v>34886.53</v>
      </c>
      <c r="BH313" s="82">
        <f>SUM(BH314+BH326+BH333+BH340+BH347)</f>
        <v>59465</v>
      </c>
      <c r="BI313" s="82">
        <f>SUM(BI314+BI326+BI333+BI340+BI347)</f>
        <v>59465</v>
      </c>
      <c r="BJ313" s="82">
        <f>SUM(BJ314+BJ326+BJ333+BJ340+BJ347)</f>
        <v>21921</v>
      </c>
      <c r="BK313" s="82">
        <f t="shared" ref="BK313:BL313" si="402">SUM(BK314+BK326+BK333+BK340+BK347)</f>
        <v>46300</v>
      </c>
      <c r="BL313" s="82">
        <f t="shared" si="402"/>
        <v>46800</v>
      </c>
      <c r="BM313" s="108">
        <f t="shared" si="319"/>
        <v>36.863701336920876</v>
      </c>
    </row>
    <row r="314" spans="1:65" hidden="1" x14ac:dyDescent="0.2">
      <c r="A314" s="201" t="s">
        <v>186</v>
      </c>
      <c r="B314" s="202"/>
      <c r="C314" s="202"/>
      <c r="D314" s="202"/>
      <c r="E314" s="202"/>
      <c r="F314" s="202"/>
      <c r="G314" s="202"/>
      <c r="H314" s="202"/>
      <c r="I314" s="208" t="s">
        <v>21</v>
      </c>
      <c r="J314" s="209" t="s">
        <v>135</v>
      </c>
      <c r="K314" s="210">
        <f t="shared" ref="K314:AE321" si="403">SUM(K315)</f>
        <v>36000</v>
      </c>
      <c r="L314" s="210">
        <f t="shared" si="403"/>
        <v>20000</v>
      </c>
      <c r="M314" s="210">
        <f t="shared" si="403"/>
        <v>20000</v>
      </c>
      <c r="N314" s="210">
        <f>SUM(N315)</f>
        <v>13000</v>
      </c>
      <c r="O314" s="210">
        <f>SUM(O315)</f>
        <v>13000</v>
      </c>
      <c r="P314" s="210">
        <f t="shared" si="403"/>
        <v>25000</v>
      </c>
      <c r="Q314" s="210">
        <f t="shared" si="403"/>
        <v>25000</v>
      </c>
      <c r="R314" s="210">
        <f t="shared" si="403"/>
        <v>20000</v>
      </c>
      <c r="S314" s="210">
        <f t="shared" si="403"/>
        <v>25000</v>
      </c>
      <c r="T314" s="210">
        <f t="shared" si="403"/>
        <v>13500</v>
      </c>
      <c r="U314" s="210">
        <f t="shared" si="403"/>
        <v>0</v>
      </c>
      <c r="V314" s="210">
        <f t="shared" si="403"/>
        <v>200</v>
      </c>
      <c r="W314" s="210">
        <f t="shared" si="403"/>
        <v>45000</v>
      </c>
      <c r="X314" s="210">
        <f t="shared" si="403"/>
        <v>45000</v>
      </c>
      <c r="Y314" s="210">
        <f t="shared" si="403"/>
        <v>45000</v>
      </c>
      <c r="Z314" s="210">
        <f t="shared" si="403"/>
        <v>65000</v>
      </c>
      <c r="AA314" s="210">
        <f t="shared" si="403"/>
        <v>55000</v>
      </c>
      <c r="AB314" s="210">
        <f t="shared" si="403"/>
        <v>9500</v>
      </c>
      <c r="AC314" s="210">
        <f t="shared" si="403"/>
        <v>115000</v>
      </c>
      <c r="AD314" s="210">
        <f t="shared" si="403"/>
        <v>220000</v>
      </c>
      <c r="AE314" s="210">
        <f t="shared" si="403"/>
        <v>0</v>
      </c>
      <c r="AF314" s="210">
        <f t="shared" ref="AF314:AQ319" si="404">SUM(AF315)</f>
        <v>0</v>
      </c>
      <c r="AG314" s="210">
        <f t="shared" si="404"/>
        <v>220000</v>
      </c>
      <c r="AH314" s="210">
        <f t="shared" si="404"/>
        <v>211155</v>
      </c>
      <c r="AI314" s="210">
        <f>SUM(AI315)</f>
        <v>135000</v>
      </c>
      <c r="AJ314" s="210">
        <f>SUM(AJ315)</f>
        <v>12500</v>
      </c>
      <c r="AK314" s="210">
        <f t="shared" ref="AK314:AQ314" si="405">SUM(AK315)</f>
        <v>200000</v>
      </c>
      <c r="AL314" s="210">
        <f t="shared" si="405"/>
        <v>0</v>
      </c>
      <c r="AM314" s="210">
        <f t="shared" si="405"/>
        <v>0</v>
      </c>
      <c r="AN314" s="210">
        <f t="shared" si="405"/>
        <v>200000</v>
      </c>
      <c r="AO314" s="204">
        <f t="shared" si="360"/>
        <v>26544.56168292521</v>
      </c>
      <c r="AP314" s="210">
        <f t="shared" si="405"/>
        <v>175000</v>
      </c>
      <c r="AQ314" s="210">
        <f t="shared" si="405"/>
        <v>0</v>
      </c>
      <c r="AR314" s="204">
        <f t="shared" si="361"/>
        <v>23226.491472559559</v>
      </c>
      <c r="AS314" s="204"/>
      <c r="AT314" s="204">
        <f t="shared" ref="AT314:AV314" si="406">SUM(AT315)</f>
        <v>0</v>
      </c>
      <c r="AU314" s="204">
        <f t="shared" si="406"/>
        <v>0</v>
      </c>
      <c r="AV314" s="204">
        <f t="shared" si="406"/>
        <v>0</v>
      </c>
      <c r="AW314" s="204">
        <f t="shared" si="354"/>
        <v>23226.491472559559</v>
      </c>
      <c r="AX314" s="82"/>
      <c r="AY314" s="82"/>
      <c r="AZ314" s="82"/>
      <c r="BA314" s="82"/>
      <c r="BB314" s="82"/>
      <c r="BC314" s="82"/>
      <c r="BD314" s="82">
        <f t="shared" si="366"/>
        <v>0</v>
      </c>
      <c r="BE314" s="82">
        <f t="shared" si="368"/>
        <v>23226.491472559559</v>
      </c>
      <c r="BF314" s="82">
        <f t="shared" si="372"/>
        <v>0</v>
      </c>
      <c r="BG314" s="82">
        <f>SUM(BG319)</f>
        <v>4000</v>
      </c>
      <c r="BH314" s="82">
        <f>SUM(BH319)</f>
        <v>13400</v>
      </c>
      <c r="BI314" s="82">
        <f>SUM(BI319)</f>
        <v>13400</v>
      </c>
      <c r="BJ314" s="82">
        <f t="shared" ref="BJ314:BL314" si="407">SUM(BJ319)</f>
        <v>700</v>
      </c>
      <c r="BK314" s="82">
        <f t="shared" si="407"/>
        <v>0</v>
      </c>
      <c r="BL314" s="82">
        <f t="shared" si="407"/>
        <v>0</v>
      </c>
      <c r="BM314" s="108">
        <f t="shared" si="319"/>
        <v>5.2238805970149249</v>
      </c>
    </row>
    <row r="315" spans="1:65" hidden="1" x14ac:dyDescent="0.2">
      <c r="A315" s="201"/>
      <c r="B315" s="202"/>
      <c r="C315" s="202"/>
      <c r="D315" s="202"/>
      <c r="E315" s="202"/>
      <c r="F315" s="202"/>
      <c r="G315" s="202"/>
      <c r="H315" s="202"/>
      <c r="I315" s="208" t="s">
        <v>136</v>
      </c>
      <c r="J315" s="209"/>
      <c r="K315" s="210">
        <f t="shared" ref="K315:AQ315" si="408">SUM(K319)</f>
        <v>36000</v>
      </c>
      <c r="L315" s="210">
        <f t="shared" si="408"/>
        <v>20000</v>
      </c>
      <c r="M315" s="210">
        <f t="shared" si="408"/>
        <v>20000</v>
      </c>
      <c r="N315" s="210">
        <f t="shared" si="408"/>
        <v>13000</v>
      </c>
      <c r="O315" s="210">
        <f t="shared" si="408"/>
        <v>13000</v>
      </c>
      <c r="P315" s="210">
        <f t="shared" si="408"/>
        <v>25000</v>
      </c>
      <c r="Q315" s="210">
        <f t="shared" si="408"/>
        <v>25000</v>
      </c>
      <c r="R315" s="210">
        <f t="shared" si="408"/>
        <v>20000</v>
      </c>
      <c r="S315" s="210">
        <f t="shared" si="408"/>
        <v>25000</v>
      </c>
      <c r="T315" s="210">
        <f t="shared" si="408"/>
        <v>13500</v>
      </c>
      <c r="U315" s="210">
        <f t="shared" si="408"/>
        <v>0</v>
      </c>
      <c r="V315" s="210">
        <f t="shared" si="408"/>
        <v>200</v>
      </c>
      <c r="W315" s="210">
        <f t="shared" si="408"/>
        <v>45000</v>
      </c>
      <c r="X315" s="210">
        <f t="shared" si="408"/>
        <v>45000</v>
      </c>
      <c r="Y315" s="210">
        <f t="shared" si="408"/>
        <v>45000</v>
      </c>
      <c r="Z315" s="210">
        <f t="shared" si="408"/>
        <v>65000</v>
      </c>
      <c r="AA315" s="210">
        <f t="shared" si="408"/>
        <v>55000</v>
      </c>
      <c r="AB315" s="210">
        <f t="shared" si="408"/>
        <v>9500</v>
      </c>
      <c r="AC315" s="210">
        <f t="shared" si="408"/>
        <v>115000</v>
      </c>
      <c r="AD315" s="210">
        <f t="shared" si="408"/>
        <v>220000</v>
      </c>
      <c r="AE315" s="210">
        <f t="shared" si="408"/>
        <v>0</v>
      </c>
      <c r="AF315" s="210">
        <f t="shared" si="408"/>
        <v>0</v>
      </c>
      <c r="AG315" s="210">
        <f t="shared" si="408"/>
        <v>220000</v>
      </c>
      <c r="AH315" s="210">
        <f t="shared" si="408"/>
        <v>211155</v>
      </c>
      <c r="AI315" s="210">
        <f t="shared" si="408"/>
        <v>135000</v>
      </c>
      <c r="AJ315" s="210">
        <f t="shared" si="408"/>
        <v>12500</v>
      </c>
      <c r="AK315" s="210">
        <f t="shared" si="408"/>
        <v>200000</v>
      </c>
      <c r="AL315" s="210">
        <f t="shared" si="408"/>
        <v>0</v>
      </c>
      <c r="AM315" s="210">
        <f t="shared" si="408"/>
        <v>0</v>
      </c>
      <c r="AN315" s="210">
        <f t="shared" si="408"/>
        <v>200000</v>
      </c>
      <c r="AO315" s="204">
        <f t="shared" si="360"/>
        <v>26544.56168292521</v>
      </c>
      <c r="AP315" s="210">
        <f t="shared" si="408"/>
        <v>175000</v>
      </c>
      <c r="AQ315" s="210">
        <f t="shared" si="408"/>
        <v>0</v>
      </c>
      <c r="AR315" s="204">
        <f t="shared" si="361"/>
        <v>23226.491472559559</v>
      </c>
      <c r="AS315" s="204"/>
      <c r="AT315" s="204">
        <f t="shared" ref="AT315:AV315" si="409">SUM(AT319)</f>
        <v>0</v>
      </c>
      <c r="AU315" s="204">
        <f t="shared" si="409"/>
        <v>0</v>
      </c>
      <c r="AV315" s="204">
        <f t="shared" si="409"/>
        <v>0</v>
      </c>
      <c r="AW315" s="204">
        <f t="shared" si="354"/>
        <v>23226.491472559559</v>
      </c>
      <c r="AX315" s="82"/>
      <c r="AY315" s="82"/>
      <c r="AZ315" s="82"/>
      <c r="BA315" s="82"/>
      <c r="BB315" s="82"/>
      <c r="BC315" s="82"/>
      <c r="BD315" s="82">
        <f t="shared" si="366"/>
        <v>0</v>
      </c>
      <c r="BE315" s="82">
        <f t="shared" si="368"/>
        <v>23226.491472559559</v>
      </c>
      <c r="BF315" s="82">
        <f t="shared" si="372"/>
        <v>0</v>
      </c>
      <c r="BG315" s="82"/>
      <c r="BH315" s="82">
        <f>SUM(BH316:BH318)</f>
        <v>13400</v>
      </c>
      <c r="BI315" s="82">
        <f>SUM(BI316:BI318)</f>
        <v>13400</v>
      </c>
      <c r="BJ315" s="82">
        <f>SUM(BJ316:BJ318)</f>
        <v>700</v>
      </c>
      <c r="BK315" s="82">
        <f t="shared" ref="BK315:BL315" si="410">SUM(BK316:BK318)</f>
        <v>14000</v>
      </c>
      <c r="BL315" s="82">
        <f t="shared" si="410"/>
        <v>15000</v>
      </c>
      <c r="BM315" s="108">
        <f t="shared" si="319"/>
        <v>5.2238805970149249</v>
      </c>
    </row>
    <row r="316" spans="1:65" hidden="1" x14ac:dyDescent="0.2">
      <c r="A316" s="201"/>
      <c r="B316" s="213" t="s">
        <v>367</v>
      </c>
      <c r="C316" s="202"/>
      <c r="D316" s="202"/>
      <c r="E316" s="202"/>
      <c r="F316" s="202"/>
      <c r="G316" s="202"/>
      <c r="H316" s="202"/>
      <c r="I316" s="214" t="s">
        <v>368</v>
      </c>
      <c r="J316" s="109" t="s">
        <v>31</v>
      </c>
      <c r="K316" s="210"/>
      <c r="L316" s="210"/>
      <c r="M316" s="210"/>
      <c r="N316" s="210"/>
      <c r="O316" s="210"/>
      <c r="P316" s="210"/>
      <c r="Q316" s="210"/>
      <c r="R316" s="210"/>
      <c r="S316" s="210"/>
      <c r="T316" s="210"/>
      <c r="U316" s="210"/>
      <c r="V316" s="210"/>
      <c r="W316" s="210"/>
      <c r="X316" s="210"/>
      <c r="Y316" s="210"/>
      <c r="Z316" s="210"/>
      <c r="AA316" s="210"/>
      <c r="AB316" s="210"/>
      <c r="AC316" s="210"/>
      <c r="AD316" s="210"/>
      <c r="AE316" s="210"/>
      <c r="AF316" s="210"/>
      <c r="AG316" s="210"/>
      <c r="AH316" s="210"/>
      <c r="AI316" s="210"/>
      <c r="AJ316" s="210"/>
      <c r="AK316" s="210"/>
      <c r="AL316" s="210"/>
      <c r="AM316" s="210"/>
      <c r="AN316" s="210"/>
      <c r="AO316" s="204"/>
      <c r="AP316" s="210"/>
      <c r="AQ316" s="210"/>
      <c r="AR316" s="204"/>
      <c r="AS316" s="204"/>
      <c r="AT316" s="204"/>
      <c r="AU316" s="204"/>
      <c r="AV316" s="204"/>
      <c r="AW316" s="204"/>
      <c r="AX316" s="82"/>
      <c r="AY316" s="82"/>
      <c r="AZ316" s="82"/>
      <c r="BA316" s="82"/>
      <c r="BB316" s="82"/>
      <c r="BC316" s="82"/>
      <c r="BD316" s="82"/>
      <c r="BE316" s="82"/>
      <c r="BF316" s="82"/>
      <c r="BG316" s="82"/>
      <c r="BH316" s="82">
        <v>11790</v>
      </c>
      <c r="BI316" s="82">
        <v>11790</v>
      </c>
      <c r="BJ316" s="82">
        <v>700</v>
      </c>
      <c r="BK316" s="82">
        <v>14000</v>
      </c>
      <c r="BL316" s="82">
        <v>15000</v>
      </c>
      <c r="BM316" s="108">
        <f t="shared" si="319"/>
        <v>5.9372349448685329</v>
      </c>
    </row>
    <row r="317" spans="1:65" hidden="1" x14ac:dyDescent="0.2">
      <c r="A317" s="201"/>
      <c r="B317" s="213" t="s">
        <v>369</v>
      </c>
      <c r="C317" s="202"/>
      <c r="D317" s="213"/>
      <c r="E317" s="202"/>
      <c r="F317" s="202"/>
      <c r="G317" s="202"/>
      <c r="H317" s="202"/>
      <c r="I317" s="220" t="s">
        <v>370</v>
      </c>
      <c r="J317" s="109" t="s">
        <v>1</v>
      </c>
      <c r="K317" s="210"/>
      <c r="L317" s="210"/>
      <c r="M317" s="210"/>
      <c r="N317" s="210"/>
      <c r="O317" s="210"/>
      <c r="P317" s="210"/>
      <c r="Q317" s="210"/>
      <c r="R317" s="210"/>
      <c r="S317" s="210"/>
      <c r="T317" s="210"/>
      <c r="U317" s="210"/>
      <c r="V317" s="210"/>
      <c r="W317" s="210"/>
      <c r="X317" s="210"/>
      <c r="Y317" s="210"/>
      <c r="Z317" s="210"/>
      <c r="AA317" s="210"/>
      <c r="AB317" s="210"/>
      <c r="AC317" s="210"/>
      <c r="AD317" s="210"/>
      <c r="AE317" s="210"/>
      <c r="AF317" s="210"/>
      <c r="AG317" s="210"/>
      <c r="AH317" s="210"/>
      <c r="AI317" s="210"/>
      <c r="AJ317" s="210"/>
      <c r="AK317" s="210"/>
      <c r="AL317" s="210"/>
      <c r="AM317" s="210"/>
      <c r="AN317" s="210"/>
      <c r="AO317" s="204">
        <f t="shared" si="360"/>
        <v>0</v>
      </c>
      <c r="AP317" s="210">
        <v>25000</v>
      </c>
      <c r="AQ317" s="210"/>
      <c r="AR317" s="204">
        <f t="shared" si="361"/>
        <v>3318.0702103656513</v>
      </c>
      <c r="AS317" s="204"/>
      <c r="AT317" s="204">
        <v>25000</v>
      </c>
      <c r="AU317" s="204"/>
      <c r="AV317" s="204"/>
      <c r="AW317" s="204">
        <f t="shared" si="354"/>
        <v>3318.0702103656513</v>
      </c>
      <c r="AX317" s="82"/>
      <c r="AY317" s="82"/>
      <c r="AZ317" s="82"/>
      <c r="BA317" s="82"/>
      <c r="BB317" s="82"/>
      <c r="BC317" s="82"/>
      <c r="BD317" s="82">
        <f t="shared" si="366"/>
        <v>0</v>
      </c>
      <c r="BE317" s="82">
        <f t="shared" si="368"/>
        <v>3318.0702103656513</v>
      </c>
      <c r="BF317" s="82">
        <f t="shared" si="372"/>
        <v>0</v>
      </c>
      <c r="BG317" s="82"/>
      <c r="BH317" s="82">
        <v>1610</v>
      </c>
      <c r="BI317" s="82">
        <v>1610</v>
      </c>
      <c r="BJ317" s="82"/>
      <c r="BK317" s="82"/>
      <c r="BL317" s="82"/>
      <c r="BM317" s="108">
        <f t="shared" si="319"/>
        <v>0</v>
      </c>
    </row>
    <row r="318" spans="1:65" hidden="1" x14ac:dyDescent="0.2">
      <c r="A318" s="201"/>
      <c r="B318" s="213" t="s">
        <v>369</v>
      </c>
      <c r="C318" s="202"/>
      <c r="D318" s="213"/>
      <c r="E318" s="202"/>
      <c r="F318" s="202"/>
      <c r="G318" s="202"/>
      <c r="H318" s="202"/>
      <c r="I318" s="214" t="s">
        <v>373</v>
      </c>
      <c r="J318" s="109" t="s">
        <v>374</v>
      </c>
      <c r="K318" s="210"/>
      <c r="L318" s="210"/>
      <c r="M318" s="210"/>
      <c r="N318" s="210"/>
      <c r="O318" s="210"/>
      <c r="P318" s="210"/>
      <c r="Q318" s="210"/>
      <c r="R318" s="210"/>
      <c r="S318" s="210"/>
      <c r="T318" s="210"/>
      <c r="U318" s="210"/>
      <c r="V318" s="210"/>
      <c r="W318" s="210"/>
      <c r="X318" s="210"/>
      <c r="Y318" s="210"/>
      <c r="Z318" s="210"/>
      <c r="AA318" s="210"/>
      <c r="AB318" s="210"/>
      <c r="AC318" s="210"/>
      <c r="AD318" s="210"/>
      <c r="AE318" s="210"/>
      <c r="AF318" s="210"/>
      <c r="AG318" s="210"/>
      <c r="AH318" s="210"/>
      <c r="AI318" s="210"/>
      <c r="AJ318" s="210"/>
      <c r="AK318" s="210"/>
      <c r="AL318" s="210"/>
      <c r="AM318" s="210"/>
      <c r="AN318" s="210"/>
      <c r="AO318" s="204">
        <f t="shared" si="360"/>
        <v>0</v>
      </c>
      <c r="AP318" s="210">
        <v>150000</v>
      </c>
      <c r="AQ318" s="210"/>
      <c r="AR318" s="204">
        <f t="shared" si="361"/>
        <v>19908.421262193908</v>
      </c>
      <c r="AS318" s="204"/>
      <c r="AT318" s="204">
        <v>150000</v>
      </c>
      <c r="AU318" s="204"/>
      <c r="AV318" s="204"/>
      <c r="AW318" s="204">
        <f t="shared" si="354"/>
        <v>19908.421262193908</v>
      </c>
      <c r="AX318" s="82"/>
      <c r="AY318" s="82"/>
      <c r="AZ318" s="82"/>
      <c r="BA318" s="82"/>
      <c r="BB318" s="82"/>
      <c r="BC318" s="82"/>
      <c r="BD318" s="82">
        <f t="shared" si="366"/>
        <v>0</v>
      </c>
      <c r="BE318" s="82">
        <f t="shared" si="368"/>
        <v>19908.421262193908</v>
      </c>
      <c r="BF318" s="82">
        <f t="shared" si="372"/>
        <v>0</v>
      </c>
      <c r="BG318" s="82"/>
      <c r="BH318" s="82">
        <v>0</v>
      </c>
      <c r="BI318" s="82">
        <v>0</v>
      </c>
      <c r="BJ318" s="82"/>
      <c r="BK318" s="82"/>
      <c r="BL318" s="82"/>
      <c r="BM318" s="108">
        <v>0</v>
      </c>
    </row>
    <row r="319" spans="1:65" hidden="1" x14ac:dyDescent="0.2">
      <c r="A319" s="222"/>
      <c r="B319" s="216"/>
      <c r="C319" s="216"/>
      <c r="D319" s="216"/>
      <c r="E319" s="216"/>
      <c r="F319" s="216"/>
      <c r="G319" s="216"/>
      <c r="H319" s="216"/>
      <c r="I319" s="203">
        <v>3</v>
      </c>
      <c r="J319" s="192" t="s">
        <v>4</v>
      </c>
      <c r="K319" s="210">
        <f t="shared" si="403"/>
        <v>36000</v>
      </c>
      <c r="L319" s="210">
        <f t="shared" si="403"/>
        <v>20000</v>
      </c>
      <c r="M319" s="210">
        <f t="shared" si="403"/>
        <v>20000</v>
      </c>
      <c r="N319" s="210">
        <f t="shared" si="403"/>
        <v>13000</v>
      </c>
      <c r="O319" s="210">
        <f t="shared" si="403"/>
        <v>13000</v>
      </c>
      <c r="P319" s="210">
        <f t="shared" si="403"/>
        <v>25000</v>
      </c>
      <c r="Q319" s="210">
        <f t="shared" si="403"/>
        <v>25000</v>
      </c>
      <c r="R319" s="210">
        <f t="shared" si="403"/>
        <v>20000</v>
      </c>
      <c r="S319" s="210">
        <f t="shared" si="403"/>
        <v>25000</v>
      </c>
      <c r="T319" s="210">
        <f t="shared" si="403"/>
        <v>13500</v>
      </c>
      <c r="U319" s="210">
        <f t="shared" si="403"/>
        <v>0</v>
      </c>
      <c r="V319" s="210">
        <f t="shared" si="403"/>
        <v>200</v>
      </c>
      <c r="W319" s="210">
        <f t="shared" si="403"/>
        <v>45000</v>
      </c>
      <c r="X319" s="210">
        <f t="shared" si="403"/>
        <v>45000</v>
      </c>
      <c r="Y319" s="210">
        <f t="shared" si="403"/>
        <v>45000</v>
      </c>
      <c r="Z319" s="210">
        <f t="shared" si="403"/>
        <v>65000</v>
      </c>
      <c r="AA319" s="210">
        <f t="shared" si="403"/>
        <v>55000</v>
      </c>
      <c r="AB319" s="210">
        <f t="shared" si="403"/>
        <v>9500</v>
      </c>
      <c r="AC319" s="210">
        <f t="shared" si="403"/>
        <v>115000</v>
      </c>
      <c r="AD319" s="210">
        <f t="shared" si="403"/>
        <v>220000</v>
      </c>
      <c r="AE319" s="210">
        <f t="shared" si="403"/>
        <v>0</v>
      </c>
      <c r="AF319" s="210">
        <f t="shared" si="404"/>
        <v>0</v>
      </c>
      <c r="AG319" s="210">
        <f t="shared" si="404"/>
        <v>220000</v>
      </c>
      <c r="AH319" s="210">
        <f t="shared" si="404"/>
        <v>211155</v>
      </c>
      <c r="AI319" s="210">
        <f t="shared" si="404"/>
        <v>135000</v>
      </c>
      <c r="AJ319" s="210">
        <f t="shared" si="404"/>
        <v>12500</v>
      </c>
      <c r="AK319" s="210">
        <f t="shared" si="404"/>
        <v>200000</v>
      </c>
      <c r="AL319" s="210">
        <f t="shared" si="404"/>
        <v>0</v>
      </c>
      <c r="AM319" s="210">
        <f t="shared" si="404"/>
        <v>0</v>
      </c>
      <c r="AN319" s="210">
        <f t="shared" si="404"/>
        <v>200000</v>
      </c>
      <c r="AO319" s="204">
        <f t="shared" si="360"/>
        <v>26544.56168292521</v>
      </c>
      <c r="AP319" s="210">
        <f t="shared" si="404"/>
        <v>175000</v>
      </c>
      <c r="AQ319" s="210">
        <f t="shared" si="404"/>
        <v>0</v>
      </c>
      <c r="AR319" s="204">
        <f t="shared" si="361"/>
        <v>23226.491472559559</v>
      </c>
      <c r="AS319" s="204"/>
      <c r="AT319" s="204">
        <f t="shared" ref="AT319:AV319" si="411">SUM(AT320)</f>
        <v>0</v>
      </c>
      <c r="AU319" s="204">
        <f t="shared" si="411"/>
        <v>0</v>
      </c>
      <c r="AV319" s="204">
        <f t="shared" si="411"/>
        <v>0</v>
      </c>
      <c r="AW319" s="204">
        <f t="shared" si="354"/>
        <v>23226.491472559559</v>
      </c>
      <c r="AX319" s="82"/>
      <c r="AY319" s="82"/>
      <c r="AZ319" s="82"/>
      <c r="BA319" s="82"/>
      <c r="BB319" s="82"/>
      <c r="BC319" s="82"/>
      <c r="BD319" s="82">
        <f t="shared" si="366"/>
        <v>0</v>
      </c>
      <c r="BE319" s="82">
        <f t="shared" si="368"/>
        <v>23226.491472559559</v>
      </c>
      <c r="BF319" s="82">
        <f t="shared" si="372"/>
        <v>0</v>
      </c>
      <c r="BG319" s="82">
        <f>SUM(BG320)</f>
        <v>4000</v>
      </c>
      <c r="BH319" s="82">
        <f>SUM(BH320)</f>
        <v>13400</v>
      </c>
      <c r="BI319" s="82">
        <f>SUM(BI320)</f>
        <v>13400</v>
      </c>
      <c r="BJ319" s="82">
        <f>SUM(BJ320)</f>
        <v>700</v>
      </c>
      <c r="BK319" s="82">
        <f t="shared" ref="BK319:BL319" si="412">SUM(BK320)</f>
        <v>0</v>
      </c>
      <c r="BL319" s="82">
        <f t="shared" si="412"/>
        <v>0</v>
      </c>
      <c r="BM319" s="108">
        <f t="shared" si="319"/>
        <v>5.2238805970149249</v>
      </c>
    </row>
    <row r="320" spans="1:65" hidden="1" x14ac:dyDescent="0.2">
      <c r="A320" s="222"/>
      <c r="B320" s="216" t="s">
        <v>405</v>
      </c>
      <c r="C320" s="216"/>
      <c r="D320" s="216"/>
      <c r="E320" s="216"/>
      <c r="F320" s="216"/>
      <c r="G320" s="216"/>
      <c r="H320" s="216"/>
      <c r="I320" s="203">
        <v>38</v>
      </c>
      <c r="J320" s="192" t="s">
        <v>14</v>
      </c>
      <c r="K320" s="210">
        <f t="shared" si="403"/>
        <v>36000</v>
      </c>
      <c r="L320" s="210">
        <f t="shared" si="403"/>
        <v>20000</v>
      </c>
      <c r="M320" s="210">
        <f t="shared" si="403"/>
        <v>20000</v>
      </c>
      <c r="N320" s="210">
        <f t="shared" ref="N320:Z320" si="413">SUM(N321+N324)</f>
        <v>13000</v>
      </c>
      <c r="O320" s="210">
        <f t="shared" si="413"/>
        <v>13000</v>
      </c>
      <c r="P320" s="210">
        <f t="shared" si="413"/>
        <v>25000</v>
      </c>
      <c r="Q320" s="210">
        <f t="shared" si="413"/>
        <v>25000</v>
      </c>
      <c r="R320" s="210">
        <f t="shared" si="413"/>
        <v>20000</v>
      </c>
      <c r="S320" s="210">
        <f t="shared" si="413"/>
        <v>25000</v>
      </c>
      <c r="T320" s="210">
        <f t="shared" si="413"/>
        <v>13500</v>
      </c>
      <c r="U320" s="210">
        <f t="shared" si="413"/>
        <v>0</v>
      </c>
      <c r="V320" s="210">
        <f t="shared" si="413"/>
        <v>200</v>
      </c>
      <c r="W320" s="210">
        <f t="shared" si="413"/>
        <v>45000</v>
      </c>
      <c r="X320" s="210">
        <f t="shared" si="413"/>
        <v>45000</v>
      </c>
      <c r="Y320" s="210">
        <f t="shared" si="413"/>
        <v>45000</v>
      </c>
      <c r="Z320" s="210">
        <f t="shared" si="413"/>
        <v>65000</v>
      </c>
      <c r="AA320" s="210">
        <f>SUM(AA321+AA324)</f>
        <v>55000</v>
      </c>
      <c r="AB320" s="210">
        <f t="shared" ref="AB320" si="414">SUM(AB321+AB324)</f>
        <v>9500</v>
      </c>
      <c r="AC320" s="210">
        <f>SUM(AC321+AC324)</f>
        <v>115000</v>
      </c>
      <c r="AD320" s="210">
        <f>SUM(AD321+AD324)</f>
        <v>220000</v>
      </c>
      <c r="AE320" s="210">
        <f t="shared" ref="AE320:AP320" si="415">SUM(AE321+AE324)</f>
        <v>0</v>
      </c>
      <c r="AF320" s="210">
        <f t="shared" si="415"/>
        <v>0</v>
      </c>
      <c r="AG320" s="210">
        <f t="shared" si="415"/>
        <v>220000</v>
      </c>
      <c r="AH320" s="210">
        <f t="shared" si="415"/>
        <v>211155</v>
      </c>
      <c r="AI320" s="210">
        <f t="shared" si="415"/>
        <v>135000</v>
      </c>
      <c r="AJ320" s="210">
        <f t="shared" si="415"/>
        <v>12500</v>
      </c>
      <c r="AK320" s="210">
        <f t="shared" si="415"/>
        <v>200000</v>
      </c>
      <c r="AL320" s="210">
        <f t="shared" si="415"/>
        <v>0</v>
      </c>
      <c r="AM320" s="210">
        <f t="shared" si="415"/>
        <v>0</v>
      </c>
      <c r="AN320" s="210">
        <f t="shared" si="415"/>
        <v>200000</v>
      </c>
      <c r="AO320" s="204">
        <f t="shared" si="360"/>
        <v>26544.56168292521</v>
      </c>
      <c r="AP320" s="210">
        <f t="shared" si="415"/>
        <v>175000</v>
      </c>
      <c r="AQ320" s="210"/>
      <c r="AR320" s="204">
        <f t="shared" si="361"/>
        <v>23226.491472559559</v>
      </c>
      <c r="AS320" s="204"/>
      <c r="AT320" s="204">
        <f t="shared" ref="AT320:AV320" si="416">SUM(AT321+AT324)</f>
        <v>0</v>
      </c>
      <c r="AU320" s="204">
        <f t="shared" si="416"/>
        <v>0</v>
      </c>
      <c r="AV320" s="204">
        <f t="shared" si="416"/>
        <v>0</v>
      </c>
      <c r="AW320" s="204">
        <f t="shared" si="354"/>
        <v>23226.491472559559</v>
      </c>
      <c r="AX320" s="82"/>
      <c r="AY320" s="82"/>
      <c r="AZ320" s="82"/>
      <c r="BA320" s="82"/>
      <c r="BB320" s="82"/>
      <c r="BC320" s="82"/>
      <c r="BD320" s="82">
        <f t="shared" si="366"/>
        <v>0</v>
      </c>
      <c r="BE320" s="82">
        <f t="shared" si="368"/>
        <v>23226.491472559559</v>
      </c>
      <c r="BF320" s="82">
        <f t="shared" si="372"/>
        <v>0</v>
      </c>
      <c r="BG320" s="82">
        <f>SUM(BG321+BG324)</f>
        <v>4000</v>
      </c>
      <c r="BH320" s="82">
        <f>SUM(BH321+BH324)</f>
        <v>13400</v>
      </c>
      <c r="BI320" s="82">
        <f>SUM(BI321+BI324)</f>
        <v>13400</v>
      </c>
      <c r="BJ320" s="82">
        <f t="shared" ref="BJ320:BL320" si="417">SUM(BJ321+BJ324)</f>
        <v>700</v>
      </c>
      <c r="BK320" s="82">
        <f t="shared" si="417"/>
        <v>0</v>
      </c>
      <c r="BL320" s="82">
        <f t="shared" si="417"/>
        <v>0</v>
      </c>
      <c r="BM320" s="108">
        <f t="shared" si="319"/>
        <v>5.2238805970149249</v>
      </c>
    </row>
    <row r="321" spans="1:65" hidden="1" x14ac:dyDescent="0.2">
      <c r="A321" s="201"/>
      <c r="B321" s="213"/>
      <c r="C321" s="202"/>
      <c r="D321" s="202"/>
      <c r="E321" s="202"/>
      <c r="F321" s="202"/>
      <c r="G321" s="202"/>
      <c r="H321" s="202"/>
      <c r="I321" s="214">
        <v>381</v>
      </c>
      <c r="J321" s="109" t="s">
        <v>73</v>
      </c>
      <c r="K321" s="210">
        <f t="shared" si="403"/>
        <v>36000</v>
      </c>
      <c r="L321" s="210">
        <f t="shared" si="403"/>
        <v>20000</v>
      </c>
      <c r="M321" s="210">
        <f t="shared" si="403"/>
        <v>20000</v>
      </c>
      <c r="N321" s="218">
        <f t="shared" si="403"/>
        <v>3000</v>
      </c>
      <c r="O321" s="218">
        <f t="shared" si="403"/>
        <v>3000</v>
      </c>
      <c r="P321" s="218">
        <f t="shared" si="403"/>
        <v>5000</v>
      </c>
      <c r="Q321" s="218">
        <f t="shared" si="403"/>
        <v>5000</v>
      </c>
      <c r="R321" s="218">
        <f t="shared" si="403"/>
        <v>20000</v>
      </c>
      <c r="S321" s="218">
        <f t="shared" si="403"/>
        <v>5000</v>
      </c>
      <c r="T321" s="218">
        <f t="shared" si="403"/>
        <v>0</v>
      </c>
      <c r="U321" s="218">
        <f t="shared" si="403"/>
        <v>0</v>
      </c>
      <c r="V321" s="218">
        <f t="shared" si="403"/>
        <v>100</v>
      </c>
      <c r="W321" s="218">
        <f t="shared" si="403"/>
        <v>5000</v>
      </c>
      <c r="X321" s="218">
        <f t="shared" si="403"/>
        <v>25000</v>
      </c>
      <c r="Y321" s="218">
        <f t="shared" si="403"/>
        <v>25000</v>
      </c>
      <c r="Z321" s="218">
        <f t="shared" si="403"/>
        <v>15000</v>
      </c>
      <c r="AA321" s="218">
        <f>SUM(AA322:AA323)</f>
        <v>30000</v>
      </c>
      <c r="AB321" s="218">
        <f t="shared" ref="AB321" si="418">SUM(AB322:AB323)</f>
        <v>9500</v>
      </c>
      <c r="AC321" s="218">
        <f>SUM(AC322:AC323)</f>
        <v>30000</v>
      </c>
      <c r="AD321" s="218">
        <f>SUM(AD322:AD323)</f>
        <v>35000</v>
      </c>
      <c r="AE321" s="218">
        <f t="shared" ref="AE321:AP321" si="419">SUM(AE322:AE323)</f>
        <v>0</v>
      </c>
      <c r="AF321" s="218">
        <f t="shared" si="419"/>
        <v>0</v>
      </c>
      <c r="AG321" s="218">
        <f t="shared" si="419"/>
        <v>35000</v>
      </c>
      <c r="AH321" s="218">
        <f t="shared" si="419"/>
        <v>31500</v>
      </c>
      <c r="AI321" s="218">
        <f t="shared" si="419"/>
        <v>35000</v>
      </c>
      <c r="AJ321" s="218">
        <f t="shared" si="419"/>
        <v>12500</v>
      </c>
      <c r="AK321" s="218">
        <f t="shared" si="419"/>
        <v>35000</v>
      </c>
      <c r="AL321" s="218">
        <f t="shared" si="419"/>
        <v>0</v>
      </c>
      <c r="AM321" s="218">
        <f t="shared" si="419"/>
        <v>0</v>
      </c>
      <c r="AN321" s="218">
        <f t="shared" si="419"/>
        <v>35000</v>
      </c>
      <c r="AO321" s="204">
        <f t="shared" si="360"/>
        <v>4645.298294511912</v>
      </c>
      <c r="AP321" s="218">
        <f t="shared" si="419"/>
        <v>25000</v>
      </c>
      <c r="AQ321" s="218"/>
      <c r="AR321" s="204">
        <f t="shared" si="361"/>
        <v>3318.0702103656513</v>
      </c>
      <c r="AS321" s="204"/>
      <c r="AT321" s="204">
        <f t="shared" ref="AT321:AV321" si="420">SUM(AT322:AT323)</f>
        <v>0</v>
      </c>
      <c r="AU321" s="204">
        <f t="shared" si="420"/>
        <v>0</v>
      </c>
      <c r="AV321" s="204">
        <f t="shared" si="420"/>
        <v>0</v>
      </c>
      <c r="AW321" s="204">
        <f t="shared" si="354"/>
        <v>3318.0702103656513</v>
      </c>
      <c r="AX321" s="82"/>
      <c r="AY321" s="82"/>
      <c r="AZ321" s="82"/>
      <c r="BA321" s="82"/>
      <c r="BB321" s="82"/>
      <c r="BC321" s="82"/>
      <c r="BD321" s="82">
        <f t="shared" si="366"/>
        <v>0</v>
      </c>
      <c r="BE321" s="82">
        <f t="shared" si="368"/>
        <v>3318.0702103656513</v>
      </c>
      <c r="BF321" s="82">
        <f t="shared" si="372"/>
        <v>0</v>
      </c>
      <c r="BG321" s="82">
        <f>SUM(BG322+BG323)</f>
        <v>0</v>
      </c>
      <c r="BH321" s="82">
        <f>SUM(BH322+BH323)</f>
        <v>3400</v>
      </c>
      <c r="BI321" s="82">
        <f>SUM(BI322+BI323)</f>
        <v>3400</v>
      </c>
      <c r="BJ321" s="82">
        <f>SUM(BJ322+BJ323)</f>
        <v>0</v>
      </c>
      <c r="BK321" s="82"/>
      <c r="BL321" s="82"/>
      <c r="BM321" s="108">
        <f t="shared" si="319"/>
        <v>0</v>
      </c>
    </row>
    <row r="322" spans="1:65" hidden="1" x14ac:dyDescent="0.2">
      <c r="A322" s="201"/>
      <c r="B322" s="202"/>
      <c r="C322" s="202"/>
      <c r="D322" s="202"/>
      <c r="E322" s="202"/>
      <c r="F322" s="202"/>
      <c r="G322" s="202"/>
      <c r="H322" s="202"/>
      <c r="I322" s="214">
        <v>38113</v>
      </c>
      <c r="J322" s="109" t="s">
        <v>44</v>
      </c>
      <c r="K322" s="215">
        <v>36000</v>
      </c>
      <c r="L322" s="215">
        <v>20000</v>
      </c>
      <c r="M322" s="215">
        <v>20000</v>
      </c>
      <c r="N322" s="215">
        <v>3000</v>
      </c>
      <c r="O322" s="215">
        <v>3000</v>
      </c>
      <c r="P322" s="215">
        <v>5000</v>
      </c>
      <c r="Q322" s="215">
        <v>5000</v>
      </c>
      <c r="R322" s="215">
        <v>20000</v>
      </c>
      <c r="S322" s="215">
        <v>5000</v>
      </c>
      <c r="T322" s="215">
        <v>0</v>
      </c>
      <c r="U322" s="215"/>
      <c r="V322" s="204">
        <f t="shared" ref="V322:V375" si="421">S322/P322*100</f>
        <v>100</v>
      </c>
      <c r="W322" s="215">
        <v>5000</v>
      </c>
      <c r="X322" s="215">
        <v>25000</v>
      </c>
      <c r="Y322" s="215">
        <v>25000</v>
      </c>
      <c r="Z322" s="215">
        <v>15000</v>
      </c>
      <c r="AA322" s="215">
        <v>26000</v>
      </c>
      <c r="AB322" s="215">
        <v>9500</v>
      </c>
      <c r="AC322" s="215">
        <v>26000</v>
      </c>
      <c r="AD322" s="215">
        <v>30000</v>
      </c>
      <c r="AE322" s="215"/>
      <c r="AF322" s="215"/>
      <c r="AG322" s="218">
        <f>SUM(AD322+AE322-AF322)</f>
        <v>30000</v>
      </c>
      <c r="AH322" s="215">
        <v>30000</v>
      </c>
      <c r="AI322" s="215">
        <v>30000</v>
      </c>
      <c r="AJ322" s="82">
        <v>12500</v>
      </c>
      <c r="AK322" s="215">
        <v>30000</v>
      </c>
      <c r="AL322" s="215"/>
      <c r="AM322" s="215"/>
      <c r="AN322" s="82">
        <f t="shared" si="318"/>
        <v>30000</v>
      </c>
      <c r="AO322" s="204">
        <f t="shared" si="360"/>
        <v>3981.6842524387812</v>
      </c>
      <c r="AP322" s="82">
        <v>20000</v>
      </c>
      <c r="AQ322" s="82"/>
      <c r="AR322" s="204">
        <f t="shared" si="361"/>
        <v>2654.4561682925209</v>
      </c>
      <c r="AS322" s="204"/>
      <c r="AT322" s="204"/>
      <c r="AU322" s="204"/>
      <c r="AV322" s="204"/>
      <c r="AW322" s="204">
        <f t="shared" si="354"/>
        <v>2654.4561682925209</v>
      </c>
      <c r="AX322" s="82"/>
      <c r="AY322" s="82"/>
      <c r="AZ322" s="82">
        <v>2654.46</v>
      </c>
      <c r="BA322" s="82"/>
      <c r="BB322" s="82"/>
      <c r="BC322" s="82"/>
      <c r="BD322" s="82">
        <f t="shared" si="366"/>
        <v>2654.46</v>
      </c>
      <c r="BE322" s="82">
        <f t="shared" si="368"/>
        <v>-3.8317074790938932E-3</v>
      </c>
      <c r="BF322" s="82">
        <f t="shared" si="372"/>
        <v>-2654.46</v>
      </c>
      <c r="BG322" s="82"/>
      <c r="BH322" s="82">
        <v>2700</v>
      </c>
      <c r="BI322" s="82">
        <v>2700</v>
      </c>
      <c r="BJ322" s="82"/>
      <c r="BK322" s="82"/>
      <c r="BL322" s="82"/>
      <c r="BM322" s="108">
        <f t="shared" si="319"/>
        <v>0</v>
      </c>
    </row>
    <row r="323" spans="1:65" hidden="1" x14ac:dyDescent="0.2">
      <c r="A323" s="201"/>
      <c r="B323" s="202"/>
      <c r="C323" s="202"/>
      <c r="D323" s="202"/>
      <c r="E323" s="202"/>
      <c r="F323" s="202"/>
      <c r="G323" s="202"/>
      <c r="H323" s="202"/>
      <c r="I323" s="214">
        <v>38113</v>
      </c>
      <c r="J323" s="109" t="s">
        <v>260</v>
      </c>
      <c r="K323" s="215"/>
      <c r="L323" s="215"/>
      <c r="M323" s="215"/>
      <c r="N323" s="215"/>
      <c r="O323" s="215"/>
      <c r="P323" s="215"/>
      <c r="Q323" s="215"/>
      <c r="R323" s="215"/>
      <c r="S323" s="215"/>
      <c r="T323" s="215"/>
      <c r="U323" s="215"/>
      <c r="V323" s="204"/>
      <c r="W323" s="215"/>
      <c r="X323" s="215"/>
      <c r="Y323" s="215"/>
      <c r="Z323" s="215"/>
      <c r="AA323" s="215">
        <v>4000</v>
      </c>
      <c r="AB323" s="215"/>
      <c r="AC323" s="215">
        <v>4000</v>
      </c>
      <c r="AD323" s="215">
        <v>5000</v>
      </c>
      <c r="AE323" s="215"/>
      <c r="AF323" s="215"/>
      <c r="AG323" s="218">
        <f>SUM(AD323+AE323-AF323)</f>
        <v>5000</v>
      </c>
      <c r="AH323" s="215">
        <v>1500</v>
      </c>
      <c r="AI323" s="215">
        <v>5000</v>
      </c>
      <c r="AJ323" s="82">
        <v>0</v>
      </c>
      <c r="AK323" s="215">
        <v>5000</v>
      </c>
      <c r="AL323" s="215"/>
      <c r="AM323" s="215"/>
      <c r="AN323" s="82">
        <f t="shared" si="318"/>
        <v>5000</v>
      </c>
      <c r="AO323" s="204">
        <f t="shared" si="360"/>
        <v>663.61404207313024</v>
      </c>
      <c r="AP323" s="82">
        <v>5000</v>
      </c>
      <c r="AQ323" s="82"/>
      <c r="AR323" s="204">
        <f t="shared" si="361"/>
        <v>663.61404207313024</v>
      </c>
      <c r="AS323" s="204"/>
      <c r="AT323" s="204"/>
      <c r="AU323" s="204"/>
      <c r="AV323" s="204"/>
      <c r="AW323" s="204">
        <f t="shared" si="354"/>
        <v>663.61404207313024</v>
      </c>
      <c r="AX323" s="82"/>
      <c r="AY323" s="82"/>
      <c r="AZ323" s="82">
        <v>663.61</v>
      </c>
      <c r="BA323" s="82"/>
      <c r="BB323" s="82"/>
      <c r="BC323" s="82"/>
      <c r="BD323" s="82">
        <f t="shared" si="366"/>
        <v>663.61</v>
      </c>
      <c r="BE323" s="82">
        <f t="shared" si="368"/>
        <v>4.0420731302219792E-3</v>
      </c>
      <c r="BF323" s="82">
        <f t="shared" si="372"/>
        <v>-663.61</v>
      </c>
      <c r="BG323" s="82"/>
      <c r="BH323" s="82">
        <v>700</v>
      </c>
      <c r="BI323" s="82">
        <v>700</v>
      </c>
      <c r="BJ323" s="82"/>
      <c r="BK323" s="82"/>
      <c r="BL323" s="82"/>
      <c r="BM323" s="108">
        <f t="shared" si="319"/>
        <v>0</v>
      </c>
    </row>
    <row r="324" spans="1:65" hidden="1" x14ac:dyDescent="0.2">
      <c r="A324" s="201"/>
      <c r="B324" s="202"/>
      <c r="C324" s="202"/>
      <c r="D324" s="202"/>
      <c r="E324" s="202"/>
      <c r="F324" s="202"/>
      <c r="G324" s="202"/>
      <c r="H324" s="202"/>
      <c r="I324" s="214">
        <v>382</v>
      </c>
      <c r="J324" s="109" t="s">
        <v>142</v>
      </c>
      <c r="K324" s="215"/>
      <c r="L324" s="215"/>
      <c r="M324" s="215"/>
      <c r="N324" s="215">
        <f t="shared" ref="N324:Z324" si="422">SUM(N325)</f>
        <v>10000</v>
      </c>
      <c r="O324" s="215">
        <f t="shared" si="422"/>
        <v>10000</v>
      </c>
      <c r="P324" s="215">
        <f t="shared" si="422"/>
        <v>20000</v>
      </c>
      <c r="Q324" s="215">
        <f t="shared" si="422"/>
        <v>20000</v>
      </c>
      <c r="R324" s="215">
        <f t="shared" si="422"/>
        <v>0</v>
      </c>
      <c r="S324" s="215">
        <f t="shared" si="422"/>
        <v>20000</v>
      </c>
      <c r="T324" s="215">
        <f t="shared" si="422"/>
        <v>13500</v>
      </c>
      <c r="U324" s="215">
        <f t="shared" si="422"/>
        <v>0</v>
      </c>
      <c r="V324" s="215">
        <f t="shared" si="422"/>
        <v>100</v>
      </c>
      <c r="W324" s="215">
        <f t="shared" si="422"/>
        <v>40000</v>
      </c>
      <c r="X324" s="215">
        <f t="shared" si="422"/>
        <v>20000</v>
      </c>
      <c r="Y324" s="215">
        <f t="shared" si="422"/>
        <v>20000</v>
      </c>
      <c r="Z324" s="215">
        <f t="shared" si="422"/>
        <v>50000</v>
      </c>
      <c r="AA324" s="215">
        <f>SUM(AA325)</f>
        <v>25000</v>
      </c>
      <c r="AB324" s="215">
        <f t="shared" ref="AB324" si="423">SUM(AB325)</f>
        <v>0</v>
      </c>
      <c r="AC324" s="215">
        <f>SUM(AC325)</f>
        <v>85000</v>
      </c>
      <c r="AD324" s="215">
        <f>SUM(AD325)</f>
        <v>185000</v>
      </c>
      <c r="AE324" s="215">
        <f t="shared" ref="AE324:AH324" si="424">SUM(AE325)</f>
        <v>0</v>
      </c>
      <c r="AF324" s="215">
        <f t="shared" si="424"/>
        <v>0</v>
      </c>
      <c r="AG324" s="215">
        <f t="shared" si="424"/>
        <v>185000</v>
      </c>
      <c r="AH324" s="215">
        <f t="shared" si="424"/>
        <v>179655</v>
      </c>
      <c r="AI324" s="215">
        <f>SUM(AI325)</f>
        <v>100000</v>
      </c>
      <c r="AJ324" s="215">
        <f>SUM(AJ325)</f>
        <v>0</v>
      </c>
      <c r="AK324" s="215">
        <f>SUM(AK325)</f>
        <v>165000</v>
      </c>
      <c r="AL324" s="215">
        <f t="shared" ref="AL324:AP324" si="425">SUM(AL325)</f>
        <v>0</v>
      </c>
      <c r="AM324" s="215">
        <f t="shared" si="425"/>
        <v>0</v>
      </c>
      <c r="AN324" s="215">
        <f t="shared" si="425"/>
        <v>165000</v>
      </c>
      <c r="AO324" s="204">
        <f t="shared" si="360"/>
        <v>21899.263388413299</v>
      </c>
      <c r="AP324" s="215">
        <f t="shared" si="425"/>
        <v>150000</v>
      </c>
      <c r="AQ324" s="215"/>
      <c r="AR324" s="204">
        <f t="shared" si="361"/>
        <v>19908.421262193908</v>
      </c>
      <c r="AS324" s="204"/>
      <c r="AT324" s="204"/>
      <c r="AU324" s="204"/>
      <c r="AV324" s="204"/>
      <c r="AW324" s="204">
        <f t="shared" si="354"/>
        <v>19908.421262193908</v>
      </c>
      <c r="AX324" s="82"/>
      <c r="AY324" s="82"/>
      <c r="AZ324" s="82"/>
      <c r="BA324" s="82"/>
      <c r="BB324" s="82"/>
      <c r="BC324" s="82"/>
      <c r="BD324" s="82">
        <f t="shared" si="366"/>
        <v>0</v>
      </c>
      <c r="BE324" s="82">
        <f t="shared" si="368"/>
        <v>19908.421262193908</v>
      </c>
      <c r="BF324" s="82">
        <f t="shared" si="372"/>
        <v>0</v>
      </c>
      <c r="BG324" s="82">
        <f>SUM(BG325)</f>
        <v>4000</v>
      </c>
      <c r="BH324" s="82">
        <f>SUM(BH325)</f>
        <v>10000</v>
      </c>
      <c r="BI324" s="82">
        <f>SUM(BI325)</f>
        <v>10000</v>
      </c>
      <c r="BJ324" s="82">
        <f t="shared" ref="BJ324:BL324" si="426">SUM(BJ325)</f>
        <v>700</v>
      </c>
      <c r="BK324" s="82">
        <f t="shared" si="426"/>
        <v>0</v>
      </c>
      <c r="BL324" s="82">
        <f t="shared" si="426"/>
        <v>0</v>
      </c>
      <c r="BM324" s="108">
        <f t="shared" si="319"/>
        <v>7.0000000000000009</v>
      </c>
    </row>
    <row r="325" spans="1:65" hidden="1" x14ac:dyDescent="0.2">
      <c r="A325" s="201"/>
      <c r="B325" s="202"/>
      <c r="C325" s="202"/>
      <c r="D325" s="202"/>
      <c r="E325" s="202"/>
      <c r="F325" s="202"/>
      <c r="G325" s="202"/>
      <c r="H325" s="202"/>
      <c r="I325" s="214">
        <v>38212</v>
      </c>
      <c r="J325" s="109" t="s">
        <v>166</v>
      </c>
      <c r="K325" s="215"/>
      <c r="L325" s="215"/>
      <c r="M325" s="215"/>
      <c r="N325" s="215">
        <v>10000</v>
      </c>
      <c r="O325" s="215">
        <v>10000</v>
      </c>
      <c r="P325" s="215">
        <v>20000</v>
      </c>
      <c r="Q325" s="215">
        <v>20000</v>
      </c>
      <c r="R325" s="215"/>
      <c r="S325" s="215">
        <v>20000</v>
      </c>
      <c r="T325" s="215">
        <v>13500</v>
      </c>
      <c r="U325" s="215"/>
      <c r="V325" s="204">
        <f t="shared" si="421"/>
        <v>100</v>
      </c>
      <c r="W325" s="204">
        <v>40000</v>
      </c>
      <c r="X325" s="215">
        <v>20000</v>
      </c>
      <c r="Y325" s="215">
        <v>20000</v>
      </c>
      <c r="Z325" s="215">
        <v>50000</v>
      </c>
      <c r="AA325" s="215">
        <v>25000</v>
      </c>
      <c r="AB325" s="215"/>
      <c r="AC325" s="215">
        <v>85000</v>
      </c>
      <c r="AD325" s="215">
        <v>185000</v>
      </c>
      <c r="AE325" s="215"/>
      <c r="AF325" s="215"/>
      <c r="AG325" s="218">
        <f>SUM(AD325+AE325-AF325)</f>
        <v>185000</v>
      </c>
      <c r="AH325" s="215">
        <v>179655</v>
      </c>
      <c r="AI325" s="215">
        <v>100000</v>
      </c>
      <c r="AJ325" s="82">
        <v>0</v>
      </c>
      <c r="AK325" s="215">
        <v>165000</v>
      </c>
      <c r="AL325" s="215"/>
      <c r="AM325" s="215"/>
      <c r="AN325" s="82">
        <f t="shared" si="318"/>
        <v>165000</v>
      </c>
      <c r="AO325" s="204">
        <f t="shared" si="360"/>
        <v>21899.263388413299</v>
      </c>
      <c r="AP325" s="82">
        <v>150000</v>
      </c>
      <c r="AQ325" s="82"/>
      <c r="AR325" s="204">
        <f t="shared" si="361"/>
        <v>19908.421262193908</v>
      </c>
      <c r="AS325" s="204"/>
      <c r="AT325" s="204"/>
      <c r="AU325" s="204"/>
      <c r="AV325" s="204"/>
      <c r="AW325" s="204">
        <f t="shared" si="354"/>
        <v>19908.421262193908</v>
      </c>
      <c r="AX325" s="82"/>
      <c r="AY325" s="82"/>
      <c r="AZ325" s="82"/>
      <c r="BA325" s="82"/>
      <c r="BB325" s="82"/>
      <c r="BC325" s="82">
        <v>19908.419999999998</v>
      </c>
      <c r="BD325" s="82">
        <f t="shared" si="366"/>
        <v>19908.419999999998</v>
      </c>
      <c r="BE325" s="82">
        <f t="shared" si="368"/>
        <v>1.2621939094970003E-3</v>
      </c>
      <c r="BF325" s="82">
        <f t="shared" si="372"/>
        <v>-19908.419999999998</v>
      </c>
      <c r="BG325" s="82">
        <v>4000</v>
      </c>
      <c r="BH325" s="82">
        <v>10000</v>
      </c>
      <c r="BI325" s="82">
        <v>10000</v>
      </c>
      <c r="BJ325" s="82">
        <v>700</v>
      </c>
      <c r="BK325" s="82"/>
      <c r="BL325" s="82"/>
      <c r="BM325" s="108">
        <f t="shared" si="319"/>
        <v>7.0000000000000009</v>
      </c>
    </row>
    <row r="326" spans="1:65" hidden="1" x14ac:dyDescent="0.2">
      <c r="A326" s="201" t="s">
        <v>134</v>
      </c>
      <c r="B326" s="202"/>
      <c r="C326" s="202"/>
      <c r="D326" s="202"/>
      <c r="E326" s="202"/>
      <c r="F326" s="202"/>
      <c r="G326" s="202"/>
      <c r="H326" s="202"/>
      <c r="I326" s="214" t="s">
        <v>21</v>
      </c>
      <c r="J326" s="109" t="s">
        <v>138</v>
      </c>
      <c r="K326" s="210">
        <f t="shared" ref="K326:AE331" si="427">SUM(K327)</f>
        <v>26000</v>
      </c>
      <c r="L326" s="210">
        <f t="shared" si="427"/>
        <v>95000</v>
      </c>
      <c r="M326" s="210">
        <f t="shared" si="427"/>
        <v>95000</v>
      </c>
      <c r="N326" s="210">
        <f t="shared" si="427"/>
        <v>5000</v>
      </c>
      <c r="O326" s="210">
        <f t="shared" si="427"/>
        <v>5000</v>
      </c>
      <c r="P326" s="210">
        <f t="shared" si="427"/>
        <v>15000</v>
      </c>
      <c r="Q326" s="210">
        <f t="shared" si="427"/>
        <v>15000</v>
      </c>
      <c r="R326" s="210">
        <f t="shared" si="427"/>
        <v>0</v>
      </c>
      <c r="S326" s="210">
        <f t="shared" si="427"/>
        <v>15000</v>
      </c>
      <c r="T326" s="210">
        <f t="shared" si="427"/>
        <v>0</v>
      </c>
      <c r="U326" s="210">
        <f t="shared" si="427"/>
        <v>0</v>
      </c>
      <c r="V326" s="210">
        <f t="shared" si="427"/>
        <v>100</v>
      </c>
      <c r="W326" s="210">
        <f t="shared" si="427"/>
        <v>15000</v>
      </c>
      <c r="X326" s="210">
        <f t="shared" si="427"/>
        <v>40000</v>
      </c>
      <c r="Y326" s="210">
        <f t="shared" si="427"/>
        <v>40000</v>
      </c>
      <c r="Z326" s="210">
        <f t="shared" si="427"/>
        <v>40000</v>
      </c>
      <c r="AA326" s="210">
        <f t="shared" si="427"/>
        <v>40000</v>
      </c>
      <c r="AB326" s="210">
        <f t="shared" si="427"/>
        <v>20000</v>
      </c>
      <c r="AC326" s="210">
        <f t="shared" si="427"/>
        <v>40000</v>
      </c>
      <c r="AD326" s="210">
        <f t="shared" si="427"/>
        <v>40000</v>
      </c>
      <c r="AE326" s="210">
        <f t="shared" si="427"/>
        <v>0</v>
      </c>
      <c r="AF326" s="210">
        <f t="shared" ref="AF326:AQ331" si="428">SUM(AF327)</f>
        <v>0</v>
      </c>
      <c r="AG326" s="210">
        <f t="shared" si="428"/>
        <v>40000</v>
      </c>
      <c r="AH326" s="210">
        <f t="shared" si="428"/>
        <v>0</v>
      </c>
      <c r="AI326" s="210">
        <f t="shared" si="428"/>
        <v>40000</v>
      </c>
      <c r="AJ326" s="210">
        <f t="shared" si="428"/>
        <v>27500</v>
      </c>
      <c r="AK326" s="210">
        <f t="shared" si="428"/>
        <v>40000</v>
      </c>
      <c r="AL326" s="210">
        <f t="shared" si="428"/>
        <v>0</v>
      </c>
      <c r="AM326" s="210">
        <f t="shared" si="428"/>
        <v>0</v>
      </c>
      <c r="AN326" s="210">
        <f t="shared" si="428"/>
        <v>40000</v>
      </c>
      <c r="AO326" s="204">
        <f t="shared" si="360"/>
        <v>5308.9123365850419</v>
      </c>
      <c r="AP326" s="210">
        <f t="shared" si="428"/>
        <v>40000</v>
      </c>
      <c r="AQ326" s="210">
        <f t="shared" si="428"/>
        <v>0</v>
      </c>
      <c r="AR326" s="204">
        <f t="shared" si="361"/>
        <v>5308.9123365850419</v>
      </c>
      <c r="AS326" s="204"/>
      <c r="AT326" s="204">
        <f t="shared" ref="AT326:AV326" si="429">SUM(AT327)</f>
        <v>2654</v>
      </c>
      <c r="AU326" s="204">
        <f t="shared" si="429"/>
        <v>0</v>
      </c>
      <c r="AV326" s="204">
        <f t="shared" si="429"/>
        <v>0</v>
      </c>
      <c r="AW326" s="204">
        <f t="shared" si="354"/>
        <v>5308.9123365850419</v>
      </c>
      <c r="AX326" s="82"/>
      <c r="AY326" s="82"/>
      <c r="AZ326" s="82"/>
      <c r="BA326" s="82"/>
      <c r="BB326" s="82"/>
      <c r="BC326" s="82"/>
      <c r="BD326" s="82">
        <f t="shared" si="366"/>
        <v>0</v>
      </c>
      <c r="BE326" s="82">
        <f t="shared" si="368"/>
        <v>5308.9123365850419</v>
      </c>
      <c r="BF326" s="82">
        <f t="shared" si="372"/>
        <v>0</v>
      </c>
      <c r="BG326" s="82">
        <f>SUM(BG329)</f>
        <v>2654</v>
      </c>
      <c r="BH326" s="82">
        <f>SUM(BH329)</f>
        <v>5000</v>
      </c>
      <c r="BI326" s="82">
        <f>SUM(BI329)</f>
        <v>5000</v>
      </c>
      <c r="BJ326" s="82">
        <f>SUM(BJ329)</f>
        <v>1250</v>
      </c>
      <c r="BK326" s="82">
        <f t="shared" ref="BK326:BL326" si="430">SUM(BK329)</f>
        <v>5000</v>
      </c>
      <c r="BL326" s="82">
        <f t="shared" si="430"/>
        <v>5000</v>
      </c>
      <c r="BM326" s="108">
        <f t="shared" si="319"/>
        <v>25</v>
      </c>
    </row>
    <row r="327" spans="1:65" hidden="1" x14ac:dyDescent="0.2">
      <c r="A327" s="201"/>
      <c r="B327" s="202"/>
      <c r="C327" s="202"/>
      <c r="D327" s="202"/>
      <c r="E327" s="202"/>
      <c r="F327" s="202"/>
      <c r="G327" s="202"/>
      <c r="H327" s="202"/>
      <c r="I327" s="214" t="s">
        <v>133</v>
      </c>
      <c r="J327" s="109"/>
      <c r="K327" s="210">
        <f t="shared" ref="K327:AQ327" si="431">SUM(K329)</f>
        <v>26000</v>
      </c>
      <c r="L327" s="210">
        <f t="shared" si="431"/>
        <v>95000</v>
      </c>
      <c r="M327" s="210">
        <f t="shared" si="431"/>
        <v>95000</v>
      </c>
      <c r="N327" s="210">
        <f t="shared" si="431"/>
        <v>5000</v>
      </c>
      <c r="O327" s="210">
        <f t="shared" si="431"/>
        <v>5000</v>
      </c>
      <c r="P327" s="210">
        <f t="shared" si="431"/>
        <v>15000</v>
      </c>
      <c r="Q327" s="210">
        <f t="shared" si="431"/>
        <v>15000</v>
      </c>
      <c r="R327" s="210">
        <f t="shared" si="431"/>
        <v>0</v>
      </c>
      <c r="S327" s="210">
        <f t="shared" si="431"/>
        <v>15000</v>
      </c>
      <c r="T327" s="210">
        <f t="shared" si="431"/>
        <v>0</v>
      </c>
      <c r="U327" s="210">
        <f t="shared" si="431"/>
        <v>0</v>
      </c>
      <c r="V327" s="210">
        <f t="shared" si="431"/>
        <v>100</v>
      </c>
      <c r="W327" s="210">
        <f t="shared" si="431"/>
        <v>15000</v>
      </c>
      <c r="X327" s="210">
        <f t="shared" si="431"/>
        <v>40000</v>
      </c>
      <c r="Y327" s="210">
        <f t="shared" si="431"/>
        <v>40000</v>
      </c>
      <c r="Z327" s="210">
        <f t="shared" si="431"/>
        <v>40000</v>
      </c>
      <c r="AA327" s="210">
        <f t="shared" si="431"/>
        <v>40000</v>
      </c>
      <c r="AB327" s="210">
        <f t="shared" si="431"/>
        <v>20000</v>
      </c>
      <c r="AC327" s="210">
        <f t="shared" si="431"/>
        <v>40000</v>
      </c>
      <c r="AD327" s="210">
        <f t="shared" si="431"/>
        <v>40000</v>
      </c>
      <c r="AE327" s="210">
        <f t="shared" si="431"/>
        <v>0</v>
      </c>
      <c r="AF327" s="210">
        <f t="shared" si="431"/>
        <v>0</v>
      </c>
      <c r="AG327" s="210">
        <f t="shared" si="431"/>
        <v>40000</v>
      </c>
      <c r="AH327" s="210">
        <f t="shared" si="431"/>
        <v>0</v>
      </c>
      <c r="AI327" s="210">
        <f t="shared" si="431"/>
        <v>40000</v>
      </c>
      <c r="AJ327" s="210">
        <f t="shared" si="431"/>
        <v>27500</v>
      </c>
      <c r="AK327" s="210">
        <f t="shared" si="431"/>
        <v>40000</v>
      </c>
      <c r="AL327" s="210">
        <f t="shared" si="431"/>
        <v>0</v>
      </c>
      <c r="AM327" s="210">
        <f t="shared" si="431"/>
        <v>0</v>
      </c>
      <c r="AN327" s="210">
        <f t="shared" si="431"/>
        <v>40000</v>
      </c>
      <c r="AO327" s="204">
        <f t="shared" si="360"/>
        <v>5308.9123365850419</v>
      </c>
      <c r="AP327" s="210">
        <f t="shared" si="431"/>
        <v>40000</v>
      </c>
      <c r="AQ327" s="210">
        <f t="shared" si="431"/>
        <v>0</v>
      </c>
      <c r="AR327" s="204">
        <f t="shared" si="361"/>
        <v>5308.9123365850419</v>
      </c>
      <c r="AS327" s="204"/>
      <c r="AT327" s="204">
        <f t="shared" ref="AT327:AV327" si="432">SUM(AT329)</f>
        <v>2654</v>
      </c>
      <c r="AU327" s="204">
        <f t="shared" si="432"/>
        <v>0</v>
      </c>
      <c r="AV327" s="204">
        <f t="shared" si="432"/>
        <v>0</v>
      </c>
      <c r="AW327" s="204">
        <f t="shared" si="354"/>
        <v>5308.9123365850419</v>
      </c>
      <c r="AX327" s="82"/>
      <c r="AY327" s="82"/>
      <c r="AZ327" s="82"/>
      <c r="BA327" s="82"/>
      <c r="BB327" s="82"/>
      <c r="BC327" s="82"/>
      <c r="BD327" s="82">
        <f t="shared" si="366"/>
        <v>0</v>
      </c>
      <c r="BE327" s="82">
        <f t="shared" si="368"/>
        <v>5308.9123365850419</v>
      </c>
      <c r="BF327" s="82">
        <f t="shared" si="372"/>
        <v>0</v>
      </c>
      <c r="BG327" s="82"/>
      <c r="BH327" s="82">
        <f t="shared" ref="BH327:BJ328" si="433">SUM(BH328)</f>
        <v>5000</v>
      </c>
      <c r="BI327" s="82">
        <f t="shared" si="433"/>
        <v>5000</v>
      </c>
      <c r="BJ327" s="82">
        <f t="shared" si="433"/>
        <v>1250</v>
      </c>
      <c r="BK327" s="82">
        <f t="shared" ref="BK327:BL327" si="434">SUM(BK328)</f>
        <v>5000</v>
      </c>
      <c r="BL327" s="82">
        <f t="shared" si="434"/>
        <v>5000</v>
      </c>
      <c r="BM327" s="108">
        <f t="shared" ref="BM327:BM390" si="435">SUM(BJ327/BI327*100)</f>
        <v>25</v>
      </c>
    </row>
    <row r="328" spans="1:65" hidden="1" x14ac:dyDescent="0.2">
      <c r="A328" s="201"/>
      <c r="B328" s="213" t="s">
        <v>369</v>
      </c>
      <c r="C328" s="202"/>
      <c r="D328" s="213"/>
      <c r="E328" s="202"/>
      <c r="F328" s="202"/>
      <c r="G328" s="202"/>
      <c r="H328" s="202"/>
      <c r="I328" s="220" t="s">
        <v>370</v>
      </c>
      <c r="J328" s="109" t="s">
        <v>1</v>
      </c>
      <c r="K328" s="210"/>
      <c r="L328" s="210"/>
      <c r="M328" s="210"/>
      <c r="N328" s="210"/>
      <c r="O328" s="210"/>
      <c r="P328" s="210"/>
      <c r="Q328" s="210"/>
      <c r="R328" s="210"/>
      <c r="S328" s="210"/>
      <c r="T328" s="210"/>
      <c r="U328" s="210"/>
      <c r="V328" s="210"/>
      <c r="W328" s="210"/>
      <c r="X328" s="210"/>
      <c r="Y328" s="210"/>
      <c r="Z328" s="210"/>
      <c r="AA328" s="210"/>
      <c r="AB328" s="210"/>
      <c r="AC328" s="210"/>
      <c r="AD328" s="210"/>
      <c r="AE328" s="210"/>
      <c r="AF328" s="210"/>
      <c r="AG328" s="210"/>
      <c r="AH328" s="210"/>
      <c r="AI328" s="210"/>
      <c r="AJ328" s="210"/>
      <c r="AK328" s="210"/>
      <c r="AL328" s="210"/>
      <c r="AM328" s="210"/>
      <c r="AN328" s="210"/>
      <c r="AO328" s="204">
        <f t="shared" si="360"/>
        <v>0</v>
      </c>
      <c r="AP328" s="210">
        <v>40000</v>
      </c>
      <c r="AQ328" s="210"/>
      <c r="AR328" s="204">
        <f t="shared" si="361"/>
        <v>5308.9123365850419</v>
      </c>
      <c r="AS328" s="204"/>
      <c r="AT328" s="204">
        <v>40000</v>
      </c>
      <c r="AU328" s="204"/>
      <c r="AV328" s="204"/>
      <c r="AW328" s="204">
        <f t="shared" si="354"/>
        <v>5308.9123365850419</v>
      </c>
      <c r="AX328" s="82"/>
      <c r="AY328" s="82"/>
      <c r="AZ328" s="82"/>
      <c r="BA328" s="82"/>
      <c r="BB328" s="82"/>
      <c r="BC328" s="82"/>
      <c r="BD328" s="82">
        <f t="shared" si="366"/>
        <v>0</v>
      </c>
      <c r="BE328" s="82">
        <f t="shared" si="368"/>
        <v>5308.9123365850419</v>
      </c>
      <c r="BF328" s="82">
        <f t="shared" si="372"/>
        <v>0</v>
      </c>
      <c r="BG328" s="82"/>
      <c r="BH328" s="82">
        <f t="shared" si="433"/>
        <v>5000</v>
      </c>
      <c r="BI328" s="82">
        <f t="shared" si="433"/>
        <v>5000</v>
      </c>
      <c r="BJ328" s="82">
        <f t="shared" si="433"/>
        <v>1250</v>
      </c>
      <c r="BK328" s="82">
        <v>5000</v>
      </c>
      <c r="BL328" s="82">
        <v>5000</v>
      </c>
      <c r="BM328" s="108">
        <f t="shared" si="435"/>
        <v>25</v>
      </c>
    </row>
    <row r="329" spans="1:65" hidden="1" x14ac:dyDescent="0.2">
      <c r="A329" s="222"/>
      <c r="B329" s="216"/>
      <c r="C329" s="216"/>
      <c r="D329" s="216"/>
      <c r="E329" s="216"/>
      <c r="F329" s="216"/>
      <c r="G329" s="216"/>
      <c r="H329" s="216"/>
      <c r="I329" s="203">
        <v>3</v>
      </c>
      <c r="J329" s="192" t="s">
        <v>4</v>
      </c>
      <c r="K329" s="210">
        <f t="shared" si="427"/>
        <v>26000</v>
      </c>
      <c r="L329" s="210">
        <f t="shared" si="427"/>
        <v>95000</v>
      </c>
      <c r="M329" s="210">
        <f t="shared" si="427"/>
        <v>95000</v>
      </c>
      <c r="N329" s="210">
        <f t="shared" si="427"/>
        <v>5000</v>
      </c>
      <c r="O329" s="210">
        <f t="shared" si="427"/>
        <v>5000</v>
      </c>
      <c r="P329" s="210">
        <f t="shared" si="427"/>
        <v>15000</v>
      </c>
      <c r="Q329" s="210">
        <f t="shared" si="427"/>
        <v>15000</v>
      </c>
      <c r="R329" s="210">
        <f t="shared" si="427"/>
        <v>0</v>
      </c>
      <c r="S329" s="210">
        <f t="shared" si="427"/>
        <v>15000</v>
      </c>
      <c r="T329" s="210">
        <f t="shared" si="427"/>
        <v>0</v>
      </c>
      <c r="U329" s="210">
        <f t="shared" si="427"/>
        <v>0</v>
      </c>
      <c r="V329" s="210">
        <f t="shared" si="427"/>
        <v>100</v>
      </c>
      <c r="W329" s="210">
        <f t="shared" si="427"/>
        <v>15000</v>
      </c>
      <c r="X329" s="210">
        <f t="shared" si="427"/>
        <v>40000</v>
      </c>
      <c r="Y329" s="210">
        <f t="shared" si="427"/>
        <v>40000</v>
      </c>
      <c r="Z329" s="210">
        <f t="shared" si="427"/>
        <v>40000</v>
      </c>
      <c r="AA329" s="210">
        <f t="shared" si="427"/>
        <v>40000</v>
      </c>
      <c r="AB329" s="210">
        <f t="shared" si="427"/>
        <v>20000</v>
      </c>
      <c r="AC329" s="210">
        <f t="shared" si="427"/>
        <v>40000</v>
      </c>
      <c r="AD329" s="210">
        <f t="shared" si="427"/>
        <v>40000</v>
      </c>
      <c r="AE329" s="210">
        <f t="shared" si="427"/>
        <v>0</v>
      </c>
      <c r="AF329" s="210">
        <f t="shared" si="428"/>
        <v>0</v>
      </c>
      <c r="AG329" s="210">
        <f t="shared" si="428"/>
        <v>40000</v>
      </c>
      <c r="AH329" s="210">
        <f t="shared" si="428"/>
        <v>0</v>
      </c>
      <c r="AI329" s="210">
        <f t="shared" si="428"/>
        <v>40000</v>
      </c>
      <c r="AJ329" s="210">
        <f t="shared" si="428"/>
        <v>27500</v>
      </c>
      <c r="AK329" s="210">
        <f t="shared" si="428"/>
        <v>40000</v>
      </c>
      <c r="AL329" s="210">
        <f t="shared" si="428"/>
        <v>0</v>
      </c>
      <c r="AM329" s="210">
        <f t="shared" si="428"/>
        <v>0</v>
      </c>
      <c r="AN329" s="210">
        <f t="shared" si="428"/>
        <v>40000</v>
      </c>
      <c r="AO329" s="204">
        <f t="shared" si="360"/>
        <v>5308.9123365850419</v>
      </c>
      <c r="AP329" s="210">
        <f t="shared" si="428"/>
        <v>40000</v>
      </c>
      <c r="AQ329" s="210">
        <f t="shared" si="428"/>
        <v>0</v>
      </c>
      <c r="AR329" s="204">
        <f t="shared" si="361"/>
        <v>5308.9123365850419</v>
      </c>
      <c r="AS329" s="204"/>
      <c r="AT329" s="204">
        <f t="shared" ref="AT329:AV331" si="436">SUM(AT330)</f>
        <v>2654</v>
      </c>
      <c r="AU329" s="204">
        <f t="shared" si="436"/>
        <v>0</v>
      </c>
      <c r="AV329" s="204">
        <f t="shared" si="436"/>
        <v>0</v>
      </c>
      <c r="AW329" s="204">
        <f t="shared" si="354"/>
        <v>5308.9123365850419</v>
      </c>
      <c r="AX329" s="82"/>
      <c r="AY329" s="82"/>
      <c r="AZ329" s="82"/>
      <c r="BA329" s="82"/>
      <c r="BB329" s="82"/>
      <c r="BC329" s="82"/>
      <c r="BD329" s="82">
        <f t="shared" si="366"/>
        <v>0</v>
      </c>
      <c r="BE329" s="82">
        <f t="shared" si="368"/>
        <v>5308.9123365850419</v>
      </c>
      <c r="BF329" s="82">
        <f t="shared" si="372"/>
        <v>0</v>
      </c>
      <c r="BG329" s="82">
        <f t="shared" ref="BG329:BL331" si="437">SUM(BG330)</f>
        <v>2654</v>
      </c>
      <c r="BH329" s="82">
        <f t="shared" si="437"/>
        <v>5000</v>
      </c>
      <c r="BI329" s="82">
        <f t="shared" si="437"/>
        <v>5000</v>
      </c>
      <c r="BJ329" s="82">
        <f t="shared" si="437"/>
        <v>1250</v>
      </c>
      <c r="BK329" s="82">
        <f t="shared" si="437"/>
        <v>5000</v>
      </c>
      <c r="BL329" s="82">
        <f t="shared" si="437"/>
        <v>5000</v>
      </c>
      <c r="BM329" s="108">
        <f t="shared" si="435"/>
        <v>25</v>
      </c>
    </row>
    <row r="330" spans="1:65" hidden="1" x14ac:dyDescent="0.2">
      <c r="A330" s="222"/>
      <c r="B330" s="216" t="s">
        <v>370</v>
      </c>
      <c r="C330" s="216"/>
      <c r="D330" s="216"/>
      <c r="E330" s="216"/>
      <c r="F330" s="216"/>
      <c r="G330" s="216"/>
      <c r="H330" s="216"/>
      <c r="I330" s="203">
        <v>38</v>
      </c>
      <c r="J330" s="192" t="s">
        <v>14</v>
      </c>
      <c r="K330" s="210">
        <f t="shared" si="427"/>
        <v>26000</v>
      </c>
      <c r="L330" s="210">
        <f t="shared" si="427"/>
        <v>95000</v>
      </c>
      <c r="M330" s="210">
        <f t="shared" si="427"/>
        <v>95000</v>
      </c>
      <c r="N330" s="210">
        <f t="shared" si="427"/>
        <v>5000</v>
      </c>
      <c r="O330" s="210">
        <f t="shared" si="427"/>
        <v>5000</v>
      </c>
      <c r="P330" s="210">
        <f t="shared" si="427"/>
        <v>15000</v>
      </c>
      <c r="Q330" s="210">
        <f t="shared" si="427"/>
        <v>15000</v>
      </c>
      <c r="R330" s="210">
        <f t="shared" si="427"/>
        <v>0</v>
      </c>
      <c r="S330" s="210">
        <f t="shared" si="427"/>
        <v>15000</v>
      </c>
      <c r="T330" s="210">
        <f t="shared" si="427"/>
        <v>0</v>
      </c>
      <c r="U330" s="210">
        <f t="shared" si="427"/>
        <v>0</v>
      </c>
      <c r="V330" s="210">
        <f t="shared" si="427"/>
        <v>100</v>
      </c>
      <c r="W330" s="210">
        <f t="shared" si="427"/>
        <v>15000</v>
      </c>
      <c r="X330" s="210">
        <f t="shared" si="427"/>
        <v>40000</v>
      </c>
      <c r="Y330" s="210">
        <f t="shared" si="427"/>
        <v>40000</v>
      </c>
      <c r="Z330" s="210">
        <f t="shared" si="427"/>
        <v>40000</v>
      </c>
      <c r="AA330" s="210">
        <f t="shared" si="427"/>
        <v>40000</v>
      </c>
      <c r="AB330" s="210">
        <f t="shared" si="427"/>
        <v>20000</v>
      </c>
      <c r="AC330" s="210">
        <f t="shared" si="427"/>
        <v>40000</v>
      </c>
      <c r="AD330" s="210">
        <f t="shared" si="427"/>
        <v>40000</v>
      </c>
      <c r="AE330" s="210">
        <f t="shared" si="427"/>
        <v>0</v>
      </c>
      <c r="AF330" s="210">
        <f t="shared" si="428"/>
        <v>0</v>
      </c>
      <c r="AG330" s="210">
        <f t="shared" si="428"/>
        <v>40000</v>
      </c>
      <c r="AH330" s="210">
        <f t="shared" si="428"/>
        <v>0</v>
      </c>
      <c r="AI330" s="210">
        <f t="shared" si="428"/>
        <v>40000</v>
      </c>
      <c r="AJ330" s="210">
        <f t="shared" si="428"/>
        <v>27500</v>
      </c>
      <c r="AK330" s="210">
        <f>SUM(AK331)</f>
        <v>40000</v>
      </c>
      <c r="AL330" s="210">
        <f t="shared" si="428"/>
        <v>0</v>
      </c>
      <c r="AM330" s="210">
        <f t="shared" si="428"/>
        <v>0</v>
      </c>
      <c r="AN330" s="210">
        <f t="shared" si="428"/>
        <v>40000</v>
      </c>
      <c r="AO330" s="204">
        <f t="shared" si="360"/>
        <v>5308.9123365850419</v>
      </c>
      <c r="AP330" s="210">
        <f t="shared" si="428"/>
        <v>40000</v>
      </c>
      <c r="AQ330" s="210"/>
      <c r="AR330" s="204">
        <f t="shared" si="361"/>
        <v>5308.9123365850419</v>
      </c>
      <c r="AS330" s="204"/>
      <c r="AT330" s="204">
        <f t="shared" si="436"/>
        <v>2654</v>
      </c>
      <c r="AU330" s="204">
        <f t="shared" si="436"/>
        <v>0</v>
      </c>
      <c r="AV330" s="204">
        <f t="shared" si="436"/>
        <v>0</v>
      </c>
      <c r="AW330" s="204">
        <f t="shared" si="354"/>
        <v>5308.9123365850419</v>
      </c>
      <c r="AX330" s="82"/>
      <c r="AY330" s="82"/>
      <c r="AZ330" s="82"/>
      <c r="BA330" s="82"/>
      <c r="BB330" s="82"/>
      <c r="BC330" s="82"/>
      <c r="BD330" s="82">
        <f t="shared" si="366"/>
        <v>0</v>
      </c>
      <c r="BE330" s="82">
        <f t="shared" si="368"/>
        <v>5308.9123365850419</v>
      </c>
      <c r="BF330" s="82">
        <f t="shared" si="372"/>
        <v>0</v>
      </c>
      <c r="BG330" s="82">
        <f t="shared" si="437"/>
        <v>2654</v>
      </c>
      <c r="BH330" s="82">
        <f t="shared" si="437"/>
        <v>5000</v>
      </c>
      <c r="BI330" s="82">
        <f t="shared" si="437"/>
        <v>5000</v>
      </c>
      <c r="BJ330" s="82">
        <f t="shared" si="437"/>
        <v>1250</v>
      </c>
      <c r="BK330" s="82">
        <v>5000</v>
      </c>
      <c r="BL330" s="82">
        <v>5000</v>
      </c>
      <c r="BM330" s="108">
        <f t="shared" si="435"/>
        <v>25</v>
      </c>
    </row>
    <row r="331" spans="1:65" hidden="1" x14ac:dyDescent="0.2">
      <c r="A331" s="201"/>
      <c r="B331" s="213"/>
      <c r="C331" s="202"/>
      <c r="D331" s="202"/>
      <c r="E331" s="202"/>
      <c r="F331" s="202"/>
      <c r="G331" s="202"/>
      <c r="H331" s="202"/>
      <c r="I331" s="214">
        <v>381</v>
      </c>
      <c r="J331" s="109" t="s">
        <v>73</v>
      </c>
      <c r="K331" s="210">
        <f t="shared" si="427"/>
        <v>26000</v>
      </c>
      <c r="L331" s="210">
        <f t="shared" si="427"/>
        <v>95000</v>
      </c>
      <c r="M331" s="210">
        <f t="shared" si="427"/>
        <v>95000</v>
      </c>
      <c r="N331" s="218">
        <f t="shared" si="427"/>
        <v>5000</v>
      </c>
      <c r="O331" s="218">
        <f t="shared" si="427"/>
        <v>5000</v>
      </c>
      <c r="P331" s="218">
        <f t="shared" si="427"/>
        <v>15000</v>
      </c>
      <c r="Q331" s="218">
        <f t="shared" si="427"/>
        <v>15000</v>
      </c>
      <c r="R331" s="218">
        <f t="shared" si="427"/>
        <v>0</v>
      </c>
      <c r="S331" s="218">
        <f t="shared" si="427"/>
        <v>15000</v>
      </c>
      <c r="T331" s="218">
        <f t="shared" si="427"/>
        <v>0</v>
      </c>
      <c r="U331" s="218">
        <f t="shared" si="427"/>
        <v>0</v>
      </c>
      <c r="V331" s="218">
        <f t="shared" si="427"/>
        <v>100</v>
      </c>
      <c r="W331" s="218">
        <f t="shared" si="427"/>
        <v>15000</v>
      </c>
      <c r="X331" s="218">
        <f t="shared" si="427"/>
        <v>40000</v>
      </c>
      <c r="Y331" s="218">
        <f t="shared" si="427"/>
        <v>40000</v>
      </c>
      <c r="Z331" s="218">
        <f t="shared" si="427"/>
        <v>40000</v>
      </c>
      <c r="AA331" s="218">
        <f t="shared" si="427"/>
        <v>40000</v>
      </c>
      <c r="AB331" s="218">
        <f t="shared" si="427"/>
        <v>20000</v>
      </c>
      <c r="AC331" s="218">
        <f t="shared" si="427"/>
        <v>40000</v>
      </c>
      <c r="AD331" s="218">
        <f t="shared" si="427"/>
        <v>40000</v>
      </c>
      <c r="AE331" s="218">
        <f t="shared" si="427"/>
        <v>0</v>
      </c>
      <c r="AF331" s="218">
        <f t="shared" si="428"/>
        <v>0</v>
      </c>
      <c r="AG331" s="218">
        <f t="shared" si="428"/>
        <v>40000</v>
      </c>
      <c r="AH331" s="218">
        <f t="shared" si="428"/>
        <v>0</v>
      </c>
      <c r="AI331" s="218">
        <f t="shared" si="428"/>
        <v>40000</v>
      </c>
      <c r="AJ331" s="218">
        <f t="shared" si="428"/>
        <v>27500</v>
      </c>
      <c r="AK331" s="218">
        <f>SUM(AK332)</f>
        <v>40000</v>
      </c>
      <c r="AL331" s="218">
        <f t="shared" si="428"/>
        <v>0</v>
      </c>
      <c r="AM331" s="218">
        <f t="shared" si="428"/>
        <v>0</v>
      </c>
      <c r="AN331" s="218">
        <f t="shared" si="428"/>
        <v>40000</v>
      </c>
      <c r="AO331" s="204">
        <f t="shared" si="360"/>
        <v>5308.9123365850419</v>
      </c>
      <c r="AP331" s="218">
        <f t="shared" si="428"/>
        <v>40000</v>
      </c>
      <c r="AQ331" s="218"/>
      <c r="AR331" s="204">
        <f t="shared" si="361"/>
        <v>5308.9123365850419</v>
      </c>
      <c r="AS331" s="204"/>
      <c r="AT331" s="204">
        <f t="shared" si="436"/>
        <v>2654</v>
      </c>
      <c r="AU331" s="204">
        <f t="shared" si="436"/>
        <v>0</v>
      </c>
      <c r="AV331" s="204">
        <f t="shared" si="436"/>
        <v>0</v>
      </c>
      <c r="AW331" s="204">
        <f t="shared" si="354"/>
        <v>5308.9123365850419</v>
      </c>
      <c r="AX331" s="82"/>
      <c r="AY331" s="82"/>
      <c r="AZ331" s="82"/>
      <c r="BA331" s="82"/>
      <c r="BB331" s="82"/>
      <c r="BC331" s="82"/>
      <c r="BD331" s="82">
        <f t="shared" si="366"/>
        <v>0</v>
      </c>
      <c r="BE331" s="82">
        <f t="shared" si="368"/>
        <v>5308.9123365850419</v>
      </c>
      <c r="BF331" s="82">
        <f t="shared" si="372"/>
        <v>0</v>
      </c>
      <c r="BG331" s="82">
        <f t="shared" si="437"/>
        <v>2654</v>
      </c>
      <c r="BH331" s="82">
        <f t="shared" si="437"/>
        <v>5000</v>
      </c>
      <c r="BI331" s="82">
        <f t="shared" si="437"/>
        <v>5000</v>
      </c>
      <c r="BJ331" s="82">
        <f t="shared" si="437"/>
        <v>1250</v>
      </c>
      <c r="BK331" s="82"/>
      <c r="BL331" s="82"/>
      <c r="BM331" s="108">
        <f t="shared" si="435"/>
        <v>25</v>
      </c>
    </row>
    <row r="332" spans="1:65" hidden="1" x14ac:dyDescent="0.2">
      <c r="A332" s="201"/>
      <c r="B332" s="202"/>
      <c r="C332" s="202"/>
      <c r="D332" s="202"/>
      <c r="E332" s="202"/>
      <c r="F332" s="202"/>
      <c r="G332" s="202"/>
      <c r="H332" s="202"/>
      <c r="I332" s="214">
        <v>38113</v>
      </c>
      <c r="J332" s="109" t="s">
        <v>417</v>
      </c>
      <c r="K332" s="215">
        <v>26000</v>
      </c>
      <c r="L332" s="215">
        <v>95000</v>
      </c>
      <c r="M332" s="215">
        <v>95000</v>
      </c>
      <c r="N332" s="215">
        <v>5000</v>
      </c>
      <c r="O332" s="215">
        <v>5000</v>
      </c>
      <c r="P332" s="215">
        <v>15000</v>
      </c>
      <c r="Q332" s="215">
        <v>15000</v>
      </c>
      <c r="R332" s="215"/>
      <c r="S332" s="215">
        <v>15000</v>
      </c>
      <c r="T332" s="215"/>
      <c r="U332" s="215"/>
      <c r="V332" s="204">
        <f t="shared" si="421"/>
        <v>100</v>
      </c>
      <c r="W332" s="204">
        <v>15000</v>
      </c>
      <c r="X332" s="215">
        <v>40000</v>
      </c>
      <c r="Y332" s="215">
        <v>40000</v>
      </c>
      <c r="Z332" s="215">
        <v>40000</v>
      </c>
      <c r="AA332" s="215">
        <v>40000</v>
      </c>
      <c r="AB332" s="215">
        <v>20000</v>
      </c>
      <c r="AC332" s="215">
        <v>40000</v>
      </c>
      <c r="AD332" s="215">
        <v>40000</v>
      </c>
      <c r="AE332" s="215"/>
      <c r="AF332" s="215"/>
      <c r="AG332" s="218">
        <f>SUM(AD332+AE332-AF332)</f>
        <v>40000</v>
      </c>
      <c r="AH332" s="215"/>
      <c r="AI332" s="215">
        <v>40000</v>
      </c>
      <c r="AJ332" s="82">
        <v>27500</v>
      </c>
      <c r="AK332" s="215">
        <v>40000</v>
      </c>
      <c r="AL332" s="215"/>
      <c r="AM332" s="215"/>
      <c r="AN332" s="82">
        <f t="shared" si="318"/>
        <v>40000</v>
      </c>
      <c r="AO332" s="204">
        <f t="shared" si="360"/>
        <v>5308.9123365850419</v>
      </c>
      <c r="AP332" s="82">
        <v>40000</v>
      </c>
      <c r="AQ332" s="82"/>
      <c r="AR332" s="204">
        <f t="shared" si="361"/>
        <v>5308.9123365850419</v>
      </c>
      <c r="AS332" s="204">
        <v>2654</v>
      </c>
      <c r="AT332" s="204">
        <v>2654</v>
      </c>
      <c r="AU332" s="204"/>
      <c r="AV332" s="204"/>
      <c r="AW332" s="204">
        <f t="shared" si="354"/>
        <v>5308.9123365850419</v>
      </c>
      <c r="AX332" s="82"/>
      <c r="AY332" s="82"/>
      <c r="AZ332" s="82">
        <v>5308.91</v>
      </c>
      <c r="BA332" s="82"/>
      <c r="BB332" s="82"/>
      <c r="BC332" s="82"/>
      <c r="BD332" s="82">
        <f t="shared" si="366"/>
        <v>5308.91</v>
      </c>
      <c r="BE332" s="82">
        <f t="shared" si="368"/>
        <v>2.3365850420304923E-3</v>
      </c>
      <c r="BF332" s="82">
        <f t="shared" si="372"/>
        <v>-5308.91</v>
      </c>
      <c r="BG332" s="82">
        <v>2654</v>
      </c>
      <c r="BH332" s="82">
        <v>5000</v>
      </c>
      <c r="BI332" s="82">
        <v>5000</v>
      </c>
      <c r="BJ332" s="82">
        <v>1250</v>
      </c>
      <c r="BK332" s="82"/>
      <c r="BL332" s="82"/>
      <c r="BM332" s="108">
        <f t="shared" si="435"/>
        <v>25</v>
      </c>
    </row>
    <row r="333" spans="1:65" hidden="1" x14ac:dyDescent="0.2">
      <c r="A333" s="201" t="s">
        <v>137</v>
      </c>
      <c r="B333" s="202"/>
      <c r="C333" s="202"/>
      <c r="D333" s="202"/>
      <c r="E333" s="202"/>
      <c r="F333" s="202"/>
      <c r="G333" s="202"/>
      <c r="H333" s="202"/>
      <c r="I333" s="214" t="s">
        <v>21</v>
      </c>
      <c r="J333" s="109" t="s">
        <v>140</v>
      </c>
      <c r="K333" s="210">
        <f t="shared" ref="K333:AE338" si="438">SUM(K334)</f>
        <v>13000</v>
      </c>
      <c r="L333" s="210">
        <f t="shared" si="438"/>
        <v>0</v>
      </c>
      <c r="M333" s="210">
        <f t="shared" si="438"/>
        <v>0</v>
      </c>
      <c r="N333" s="210">
        <f t="shared" si="438"/>
        <v>14000</v>
      </c>
      <c r="O333" s="210">
        <f t="shared" si="438"/>
        <v>14000</v>
      </c>
      <c r="P333" s="210">
        <f t="shared" si="438"/>
        <v>20000</v>
      </c>
      <c r="Q333" s="210">
        <f t="shared" si="438"/>
        <v>20000</v>
      </c>
      <c r="R333" s="210">
        <f t="shared" si="438"/>
        <v>15200</v>
      </c>
      <c r="S333" s="210">
        <f t="shared" si="438"/>
        <v>25000</v>
      </c>
      <c r="T333" s="210">
        <f t="shared" si="438"/>
        <v>17700</v>
      </c>
      <c r="U333" s="210">
        <f t="shared" si="438"/>
        <v>0</v>
      </c>
      <c r="V333" s="210">
        <f t="shared" si="438"/>
        <v>125</v>
      </c>
      <c r="W333" s="210">
        <f t="shared" si="438"/>
        <v>25000</v>
      </c>
      <c r="X333" s="210">
        <f t="shared" si="438"/>
        <v>60000</v>
      </c>
      <c r="Y333" s="210">
        <f t="shared" si="438"/>
        <v>10000</v>
      </c>
      <c r="Z333" s="210">
        <f t="shared" si="438"/>
        <v>15000</v>
      </c>
      <c r="AA333" s="210">
        <f t="shared" si="438"/>
        <v>15000</v>
      </c>
      <c r="AB333" s="210">
        <f t="shared" si="438"/>
        <v>4500</v>
      </c>
      <c r="AC333" s="210">
        <f t="shared" si="438"/>
        <v>15000</v>
      </c>
      <c r="AD333" s="210">
        <f t="shared" si="438"/>
        <v>15000</v>
      </c>
      <c r="AE333" s="210">
        <f t="shared" si="438"/>
        <v>0</v>
      </c>
      <c r="AF333" s="210">
        <f t="shared" ref="AF333:AQ338" si="439">SUM(AF334)</f>
        <v>0</v>
      </c>
      <c r="AG333" s="210">
        <f t="shared" si="439"/>
        <v>15000</v>
      </c>
      <c r="AH333" s="210">
        <f t="shared" si="439"/>
        <v>0</v>
      </c>
      <c r="AI333" s="210">
        <f t="shared" si="439"/>
        <v>15000</v>
      </c>
      <c r="AJ333" s="210">
        <f t="shared" si="439"/>
        <v>0</v>
      </c>
      <c r="AK333" s="210">
        <f t="shared" si="439"/>
        <v>15000</v>
      </c>
      <c r="AL333" s="210">
        <f t="shared" si="439"/>
        <v>0</v>
      </c>
      <c r="AM333" s="210">
        <f t="shared" si="439"/>
        <v>0</v>
      </c>
      <c r="AN333" s="210">
        <f t="shared" si="439"/>
        <v>15000</v>
      </c>
      <c r="AO333" s="204">
        <f t="shared" si="360"/>
        <v>1990.8421262193906</v>
      </c>
      <c r="AP333" s="210">
        <f t="shared" si="439"/>
        <v>15000</v>
      </c>
      <c r="AQ333" s="210">
        <f t="shared" si="439"/>
        <v>0</v>
      </c>
      <c r="AR333" s="204">
        <f t="shared" si="361"/>
        <v>1990.8421262193906</v>
      </c>
      <c r="AS333" s="204"/>
      <c r="AT333" s="204">
        <f t="shared" ref="AT333:AV333" si="440">SUM(AT334)</f>
        <v>150</v>
      </c>
      <c r="AU333" s="204">
        <f t="shared" si="440"/>
        <v>0</v>
      </c>
      <c r="AV333" s="204">
        <f t="shared" si="440"/>
        <v>0</v>
      </c>
      <c r="AW333" s="204">
        <f t="shared" si="354"/>
        <v>1990.8421262193906</v>
      </c>
      <c r="AX333" s="82"/>
      <c r="AY333" s="82"/>
      <c r="AZ333" s="82"/>
      <c r="BA333" s="82"/>
      <c r="BB333" s="82"/>
      <c r="BC333" s="82"/>
      <c r="BD333" s="82">
        <f t="shared" si="366"/>
        <v>0</v>
      </c>
      <c r="BE333" s="82">
        <f t="shared" si="368"/>
        <v>1990.8421262193906</v>
      </c>
      <c r="BF333" s="82">
        <f t="shared" si="372"/>
        <v>0</v>
      </c>
      <c r="BG333" s="82">
        <f>SUM(BG336)</f>
        <v>0</v>
      </c>
      <c r="BH333" s="82">
        <f>SUM(BH336)</f>
        <v>1000</v>
      </c>
      <c r="BI333" s="82">
        <f>SUM(BI336)</f>
        <v>1000</v>
      </c>
      <c r="BJ333" s="82">
        <f>SUM(BJ336)</f>
        <v>300</v>
      </c>
      <c r="BK333" s="82">
        <f t="shared" ref="BK333:BL333" si="441">SUM(BK336)</f>
        <v>1000</v>
      </c>
      <c r="BL333" s="82">
        <f t="shared" si="441"/>
        <v>1000</v>
      </c>
      <c r="BM333" s="108">
        <f t="shared" si="435"/>
        <v>30</v>
      </c>
    </row>
    <row r="334" spans="1:65" hidden="1" x14ac:dyDescent="0.2">
      <c r="A334" s="201"/>
      <c r="B334" s="202"/>
      <c r="C334" s="202"/>
      <c r="D334" s="202"/>
      <c r="E334" s="202"/>
      <c r="F334" s="202"/>
      <c r="G334" s="202"/>
      <c r="H334" s="202"/>
      <c r="I334" s="214" t="s">
        <v>133</v>
      </c>
      <c r="J334" s="109"/>
      <c r="K334" s="210">
        <f t="shared" ref="K334:AQ334" si="442">SUM(K336)</f>
        <v>13000</v>
      </c>
      <c r="L334" s="210">
        <f t="shared" si="442"/>
        <v>0</v>
      </c>
      <c r="M334" s="210">
        <f t="shared" si="442"/>
        <v>0</v>
      </c>
      <c r="N334" s="210">
        <f t="shared" si="442"/>
        <v>14000</v>
      </c>
      <c r="O334" s="210">
        <f t="shared" si="442"/>
        <v>14000</v>
      </c>
      <c r="P334" s="210">
        <f t="shared" si="442"/>
        <v>20000</v>
      </c>
      <c r="Q334" s="210">
        <f t="shared" si="442"/>
        <v>20000</v>
      </c>
      <c r="R334" s="210">
        <f t="shared" si="442"/>
        <v>15200</v>
      </c>
      <c r="S334" s="210">
        <f t="shared" si="442"/>
        <v>25000</v>
      </c>
      <c r="T334" s="210">
        <f t="shared" si="442"/>
        <v>17700</v>
      </c>
      <c r="U334" s="210">
        <f t="shared" si="442"/>
        <v>0</v>
      </c>
      <c r="V334" s="210">
        <f t="shared" si="442"/>
        <v>125</v>
      </c>
      <c r="W334" s="210">
        <f t="shared" si="442"/>
        <v>25000</v>
      </c>
      <c r="X334" s="210">
        <f t="shared" si="442"/>
        <v>60000</v>
      </c>
      <c r="Y334" s="210">
        <f t="shared" si="442"/>
        <v>10000</v>
      </c>
      <c r="Z334" s="210">
        <f t="shared" si="442"/>
        <v>15000</v>
      </c>
      <c r="AA334" s="210">
        <f t="shared" si="442"/>
        <v>15000</v>
      </c>
      <c r="AB334" s="210">
        <f t="shared" si="442"/>
        <v>4500</v>
      </c>
      <c r="AC334" s="210">
        <f t="shared" si="442"/>
        <v>15000</v>
      </c>
      <c r="AD334" s="210">
        <f t="shared" si="442"/>
        <v>15000</v>
      </c>
      <c r="AE334" s="210">
        <f t="shared" si="442"/>
        <v>0</v>
      </c>
      <c r="AF334" s="210">
        <f t="shared" si="442"/>
        <v>0</v>
      </c>
      <c r="AG334" s="210">
        <f t="shared" si="442"/>
        <v>15000</v>
      </c>
      <c r="AH334" s="210">
        <f t="shared" si="442"/>
        <v>0</v>
      </c>
      <c r="AI334" s="210">
        <f t="shared" si="442"/>
        <v>15000</v>
      </c>
      <c r="AJ334" s="210">
        <f t="shared" si="442"/>
        <v>0</v>
      </c>
      <c r="AK334" s="210">
        <f t="shared" si="442"/>
        <v>15000</v>
      </c>
      <c r="AL334" s="210">
        <f t="shared" si="442"/>
        <v>0</v>
      </c>
      <c r="AM334" s="210">
        <f t="shared" si="442"/>
        <v>0</v>
      </c>
      <c r="AN334" s="210">
        <f t="shared" si="442"/>
        <v>15000</v>
      </c>
      <c r="AO334" s="204">
        <f t="shared" si="360"/>
        <v>1990.8421262193906</v>
      </c>
      <c r="AP334" s="210">
        <f t="shared" si="442"/>
        <v>15000</v>
      </c>
      <c r="AQ334" s="210">
        <f t="shared" si="442"/>
        <v>0</v>
      </c>
      <c r="AR334" s="204">
        <f t="shared" si="361"/>
        <v>1990.8421262193906</v>
      </c>
      <c r="AS334" s="204"/>
      <c r="AT334" s="204">
        <f t="shared" ref="AT334:AV334" si="443">SUM(AT336)</f>
        <v>150</v>
      </c>
      <c r="AU334" s="204">
        <f t="shared" si="443"/>
        <v>0</v>
      </c>
      <c r="AV334" s="204">
        <f t="shared" si="443"/>
        <v>0</v>
      </c>
      <c r="AW334" s="204">
        <f t="shared" si="354"/>
        <v>1990.8421262193906</v>
      </c>
      <c r="AX334" s="82"/>
      <c r="AY334" s="82"/>
      <c r="AZ334" s="82"/>
      <c r="BA334" s="82"/>
      <c r="BB334" s="82"/>
      <c r="BC334" s="82"/>
      <c r="BD334" s="82">
        <f t="shared" si="366"/>
        <v>0</v>
      </c>
      <c r="BE334" s="82">
        <f t="shared" si="368"/>
        <v>1990.8421262193906</v>
      </c>
      <c r="BF334" s="82">
        <f t="shared" si="372"/>
        <v>0</v>
      </c>
      <c r="BG334" s="82"/>
      <c r="BH334" s="82">
        <f t="shared" ref="BH334:BJ335" si="444">SUM(BH335)</f>
        <v>1000</v>
      </c>
      <c r="BI334" s="82">
        <f t="shared" si="444"/>
        <v>1000</v>
      </c>
      <c r="BJ334" s="82">
        <f t="shared" si="444"/>
        <v>300</v>
      </c>
      <c r="BK334" s="82">
        <f t="shared" ref="BK334:BL334" si="445">SUM(BK335)</f>
        <v>0</v>
      </c>
      <c r="BL334" s="82">
        <f t="shared" si="445"/>
        <v>0</v>
      </c>
      <c r="BM334" s="108">
        <f t="shared" si="435"/>
        <v>30</v>
      </c>
    </row>
    <row r="335" spans="1:65" hidden="1" x14ac:dyDescent="0.2">
      <c r="A335" s="201"/>
      <c r="B335" s="213" t="s">
        <v>369</v>
      </c>
      <c r="C335" s="202"/>
      <c r="D335" s="213"/>
      <c r="E335" s="202"/>
      <c r="F335" s="202"/>
      <c r="G335" s="202"/>
      <c r="H335" s="202"/>
      <c r="I335" s="220" t="s">
        <v>370</v>
      </c>
      <c r="J335" s="109" t="s">
        <v>1</v>
      </c>
      <c r="K335" s="210"/>
      <c r="L335" s="210"/>
      <c r="M335" s="210"/>
      <c r="N335" s="210"/>
      <c r="O335" s="210"/>
      <c r="P335" s="210"/>
      <c r="Q335" s="210"/>
      <c r="R335" s="210"/>
      <c r="S335" s="210"/>
      <c r="T335" s="210"/>
      <c r="U335" s="210"/>
      <c r="V335" s="210"/>
      <c r="W335" s="210"/>
      <c r="X335" s="210"/>
      <c r="Y335" s="210"/>
      <c r="Z335" s="210"/>
      <c r="AA335" s="210"/>
      <c r="AB335" s="210"/>
      <c r="AC335" s="210"/>
      <c r="AD335" s="210"/>
      <c r="AE335" s="210"/>
      <c r="AF335" s="210"/>
      <c r="AG335" s="210"/>
      <c r="AH335" s="210"/>
      <c r="AI335" s="210"/>
      <c r="AJ335" s="210"/>
      <c r="AK335" s="210"/>
      <c r="AL335" s="210"/>
      <c r="AM335" s="210"/>
      <c r="AN335" s="210"/>
      <c r="AO335" s="204">
        <f t="shared" si="360"/>
        <v>0</v>
      </c>
      <c r="AP335" s="210">
        <v>15000</v>
      </c>
      <c r="AQ335" s="210"/>
      <c r="AR335" s="204">
        <f t="shared" si="361"/>
        <v>1990.8421262193906</v>
      </c>
      <c r="AS335" s="204"/>
      <c r="AT335" s="204">
        <v>15000</v>
      </c>
      <c r="AU335" s="204"/>
      <c r="AV335" s="204"/>
      <c r="AW335" s="204">
        <f t="shared" si="354"/>
        <v>1990.8421262193906</v>
      </c>
      <c r="AX335" s="82"/>
      <c r="AY335" s="82"/>
      <c r="AZ335" s="82"/>
      <c r="BA335" s="82"/>
      <c r="BB335" s="82"/>
      <c r="BC335" s="82"/>
      <c r="BD335" s="82">
        <f t="shared" si="366"/>
        <v>0</v>
      </c>
      <c r="BE335" s="82">
        <f t="shared" si="368"/>
        <v>1990.8421262193906</v>
      </c>
      <c r="BF335" s="82">
        <f t="shared" si="372"/>
        <v>0</v>
      </c>
      <c r="BG335" s="82"/>
      <c r="BH335" s="82">
        <f t="shared" si="444"/>
        <v>1000</v>
      </c>
      <c r="BI335" s="82">
        <f t="shared" si="444"/>
        <v>1000</v>
      </c>
      <c r="BJ335" s="82">
        <f t="shared" si="444"/>
        <v>300</v>
      </c>
      <c r="BK335" s="82"/>
      <c r="BL335" s="82"/>
      <c r="BM335" s="108">
        <f t="shared" si="435"/>
        <v>30</v>
      </c>
    </row>
    <row r="336" spans="1:65" hidden="1" x14ac:dyDescent="0.2">
      <c r="A336" s="222"/>
      <c r="B336" s="217"/>
      <c r="C336" s="216"/>
      <c r="D336" s="216"/>
      <c r="E336" s="216"/>
      <c r="F336" s="216"/>
      <c r="G336" s="216"/>
      <c r="H336" s="216"/>
      <c r="I336" s="203">
        <v>3</v>
      </c>
      <c r="J336" s="192" t="s">
        <v>4</v>
      </c>
      <c r="K336" s="210">
        <f t="shared" si="438"/>
        <v>13000</v>
      </c>
      <c r="L336" s="210">
        <f t="shared" si="438"/>
        <v>0</v>
      </c>
      <c r="M336" s="210">
        <f t="shared" si="438"/>
        <v>0</v>
      </c>
      <c r="N336" s="204">
        <f t="shared" si="438"/>
        <v>14000</v>
      </c>
      <c r="O336" s="204">
        <f t="shared" si="438"/>
        <v>14000</v>
      </c>
      <c r="P336" s="204">
        <f t="shared" si="438"/>
        <v>20000</v>
      </c>
      <c r="Q336" s="204">
        <f t="shared" si="438"/>
        <v>20000</v>
      </c>
      <c r="R336" s="204">
        <f>SUM(R337)</f>
        <v>15200</v>
      </c>
      <c r="S336" s="204">
        <f>SUM(S337)</f>
        <v>25000</v>
      </c>
      <c r="T336" s="204">
        <f t="shared" si="438"/>
        <v>17700</v>
      </c>
      <c r="U336" s="204">
        <f t="shared" si="438"/>
        <v>0</v>
      </c>
      <c r="V336" s="204">
        <f t="shared" si="438"/>
        <v>125</v>
      </c>
      <c r="W336" s="204">
        <f t="shared" si="438"/>
        <v>25000</v>
      </c>
      <c r="X336" s="204">
        <f t="shared" si="438"/>
        <v>60000</v>
      </c>
      <c r="Y336" s="204">
        <f t="shared" si="438"/>
        <v>10000</v>
      </c>
      <c r="Z336" s="204">
        <f t="shared" si="438"/>
        <v>15000</v>
      </c>
      <c r="AA336" s="204">
        <f t="shared" si="438"/>
        <v>15000</v>
      </c>
      <c r="AB336" s="204">
        <f t="shared" si="438"/>
        <v>4500</v>
      </c>
      <c r="AC336" s="204">
        <f t="shared" si="438"/>
        <v>15000</v>
      </c>
      <c r="AD336" s="204">
        <f t="shared" si="438"/>
        <v>15000</v>
      </c>
      <c r="AE336" s="204">
        <f t="shared" si="438"/>
        <v>0</v>
      </c>
      <c r="AF336" s="204">
        <f t="shared" si="439"/>
        <v>0</v>
      </c>
      <c r="AG336" s="204">
        <f t="shared" si="439"/>
        <v>15000</v>
      </c>
      <c r="AH336" s="204">
        <f t="shared" si="439"/>
        <v>0</v>
      </c>
      <c r="AI336" s="204">
        <f t="shared" si="439"/>
        <v>15000</v>
      </c>
      <c r="AJ336" s="204">
        <f t="shared" si="439"/>
        <v>0</v>
      </c>
      <c r="AK336" s="204">
        <f t="shared" si="439"/>
        <v>15000</v>
      </c>
      <c r="AL336" s="204">
        <f t="shared" si="439"/>
        <v>0</v>
      </c>
      <c r="AM336" s="204">
        <f t="shared" si="439"/>
        <v>0</v>
      </c>
      <c r="AN336" s="204">
        <f t="shared" si="439"/>
        <v>15000</v>
      </c>
      <c r="AO336" s="204">
        <f t="shared" si="360"/>
        <v>1990.8421262193906</v>
      </c>
      <c r="AP336" s="204">
        <f t="shared" si="439"/>
        <v>15000</v>
      </c>
      <c r="AQ336" s="204">
        <f t="shared" si="439"/>
        <v>0</v>
      </c>
      <c r="AR336" s="204">
        <f t="shared" si="361"/>
        <v>1990.8421262193906</v>
      </c>
      <c r="AS336" s="204"/>
      <c r="AT336" s="204">
        <f t="shared" ref="AT336:AV338" si="446">SUM(AT337)</f>
        <v>150</v>
      </c>
      <c r="AU336" s="204">
        <f t="shared" si="446"/>
        <v>0</v>
      </c>
      <c r="AV336" s="204">
        <f t="shared" si="446"/>
        <v>0</v>
      </c>
      <c r="AW336" s="204">
        <f t="shared" si="354"/>
        <v>1990.8421262193906</v>
      </c>
      <c r="AX336" s="82"/>
      <c r="AY336" s="82"/>
      <c r="AZ336" s="82"/>
      <c r="BA336" s="82"/>
      <c r="BB336" s="82"/>
      <c r="BC336" s="82"/>
      <c r="BD336" s="82">
        <f t="shared" si="366"/>
        <v>0</v>
      </c>
      <c r="BE336" s="82">
        <f t="shared" si="368"/>
        <v>1990.8421262193906</v>
      </c>
      <c r="BF336" s="82">
        <f t="shared" si="372"/>
        <v>0</v>
      </c>
      <c r="BG336" s="82">
        <f t="shared" ref="BG336:BL338" si="447">SUM(BG337)</f>
        <v>0</v>
      </c>
      <c r="BH336" s="82">
        <f t="shared" si="447"/>
        <v>1000</v>
      </c>
      <c r="BI336" s="82">
        <f t="shared" si="447"/>
        <v>1000</v>
      </c>
      <c r="BJ336" s="82">
        <f t="shared" si="447"/>
        <v>300</v>
      </c>
      <c r="BK336" s="82">
        <f t="shared" si="447"/>
        <v>1000</v>
      </c>
      <c r="BL336" s="82">
        <f t="shared" si="447"/>
        <v>1000</v>
      </c>
      <c r="BM336" s="108">
        <f t="shared" si="435"/>
        <v>30</v>
      </c>
    </row>
    <row r="337" spans="1:65" hidden="1" x14ac:dyDescent="0.2">
      <c r="A337" s="222"/>
      <c r="B337" s="217" t="s">
        <v>370</v>
      </c>
      <c r="C337" s="216"/>
      <c r="D337" s="216"/>
      <c r="E337" s="216"/>
      <c r="F337" s="216"/>
      <c r="G337" s="216"/>
      <c r="H337" s="216"/>
      <c r="I337" s="203">
        <v>38</v>
      </c>
      <c r="J337" s="192" t="s">
        <v>14</v>
      </c>
      <c r="K337" s="210">
        <f t="shared" si="438"/>
        <v>13000</v>
      </c>
      <c r="L337" s="210">
        <f t="shared" si="438"/>
        <v>0</v>
      </c>
      <c r="M337" s="210">
        <f t="shared" si="438"/>
        <v>0</v>
      </c>
      <c r="N337" s="204">
        <f t="shared" si="438"/>
        <v>14000</v>
      </c>
      <c r="O337" s="204">
        <f t="shared" si="438"/>
        <v>14000</v>
      </c>
      <c r="P337" s="204">
        <f t="shared" si="438"/>
        <v>20000</v>
      </c>
      <c r="Q337" s="204">
        <f t="shared" si="438"/>
        <v>20000</v>
      </c>
      <c r="R337" s="204">
        <f>SUM(R338)</f>
        <v>15200</v>
      </c>
      <c r="S337" s="204">
        <f>SUM(S338)</f>
        <v>25000</v>
      </c>
      <c r="T337" s="204">
        <f>SUM(T338)</f>
        <v>17700</v>
      </c>
      <c r="U337" s="204">
        <f t="shared" si="438"/>
        <v>0</v>
      </c>
      <c r="V337" s="204">
        <f t="shared" si="438"/>
        <v>125</v>
      </c>
      <c r="W337" s="204">
        <f t="shared" si="438"/>
        <v>25000</v>
      </c>
      <c r="X337" s="204">
        <f t="shared" si="438"/>
        <v>60000</v>
      </c>
      <c r="Y337" s="204">
        <f t="shared" si="438"/>
        <v>10000</v>
      </c>
      <c r="Z337" s="204">
        <f t="shared" si="438"/>
        <v>15000</v>
      </c>
      <c r="AA337" s="204">
        <f t="shared" si="438"/>
        <v>15000</v>
      </c>
      <c r="AB337" s="204">
        <f t="shared" si="438"/>
        <v>4500</v>
      </c>
      <c r="AC337" s="204">
        <f t="shared" si="438"/>
        <v>15000</v>
      </c>
      <c r="AD337" s="204">
        <f t="shared" si="438"/>
        <v>15000</v>
      </c>
      <c r="AE337" s="204">
        <f t="shared" si="438"/>
        <v>0</v>
      </c>
      <c r="AF337" s="204">
        <f t="shared" si="439"/>
        <v>0</v>
      </c>
      <c r="AG337" s="204">
        <f t="shared" si="439"/>
        <v>15000</v>
      </c>
      <c r="AH337" s="204">
        <f t="shared" si="439"/>
        <v>0</v>
      </c>
      <c r="AI337" s="204">
        <f t="shared" si="439"/>
        <v>15000</v>
      </c>
      <c r="AJ337" s="204">
        <f t="shared" si="439"/>
        <v>0</v>
      </c>
      <c r="AK337" s="204">
        <f t="shared" si="439"/>
        <v>15000</v>
      </c>
      <c r="AL337" s="204">
        <f t="shared" si="439"/>
        <v>0</v>
      </c>
      <c r="AM337" s="204">
        <f t="shared" si="439"/>
        <v>0</v>
      </c>
      <c r="AN337" s="204">
        <f t="shared" si="439"/>
        <v>15000</v>
      </c>
      <c r="AO337" s="204">
        <f t="shared" si="360"/>
        <v>1990.8421262193906</v>
      </c>
      <c r="AP337" s="204">
        <f t="shared" si="439"/>
        <v>15000</v>
      </c>
      <c r="AQ337" s="204"/>
      <c r="AR337" s="204">
        <f t="shared" si="361"/>
        <v>1990.8421262193906</v>
      </c>
      <c r="AS337" s="204"/>
      <c r="AT337" s="204">
        <f t="shared" si="446"/>
        <v>150</v>
      </c>
      <c r="AU337" s="204">
        <f t="shared" si="446"/>
        <v>0</v>
      </c>
      <c r="AV337" s="204">
        <f t="shared" si="446"/>
        <v>0</v>
      </c>
      <c r="AW337" s="204">
        <f t="shared" si="354"/>
        <v>1990.8421262193906</v>
      </c>
      <c r="AX337" s="82"/>
      <c r="AY337" s="82"/>
      <c r="AZ337" s="82"/>
      <c r="BA337" s="82"/>
      <c r="BB337" s="82"/>
      <c r="BC337" s="82"/>
      <c r="BD337" s="82">
        <f t="shared" si="366"/>
        <v>0</v>
      </c>
      <c r="BE337" s="82">
        <f t="shared" si="368"/>
        <v>1990.8421262193906</v>
      </c>
      <c r="BF337" s="82">
        <f t="shared" si="372"/>
        <v>0</v>
      </c>
      <c r="BG337" s="82">
        <f t="shared" si="447"/>
        <v>0</v>
      </c>
      <c r="BH337" s="82">
        <f t="shared" si="447"/>
        <v>1000</v>
      </c>
      <c r="BI337" s="82">
        <f t="shared" si="447"/>
        <v>1000</v>
      </c>
      <c r="BJ337" s="82">
        <f t="shared" si="447"/>
        <v>300</v>
      </c>
      <c r="BK337" s="82">
        <v>1000</v>
      </c>
      <c r="BL337" s="82">
        <v>1000</v>
      </c>
      <c r="BM337" s="108">
        <f t="shared" si="435"/>
        <v>30</v>
      </c>
    </row>
    <row r="338" spans="1:65" hidden="1" x14ac:dyDescent="0.2">
      <c r="A338" s="201"/>
      <c r="B338" s="213"/>
      <c r="C338" s="202"/>
      <c r="D338" s="202"/>
      <c r="E338" s="202"/>
      <c r="F338" s="202"/>
      <c r="G338" s="202"/>
      <c r="H338" s="202"/>
      <c r="I338" s="214">
        <v>381</v>
      </c>
      <c r="J338" s="109" t="s">
        <v>73</v>
      </c>
      <c r="K338" s="210">
        <f t="shared" si="438"/>
        <v>13000</v>
      </c>
      <c r="L338" s="210">
        <f t="shared" si="438"/>
        <v>0</v>
      </c>
      <c r="M338" s="210">
        <f t="shared" si="438"/>
        <v>0</v>
      </c>
      <c r="N338" s="215">
        <f t="shared" si="438"/>
        <v>14000</v>
      </c>
      <c r="O338" s="215">
        <f t="shared" si="438"/>
        <v>14000</v>
      </c>
      <c r="P338" s="215">
        <f t="shared" si="438"/>
        <v>20000</v>
      </c>
      <c r="Q338" s="215">
        <f t="shared" si="438"/>
        <v>20000</v>
      </c>
      <c r="R338" s="215">
        <f t="shared" si="438"/>
        <v>15200</v>
      </c>
      <c r="S338" s="215">
        <f t="shared" si="438"/>
        <v>25000</v>
      </c>
      <c r="T338" s="215">
        <f t="shared" si="438"/>
        <v>17700</v>
      </c>
      <c r="U338" s="215">
        <f t="shared" si="438"/>
        <v>0</v>
      </c>
      <c r="V338" s="215">
        <f t="shared" si="438"/>
        <v>125</v>
      </c>
      <c r="W338" s="215">
        <f t="shared" si="438"/>
        <v>25000</v>
      </c>
      <c r="X338" s="215">
        <f t="shared" si="438"/>
        <v>60000</v>
      </c>
      <c r="Y338" s="215">
        <f t="shared" si="438"/>
        <v>10000</v>
      </c>
      <c r="Z338" s="215">
        <f t="shared" si="438"/>
        <v>15000</v>
      </c>
      <c r="AA338" s="215">
        <f t="shared" si="438"/>
        <v>15000</v>
      </c>
      <c r="AB338" s="215">
        <f t="shared" si="438"/>
        <v>4500</v>
      </c>
      <c r="AC338" s="215">
        <f t="shared" si="438"/>
        <v>15000</v>
      </c>
      <c r="AD338" s="215">
        <f t="shared" si="438"/>
        <v>15000</v>
      </c>
      <c r="AE338" s="215">
        <f t="shared" si="438"/>
        <v>0</v>
      </c>
      <c r="AF338" s="215">
        <f t="shared" si="439"/>
        <v>0</v>
      </c>
      <c r="AG338" s="215">
        <f t="shared" si="439"/>
        <v>15000</v>
      </c>
      <c r="AH338" s="215">
        <f t="shared" si="439"/>
        <v>0</v>
      </c>
      <c r="AI338" s="215">
        <f t="shared" si="439"/>
        <v>15000</v>
      </c>
      <c r="AJ338" s="215">
        <f t="shared" si="439"/>
        <v>0</v>
      </c>
      <c r="AK338" s="215">
        <f t="shared" si="439"/>
        <v>15000</v>
      </c>
      <c r="AL338" s="215">
        <f t="shared" si="439"/>
        <v>0</v>
      </c>
      <c r="AM338" s="215">
        <f t="shared" si="439"/>
        <v>0</v>
      </c>
      <c r="AN338" s="215">
        <f t="shared" si="439"/>
        <v>15000</v>
      </c>
      <c r="AO338" s="204">
        <f t="shared" si="360"/>
        <v>1990.8421262193906</v>
      </c>
      <c r="AP338" s="215">
        <f t="shared" si="439"/>
        <v>15000</v>
      </c>
      <c r="AQ338" s="215"/>
      <c r="AR338" s="204">
        <f t="shared" si="361"/>
        <v>1990.8421262193906</v>
      </c>
      <c r="AS338" s="204"/>
      <c r="AT338" s="204">
        <f t="shared" si="446"/>
        <v>150</v>
      </c>
      <c r="AU338" s="204">
        <f t="shared" si="446"/>
        <v>0</v>
      </c>
      <c r="AV338" s="204">
        <f t="shared" si="446"/>
        <v>0</v>
      </c>
      <c r="AW338" s="204">
        <f t="shared" si="354"/>
        <v>1990.8421262193906</v>
      </c>
      <c r="AX338" s="82"/>
      <c r="AY338" s="82"/>
      <c r="AZ338" s="82"/>
      <c r="BA338" s="82"/>
      <c r="BB338" s="82"/>
      <c r="BC338" s="82"/>
      <c r="BD338" s="82">
        <f t="shared" si="366"/>
        <v>0</v>
      </c>
      <c r="BE338" s="82">
        <f t="shared" si="368"/>
        <v>1990.8421262193906</v>
      </c>
      <c r="BF338" s="82">
        <f t="shared" si="372"/>
        <v>0</v>
      </c>
      <c r="BG338" s="82">
        <f t="shared" si="447"/>
        <v>0</v>
      </c>
      <c r="BH338" s="82">
        <f t="shared" si="447"/>
        <v>1000</v>
      </c>
      <c r="BI338" s="82">
        <f t="shared" si="447"/>
        <v>1000</v>
      </c>
      <c r="BJ338" s="82">
        <f t="shared" si="447"/>
        <v>300</v>
      </c>
      <c r="BK338" s="82"/>
      <c r="BL338" s="82"/>
      <c r="BM338" s="108">
        <f t="shared" si="435"/>
        <v>30</v>
      </c>
    </row>
    <row r="339" spans="1:65" hidden="1" x14ac:dyDescent="0.2">
      <c r="A339" s="201"/>
      <c r="B339" s="202"/>
      <c r="C339" s="202"/>
      <c r="D339" s="202"/>
      <c r="E339" s="202"/>
      <c r="F339" s="202"/>
      <c r="G339" s="202"/>
      <c r="H339" s="202"/>
      <c r="I339" s="214">
        <v>38113</v>
      </c>
      <c r="J339" s="109" t="s">
        <v>235</v>
      </c>
      <c r="K339" s="215">
        <v>13000</v>
      </c>
      <c r="L339" s="215">
        <v>0</v>
      </c>
      <c r="M339" s="215">
        <v>0</v>
      </c>
      <c r="N339" s="215">
        <v>14000</v>
      </c>
      <c r="O339" s="215">
        <v>14000</v>
      </c>
      <c r="P339" s="215">
        <v>20000</v>
      </c>
      <c r="Q339" s="215">
        <v>20000</v>
      </c>
      <c r="R339" s="215">
        <v>15200</v>
      </c>
      <c r="S339" s="215">
        <v>25000</v>
      </c>
      <c r="T339" s="215">
        <v>17700</v>
      </c>
      <c r="U339" s="215"/>
      <c r="V339" s="204">
        <f t="shared" si="421"/>
        <v>125</v>
      </c>
      <c r="W339" s="204">
        <v>25000</v>
      </c>
      <c r="X339" s="215">
        <v>60000</v>
      </c>
      <c r="Y339" s="215">
        <v>10000</v>
      </c>
      <c r="Z339" s="215">
        <v>15000</v>
      </c>
      <c r="AA339" s="215">
        <v>15000</v>
      </c>
      <c r="AB339" s="215">
        <v>4500</v>
      </c>
      <c r="AC339" s="215">
        <v>15000</v>
      </c>
      <c r="AD339" s="215">
        <v>15000</v>
      </c>
      <c r="AE339" s="215"/>
      <c r="AF339" s="215"/>
      <c r="AG339" s="218">
        <f>SUM(AD339+AE339-AF339)</f>
        <v>15000</v>
      </c>
      <c r="AH339" s="215"/>
      <c r="AI339" s="215">
        <v>15000</v>
      </c>
      <c r="AJ339" s="82">
        <v>0</v>
      </c>
      <c r="AK339" s="215">
        <v>15000</v>
      </c>
      <c r="AL339" s="215"/>
      <c r="AM339" s="215"/>
      <c r="AN339" s="82">
        <f t="shared" si="318"/>
        <v>15000</v>
      </c>
      <c r="AO339" s="204">
        <f t="shared" si="360"/>
        <v>1990.8421262193906</v>
      </c>
      <c r="AP339" s="82">
        <v>15000</v>
      </c>
      <c r="AQ339" s="82"/>
      <c r="AR339" s="204">
        <f t="shared" si="361"/>
        <v>1990.8421262193906</v>
      </c>
      <c r="AS339" s="204">
        <v>150</v>
      </c>
      <c r="AT339" s="204">
        <v>150</v>
      </c>
      <c r="AU339" s="204"/>
      <c r="AV339" s="204"/>
      <c r="AW339" s="204">
        <f t="shared" si="354"/>
        <v>1990.8421262193906</v>
      </c>
      <c r="AX339" s="82"/>
      <c r="AY339" s="82"/>
      <c r="AZ339" s="82">
        <v>1990.84</v>
      </c>
      <c r="BA339" s="82"/>
      <c r="BB339" s="82"/>
      <c r="BC339" s="82"/>
      <c r="BD339" s="82">
        <f t="shared" si="366"/>
        <v>1990.84</v>
      </c>
      <c r="BE339" s="82">
        <f t="shared" si="368"/>
        <v>2.1262193906750326E-3</v>
      </c>
      <c r="BF339" s="82">
        <f t="shared" si="372"/>
        <v>-1990.84</v>
      </c>
      <c r="BG339" s="82"/>
      <c r="BH339" s="82">
        <v>1000</v>
      </c>
      <c r="BI339" s="82">
        <v>1000</v>
      </c>
      <c r="BJ339" s="82">
        <v>300</v>
      </c>
      <c r="BK339" s="82"/>
      <c r="BL339" s="82"/>
      <c r="BM339" s="108">
        <f t="shared" si="435"/>
        <v>30</v>
      </c>
    </row>
    <row r="340" spans="1:65" hidden="1" x14ac:dyDescent="0.2">
      <c r="A340" s="201" t="s">
        <v>139</v>
      </c>
      <c r="B340" s="202"/>
      <c r="C340" s="202"/>
      <c r="D340" s="202"/>
      <c r="E340" s="202"/>
      <c r="F340" s="202"/>
      <c r="G340" s="202"/>
      <c r="H340" s="202"/>
      <c r="I340" s="214" t="s">
        <v>21</v>
      </c>
      <c r="J340" s="109" t="s">
        <v>167</v>
      </c>
      <c r="K340" s="215">
        <f t="shared" ref="K340:AE345" si="448">SUM(K341)</f>
        <v>7950.08</v>
      </c>
      <c r="L340" s="215">
        <f t="shared" si="448"/>
        <v>20000</v>
      </c>
      <c r="M340" s="215">
        <f t="shared" si="448"/>
        <v>20000</v>
      </c>
      <c r="N340" s="215">
        <f t="shared" si="448"/>
        <v>5000</v>
      </c>
      <c r="O340" s="215">
        <f t="shared" si="448"/>
        <v>5000</v>
      </c>
      <c r="P340" s="215">
        <f t="shared" si="448"/>
        <v>20000</v>
      </c>
      <c r="Q340" s="215">
        <f t="shared" si="448"/>
        <v>20000</v>
      </c>
      <c r="R340" s="215">
        <f t="shared" si="448"/>
        <v>15000</v>
      </c>
      <c r="S340" s="215">
        <f t="shared" si="448"/>
        <v>20000</v>
      </c>
      <c r="T340" s="215">
        <f t="shared" si="448"/>
        <v>12500</v>
      </c>
      <c r="U340" s="215">
        <f t="shared" si="448"/>
        <v>0</v>
      </c>
      <c r="V340" s="215">
        <f t="shared" si="448"/>
        <v>100</v>
      </c>
      <c r="W340" s="215">
        <f t="shared" si="448"/>
        <v>20000</v>
      </c>
      <c r="X340" s="215">
        <f t="shared" si="448"/>
        <v>25000</v>
      </c>
      <c r="Y340" s="215">
        <f t="shared" si="448"/>
        <v>25000</v>
      </c>
      <c r="Z340" s="215">
        <f t="shared" si="448"/>
        <v>40000</v>
      </c>
      <c r="AA340" s="215">
        <f t="shared" si="448"/>
        <v>40000</v>
      </c>
      <c r="AB340" s="215">
        <f t="shared" si="448"/>
        <v>21000</v>
      </c>
      <c r="AC340" s="215">
        <f t="shared" si="448"/>
        <v>40000</v>
      </c>
      <c r="AD340" s="215">
        <f t="shared" si="448"/>
        <v>40000</v>
      </c>
      <c r="AE340" s="215">
        <f t="shared" si="448"/>
        <v>0</v>
      </c>
      <c r="AF340" s="215">
        <f t="shared" ref="AF340:AQ345" si="449">SUM(AF341)</f>
        <v>0</v>
      </c>
      <c r="AG340" s="215">
        <f t="shared" si="449"/>
        <v>40000</v>
      </c>
      <c r="AH340" s="215">
        <f t="shared" si="449"/>
        <v>22500</v>
      </c>
      <c r="AI340" s="215">
        <f t="shared" si="449"/>
        <v>40000</v>
      </c>
      <c r="AJ340" s="215">
        <f t="shared" si="449"/>
        <v>10000</v>
      </c>
      <c r="AK340" s="215">
        <f t="shared" si="449"/>
        <v>40000</v>
      </c>
      <c r="AL340" s="215">
        <f t="shared" si="449"/>
        <v>0</v>
      </c>
      <c r="AM340" s="215">
        <f t="shared" si="449"/>
        <v>0</v>
      </c>
      <c r="AN340" s="215">
        <f t="shared" si="449"/>
        <v>40000</v>
      </c>
      <c r="AO340" s="204">
        <f t="shared" si="360"/>
        <v>5308.9123365850419</v>
      </c>
      <c r="AP340" s="215">
        <f t="shared" si="449"/>
        <v>40000</v>
      </c>
      <c r="AQ340" s="215">
        <f t="shared" si="449"/>
        <v>0</v>
      </c>
      <c r="AR340" s="204">
        <f t="shared" si="361"/>
        <v>5308.9123365850419</v>
      </c>
      <c r="AS340" s="204"/>
      <c r="AT340" s="204">
        <f t="shared" ref="AT340:AV340" si="450">SUM(AT341)</f>
        <v>2654</v>
      </c>
      <c r="AU340" s="204">
        <f t="shared" si="450"/>
        <v>0</v>
      </c>
      <c r="AV340" s="204">
        <f t="shared" si="450"/>
        <v>0</v>
      </c>
      <c r="AW340" s="204">
        <f t="shared" si="354"/>
        <v>5308.9123365850419</v>
      </c>
      <c r="AX340" s="82"/>
      <c r="AY340" s="82"/>
      <c r="AZ340" s="82"/>
      <c r="BA340" s="82"/>
      <c r="BB340" s="82"/>
      <c r="BC340" s="82"/>
      <c r="BD340" s="82">
        <f t="shared" si="366"/>
        <v>0</v>
      </c>
      <c r="BE340" s="82">
        <f t="shared" si="368"/>
        <v>5308.9123365850419</v>
      </c>
      <c r="BF340" s="82">
        <f t="shared" si="372"/>
        <v>0</v>
      </c>
      <c r="BG340" s="82">
        <f t="shared" ref="BG340:BL340" si="451">SUM(BG343)</f>
        <v>3981</v>
      </c>
      <c r="BH340" s="82">
        <f t="shared" si="451"/>
        <v>5300</v>
      </c>
      <c r="BI340" s="82">
        <f t="shared" si="451"/>
        <v>5300</v>
      </c>
      <c r="BJ340" s="82">
        <f t="shared" si="451"/>
        <v>1325</v>
      </c>
      <c r="BK340" s="82">
        <f t="shared" si="451"/>
        <v>5300</v>
      </c>
      <c r="BL340" s="82">
        <f t="shared" si="451"/>
        <v>5300</v>
      </c>
      <c r="BM340" s="108">
        <f t="shared" si="435"/>
        <v>25</v>
      </c>
    </row>
    <row r="341" spans="1:65" hidden="1" x14ac:dyDescent="0.2">
      <c r="A341" s="201"/>
      <c r="B341" s="202"/>
      <c r="C341" s="202"/>
      <c r="D341" s="202"/>
      <c r="E341" s="202"/>
      <c r="F341" s="202"/>
      <c r="G341" s="202"/>
      <c r="H341" s="202"/>
      <c r="I341" s="214" t="s">
        <v>133</v>
      </c>
      <c r="J341" s="109"/>
      <c r="K341" s="215">
        <f t="shared" ref="K341:AQ341" si="452">SUM(K343)</f>
        <v>7950.08</v>
      </c>
      <c r="L341" s="215">
        <f t="shared" si="452"/>
        <v>20000</v>
      </c>
      <c r="M341" s="215">
        <f t="shared" si="452"/>
        <v>20000</v>
      </c>
      <c r="N341" s="215">
        <f t="shared" si="452"/>
        <v>5000</v>
      </c>
      <c r="O341" s="215">
        <f t="shared" si="452"/>
        <v>5000</v>
      </c>
      <c r="P341" s="215">
        <f t="shared" si="452"/>
        <v>20000</v>
      </c>
      <c r="Q341" s="215">
        <f t="shared" si="452"/>
        <v>20000</v>
      </c>
      <c r="R341" s="215">
        <f t="shared" si="452"/>
        <v>15000</v>
      </c>
      <c r="S341" s="215">
        <f t="shared" si="452"/>
        <v>20000</v>
      </c>
      <c r="T341" s="215">
        <f t="shared" si="452"/>
        <v>12500</v>
      </c>
      <c r="U341" s="215">
        <f t="shared" si="452"/>
        <v>0</v>
      </c>
      <c r="V341" s="215">
        <f t="shared" si="452"/>
        <v>100</v>
      </c>
      <c r="W341" s="215">
        <f t="shared" si="452"/>
        <v>20000</v>
      </c>
      <c r="X341" s="215">
        <f t="shared" si="452"/>
        <v>25000</v>
      </c>
      <c r="Y341" s="215">
        <f t="shared" si="452"/>
        <v>25000</v>
      </c>
      <c r="Z341" s="215">
        <f t="shared" si="452"/>
        <v>40000</v>
      </c>
      <c r="AA341" s="215">
        <f t="shared" si="452"/>
        <v>40000</v>
      </c>
      <c r="AB341" s="215">
        <f t="shared" si="452"/>
        <v>21000</v>
      </c>
      <c r="AC341" s="215">
        <f t="shared" si="452"/>
        <v>40000</v>
      </c>
      <c r="AD341" s="215">
        <f t="shared" si="452"/>
        <v>40000</v>
      </c>
      <c r="AE341" s="215">
        <f t="shared" si="452"/>
        <v>0</v>
      </c>
      <c r="AF341" s="215">
        <f t="shared" si="452"/>
        <v>0</v>
      </c>
      <c r="AG341" s="215">
        <f t="shared" si="452"/>
        <v>40000</v>
      </c>
      <c r="AH341" s="215">
        <f t="shared" si="452"/>
        <v>22500</v>
      </c>
      <c r="AI341" s="215">
        <f t="shared" si="452"/>
        <v>40000</v>
      </c>
      <c r="AJ341" s="215">
        <f t="shared" si="452"/>
        <v>10000</v>
      </c>
      <c r="AK341" s="215">
        <f t="shared" si="452"/>
        <v>40000</v>
      </c>
      <c r="AL341" s="215">
        <f t="shared" si="452"/>
        <v>0</v>
      </c>
      <c r="AM341" s="215">
        <f t="shared" si="452"/>
        <v>0</v>
      </c>
      <c r="AN341" s="215">
        <f t="shared" si="452"/>
        <v>40000</v>
      </c>
      <c r="AO341" s="204">
        <f t="shared" si="360"/>
        <v>5308.9123365850419</v>
      </c>
      <c r="AP341" s="215">
        <f t="shared" si="452"/>
        <v>40000</v>
      </c>
      <c r="AQ341" s="215">
        <f t="shared" si="452"/>
        <v>0</v>
      </c>
      <c r="AR341" s="204">
        <f t="shared" si="361"/>
        <v>5308.9123365850419</v>
      </c>
      <c r="AS341" s="204"/>
      <c r="AT341" s="204">
        <f t="shared" ref="AT341:AV341" si="453">SUM(AT343)</f>
        <v>2654</v>
      </c>
      <c r="AU341" s="204">
        <f t="shared" si="453"/>
        <v>0</v>
      </c>
      <c r="AV341" s="204">
        <f t="shared" si="453"/>
        <v>0</v>
      </c>
      <c r="AW341" s="204">
        <f t="shared" si="354"/>
        <v>5308.9123365850419</v>
      </c>
      <c r="AX341" s="82"/>
      <c r="AY341" s="82"/>
      <c r="AZ341" s="82"/>
      <c r="BA341" s="82"/>
      <c r="BB341" s="82"/>
      <c r="BC341" s="82"/>
      <c r="BD341" s="82">
        <f t="shared" si="366"/>
        <v>0</v>
      </c>
      <c r="BE341" s="82">
        <f t="shared" si="368"/>
        <v>5308.9123365850419</v>
      </c>
      <c r="BF341" s="82">
        <f t="shared" si="372"/>
        <v>0</v>
      </c>
      <c r="BG341" s="82"/>
      <c r="BH341" s="82">
        <f>SUM(BH342)</f>
        <v>5300</v>
      </c>
      <c r="BI341" s="82">
        <f>SUM(BI342)</f>
        <v>5300</v>
      </c>
      <c r="BJ341" s="82">
        <f t="shared" ref="BJ341:BL341" si="454">SUM(BJ342)</f>
        <v>1325</v>
      </c>
      <c r="BK341" s="82">
        <f t="shared" si="454"/>
        <v>5300</v>
      </c>
      <c r="BL341" s="82">
        <f t="shared" si="454"/>
        <v>5300</v>
      </c>
      <c r="BM341" s="108">
        <f t="shared" si="435"/>
        <v>25</v>
      </c>
    </row>
    <row r="342" spans="1:65" hidden="1" x14ac:dyDescent="0.2">
      <c r="A342" s="201"/>
      <c r="B342" s="213" t="s">
        <v>369</v>
      </c>
      <c r="C342" s="202"/>
      <c r="D342" s="213"/>
      <c r="E342" s="202"/>
      <c r="F342" s="202"/>
      <c r="G342" s="202"/>
      <c r="H342" s="202"/>
      <c r="I342" s="220" t="s">
        <v>370</v>
      </c>
      <c r="J342" s="109" t="s">
        <v>1</v>
      </c>
      <c r="K342" s="215"/>
      <c r="L342" s="215"/>
      <c r="M342" s="215"/>
      <c r="N342" s="215"/>
      <c r="O342" s="215"/>
      <c r="P342" s="215"/>
      <c r="Q342" s="215"/>
      <c r="R342" s="215"/>
      <c r="S342" s="215"/>
      <c r="T342" s="215"/>
      <c r="U342" s="215"/>
      <c r="V342" s="215"/>
      <c r="W342" s="215"/>
      <c r="X342" s="215"/>
      <c r="Y342" s="215"/>
      <c r="Z342" s="215"/>
      <c r="AA342" s="215"/>
      <c r="AB342" s="215"/>
      <c r="AC342" s="215"/>
      <c r="AD342" s="215"/>
      <c r="AE342" s="215"/>
      <c r="AF342" s="215"/>
      <c r="AG342" s="215"/>
      <c r="AH342" s="215"/>
      <c r="AI342" s="215"/>
      <c r="AJ342" s="215"/>
      <c r="AK342" s="215"/>
      <c r="AL342" s="215"/>
      <c r="AM342" s="215"/>
      <c r="AN342" s="215"/>
      <c r="AO342" s="204">
        <f t="shared" si="360"/>
        <v>0</v>
      </c>
      <c r="AP342" s="215">
        <v>40000</v>
      </c>
      <c r="AQ342" s="215"/>
      <c r="AR342" s="204">
        <f t="shared" si="361"/>
        <v>5308.9123365850419</v>
      </c>
      <c r="AS342" s="204"/>
      <c r="AT342" s="204">
        <v>40000</v>
      </c>
      <c r="AU342" s="204"/>
      <c r="AV342" s="204"/>
      <c r="AW342" s="204">
        <f t="shared" si="354"/>
        <v>5308.9123365850419</v>
      </c>
      <c r="AX342" s="82"/>
      <c r="AY342" s="82"/>
      <c r="AZ342" s="82"/>
      <c r="BA342" s="82"/>
      <c r="BB342" s="82"/>
      <c r="BC342" s="82"/>
      <c r="BD342" s="82">
        <f t="shared" si="366"/>
        <v>0</v>
      </c>
      <c r="BE342" s="82">
        <f t="shared" si="368"/>
        <v>5308.9123365850419</v>
      </c>
      <c r="BF342" s="82">
        <f t="shared" si="372"/>
        <v>0</v>
      </c>
      <c r="BG342" s="82"/>
      <c r="BH342" s="82">
        <v>5300</v>
      </c>
      <c r="BI342" s="82">
        <v>5300</v>
      </c>
      <c r="BJ342" s="82">
        <f>SUM(BJ343)</f>
        <v>1325</v>
      </c>
      <c r="BK342" s="82">
        <v>5300</v>
      </c>
      <c r="BL342" s="82">
        <v>5300</v>
      </c>
      <c r="BM342" s="108">
        <f t="shared" si="435"/>
        <v>25</v>
      </c>
    </row>
    <row r="343" spans="1:65" hidden="1" x14ac:dyDescent="0.2">
      <c r="A343" s="222"/>
      <c r="B343" s="216"/>
      <c r="C343" s="216"/>
      <c r="D343" s="216"/>
      <c r="E343" s="216"/>
      <c r="F343" s="216"/>
      <c r="G343" s="216"/>
      <c r="H343" s="216"/>
      <c r="I343" s="203">
        <v>3</v>
      </c>
      <c r="J343" s="192" t="s">
        <v>4</v>
      </c>
      <c r="K343" s="204">
        <f t="shared" si="448"/>
        <v>7950.08</v>
      </c>
      <c r="L343" s="204">
        <f t="shared" si="448"/>
        <v>20000</v>
      </c>
      <c r="M343" s="204">
        <f t="shared" si="448"/>
        <v>20000</v>
      </c>
      <c r="N343" s="204">
        <f t="shared" si="448"/>
        <v>5000</v>
      </c>
      <c r="O343" s="204">
        <f t="shared" si="448"/>
        <v>5000</v>
      </c>
      <c r="P343" s="204">
        <f t="shared" si="448"/>
        <v>20000</v>
      </c>
      <c r="Q343" s="204">
        <f t="shared" si="448"/>
        <v>20000</v>
      </c>
      <c r="R343" s="204">
        <f t="shared" si="448"/>
        <v>15000</v>
      </c>
      <c r="S343" s="204">
        <f t="shared" si="448"/>
        <v>20000</v>
      </c>
      <c r="T343" s="204">
        <f>SUM(T344)</f>
        <v>12500</v>
      </c>
      <c r="U343" s="204">
        <f t="shared" si="448"/>
        <v>0</v>
      </c>
      <c r="V343" s="204">
        <f t="shared" si="448"/>
        <v>100</v>
      </c>
      <c r="W343" s="204">
        <f>SUM(W344)</f>
        <v>20000</v>
      </c>
      <c r="X343" s="204">
        <f t="shared" si="448"/>
        <v>25000</v>
      </c>
      <c r="Y343" s="204">
        <f t="shared" si="448"/>
        <v>25000</v>
      </c>
      <c r="Z343" s="204">
        <f t="shared" si="448"/>
        <v>40000</v>
      </c>
      <c r="AA343" s="204">
        <f t="shared" si="448"/>
        <v>40000</v>
      </c>
      <c r="AB343" s="204">
        <f t="shared" si="448"/>
        <v>21000</v>
      </c>
      <c r="AC343" s="204">
        <f t="shared" si="448"/>
        <v>40000</v>
      </c>
      <c r="AD343" s="204">
        <f t="shared" si="448"/>
        <v>40000</v>
      </c>
      <c r="AE343" s="204">
        <f t="shared" si="448"/>
        <v>0</v>
      </c>
      <c r="AF343" s="204">
        <f t="shared" si="449"/>
        <v>0</v>
      </c>
      <c r="AG343" s="204">
        <f t="shared" si="449"/>
        <v>40000</v>
      </c>
      <c r="AH343" s="204">
        <f t="shared" si="449"/>
        <v>22500</v>
      </c>
      <c r="AI343" s="204">
        <f t="shared" si="449"/>
        <v>40000</v>
      </c>
      <c r="AJ343" s="204">
        <f t="shared" si="449"/>
        <v>10000</v>
      </c>
      <c r="AK343" s="204">
        <f t="shared" si="449"/>
        <v>40000</v>
      </c>
      <c r="AL343" s="204">
        <f t="shared" si="449"/>
        <v>0</v>
      </c>
      <c r="AM343" s="204">
        <f t="shared" si="449"/>
        <v>0</v>
      </c>
      <c r="AN343" s="204">
        <f t="shared" si="449"/>
        <v>40000</v>
      </c>
      <c r="AO343" s="204">
        <f t="shared" si="360"/>
        <v>5308.9123365850419</v>
      </c>
      <c r="AP343" s="204">
        <f t="shared" si="449"/>
        <v>40000</v>
      </c>
      <c r="AQ343" s="204">
        <f t="shared" si="449"/>
        <v>0</v>
      </c>
      <c r="AR343" s="204">
        <f t="shared" si="361"/>
        <v>5308.9123365850419</v>
      </c>
      <c r="AS343" s="204"/>
      <c r="AT343" s="204">
        <f t="shared" ref="AT343:AV345" si="455">SUM(AT344)</f>
        <v>2654</v>
      </c>
      <c r="AU343" s="204">
        <f t="shared" si="455"/>
        <v>0</v>
      </c>
      <c r="AV343" s="204">
        <f t="shared" si="455"/>
        <v>0</v>
      </c>
      <c r="AW343" s="204">
        <f t="shared" si="354"/>
        <v>5308.9123365850419</v>
      </c>
      <c r="AX343" s="82"/>
      <c r="AY343" s="82"/>
      <c r="AZ343" s="82"/>
      <c r="BA343" s="82"/>
      <c r="BB343" s="82"/>
      <c r="BC343" s="82"/>
      <c r="BD343" s="82">
        <f t="shared" si="366"/>
        <v>0</v>
      </c>
      <c r="BE343" s="82">
        <f t="shared" si="368"/>
        <v>5308.9123365850419</v>
      </c>
      <c r="BF343" s="82">
        <f t="shared" si="372"/>
        <v>0</v>
      </c>
      <c r="BG343" s="82">
        <f t="shared" ref="BG343:BJ345" si="456">SUM(BG344)</f>
        <v>3981</v>
      </c>
      <c r="BH343" s="82">
        <f>SUM(BH344)</f>
        <v>5300</v>
      </c>
      <c r="BI343" s="82">
        <f>SUM(BI344)</f>
        <v>5300</v>
      </c>
      <c r="BJ343" s="82">
        <f>SUM(BJ344)</f>
        <v>1325</v>
      </c>
      <c r="BK343" s="82">
        <f t="shared" ref="BK343:BL343" si="457">SUM(BK344)</f>
        <v>5300</v>
      </c>
      <c r="BL343" s="82">
        <f t="shared" si="457"/>
        <v>5300</v>
      </c>
      <c r="BM343" s="108">
        <f t="shared" si="435"/>
        <v>25</v>
      </c>
    </row>
    <row r="344" spans="1:65" hidden="1" x14ac:dyDescent="0.2">
      <c r="A344" s="222"/>
      <c r="B344" s="216" t="s">
        <v>370</v>
      </c>
      <c r="C344" s="216"/>
      <c r="D344" s="216"/>
      <c r="E344" s="216"/>
      <c r="F344" s="216"/>
      <c r="G344" s="216"/>
      <c r="H344" s="216"/>
      <c r="I344" s="203">
        <v>38</v>
      </c>
      <c r="J344" s="192" t="s">
        <v>14</v>
      </c>
      <c r="K344" s="204">
        <f t="shared" si="448"/>
        <v>7950.08</v>
      </c>
      <c r="L344" s="204">
        <f t="shared" si="448"/>
        <v>20000</v>
      </c>
      <c r="M344" s="204">
        <f t="shared" si="448"/>
        <v>20000</v>
      </c>
      <c r="N344" s="204">
        <f t="shared" si="448"/>
        <v>5000</v>
      </c>
      <c r="O344" s="204">
        <f t="shared" si="448"/>
        <v>5000</v>
      </c>
      <c r="P344" s="204">
        <f t="shared" si="448"/>
        <v>20000</v>
      </c>
      <c r="Q344" s="204">
        <f t="shared" si="448"/>
        <v>20000</v>
      </c>
      <c r="R344" s="204">
        <f t="shared" si="448"/>
        <v>15000</v>
      </c>
      <c r="S344" s="204">
        <f t="shared" si="448"/>
        <v>20000</v>
      </c>
      <c r="T344" s="204">
        <f>SUM(T345)</f>
        <v>12500</v>
      </c>
      <c r="U344" s="204">
        <f t="shared" si="448"/>
        <v>0</v>
      </c>
      <c r="V344" s="204">
        <f t="shared" si="448"/>
        <v>100</v>
      </c>
      <c r="W344" s="204">
        <f t="shared" si="448"/>
        <v>20000</v>
      </c>
      <c r="X344" s="204">
        <f t="shared" si="448"/>
        <v>25000</v>
      </c>
      <c r="Y344" s="204">
        <f t="shared" si="448"/>
        <v>25000</v>
      </c>
      <c r="Z344" s="204">
        <f t="shared" si="448"/>
        <v>40000</v>
      </c>
      <c r="AA344" s="204">
        <f t="shared" si="448"/>
        <v>40000</v>
      </c>
      <c r="AB344" s="204">
        <f t="shared" si="448"/>
        <v>21000</v>
      </c>
      <c r="AC344" s="204">
        <f t="shared" si="448"/>
        <v>40000</v>
      </c>
      <c r="AD344" s="204">
        <f t="shared" si="448"/>
        <v>40000</v>
      </c>
      <c r="AE344" s="204">
        <f t="shared" si="448"/>
        <v>0</v>
      </c>
      <c r="AF344" s="204">
        <f t="shared" si="449"/>
        <v>0</v>
      </c>
      <c r="AG344" s="204">
        <f t="shared" si="449"/>
        <v>40000</v>
      </c>
      <c r="AH344" s="204">
        <f t="shared" si="449"/>
        <v>22500</v>
      </c>
      <c r="AI344" s="204">
        <f t="shared" si="449"/>
        <v>40000</v>
      </c>
      <c r="AJ344" s="204">
        <f t="shared" si="449"/>
        <v>10000</v>
      </c>
      <c r="AK344" s="204">
        <f t="shared" si="449"/>
        <v>40000</v>
      </c>
      <c r="AL344" s="204">
        <f t="shared" si="449"/>
        <v>0</v>
      </c>
      <c r="AM344" s="204">
        <f t="shared" si="449"/>
        <v>0</v>
      </c>
      <c r="AN344" s="204">
        <f t="shared" si="449"/>
        <v>40000</v>
      </c>
      <c r="AO344" s="204">
        <f t="shared" si="360"/>
        <v>5308.9123365850419</v>
      </c>
      <c r="AP344" s="204">
        <f t="shared" si="449"/>
        <v>40000</v>
      </c>
      <c r="AQ344" s="204"/>
      <c r="AR344" s="204">
        <f t="shared" si="361"/>
        <v>5308.9123365850419</v>
      </c>
      <c r="AS344" s="204"/>
      <c r="AT344" s="204">
        <f t="shared" si="455"/>
        <v>2654</v>
      </c>
      <c r="AU344" s="204">
        <f t="shared" si="455"/>
        <v>0</v>
      </c>
      <c r="AV344" s="204">
        <f t="shared" si="455"/>
        <v>0</v>
      </c>
      <c r="AW344" s="204">
        <f t="shared" si="354"/>
        <v>5308.9123365850419</v>
      </c>
      <c r="AX344" s="82"/>
      <c r="AY344" s="82"/>
      <c r="AZ344" s="82"/>
      <c r="BA344" s="82"/>
      <c r="BB344" s="82"/>
      <c r="BC344" s="82"/>
      <c r="BD344" s="82">
        <f t="shared" si="366"/>
        <v>0</v>
      </c>
      <c r="BE344" s="82">
        <f t="shared" si="368"/>
        <v>5308.9123365850419</v>
      </c>
      <c r="BF344" s="82">
        <f t="shared" si="372"/>
        <v>0</v>
      </c>
      <c r="BG344" s="82">
        <f t="shared" si="456"/>
        <v>3981</v>
      </c>
      <c r="BH344" s="82">
        <f t="shared" si="456"/>
        <v>5300</v>
      </c>
      <c r="BI344" s="82">
        <f t="shared" si="456"/>
        <v>5300</v>
      </c>
      <c r="BJ344" s="82">
        <f t="shared" si="456"/>
        <v>1325</v>
      </c>
      <c r="BK344" s="82">
        <v>5300</v>
      </c>
      <c r="BL344" s="82">
        <v>5300</v>
      </c>
      <c r="BM344" s="108">
        <f t="shared" si="435"/>
        <v>25</v>
      </c>
    </row>
    <row r="345" spans="1:65" hidden="1" x14ac:dyDescent="0.2">
      <c r="A345" s="201"/>
      <c r="B345" s="213"/>
      <c r="C345" s="202"/>
      <c r="D345" s="202"/>
      <c r="E345" s="202"/>
      <c r="F345" s="202"/>
      <c r="G345" s="202"/>
      <c r="H345" s="202"/>
      <c r="I345" s="214">
        <v>381</v>
      </c>
      <c r="J345" s="109" t="s">
        <v>73</v>
      </c>
      <c r="K345" s="215">
        <f t="shared" si="448"/>
        <v>7950.08</v>
      </c>
      <c r="L345" s="215">
        <f t="shared" si="448"/>
        <v>20000</v>
      </c>
      <c r="M345" s="215">
        <f t="shared" si="448"/>
        <v>20000</v>
      </c>
      <c r="N345" s="215">
        <f t="shared" si="448"/>
        <v>5000</v>
      </c>
      <c r="O345" s="215">
        <f t="shared" si="448"/>
        <v>5000</v>
      </c>
      <c r="P345" s="215">
        <f t="shared" si="448"/>
        <v>20000</v>
      </c>
      <c r="Q345" s="215">
        <f t="shared" si="448"/>
        <v>20000</v>
      </c>
      <c r="R345" s="215">
        <f t="shared" si="448"/>
        <v>15000</v>
      </c>
      <c r="S345" s="215">
        <f t="shared" si="448"/>
        <v>20000</v>
      </c>
      <c r="T345" s="215">
        <f t="shared" si="448"/>
        <v>12500</v>
      </c>
      <c r="U345" s="215">
        <f t="shared" si="448"/>
        <v>0</v>
      </c>
      <c r="V345" s="215">
        <f t="shared" si="448"/>
        <v>100</v>
      </c>
      <c r="W345" s="215">
        <f t="shared" si="448"/>
        <v>20000</v>
      </c>
      <c r="X345" s="215">
        <f t="shared" si="448"/>
        <v>25000</v>
      </c>
      <c r="Y345" s="215">
        <f t="shared" si="448"/>
        <v>25000</v>
      </c>
      <c r="Z345" s="215">
        <f t="shared" si="448"/>
        <v>40000</v>
      </c>
      <c r="AA345" s="215">
        <f t="shared" si="448"/>
        <v>40000</v>
      </c>
      <c r="AB345" s="215">
        <f t="shared" si="448"/>
        <v>21000</v>
      </c>
      <c r="AC345" s="215">
        <f t="shared" si="448"/>
        <v>40000</v>
      </c>
      <c r="AD345" s="215">
        <f t="shared" si="448"/>
        <v>40000</v>
      </c>
      <c r="AE345" s="215">
        <f t="shared" si="448"/>
        <v>0</v>
      </c>
      <c r="AF345" s="215">
        <f t="shared" si="449"/>
        <v>0</v>
      </c>
      <c r="AG345" s="215">
        <f t="shared" si="449"/>
        <v>40000</v>
      </c>
      <c r="AH345" s="215">
        <f t="shared" si="449"/>
        <v>22500</v>
      </c>
      <c r="AI345" s="215">
        <f t="shared" si="449"/>
        <v>40000</v>
      </c>
      <c r="AJ345" s="215">
        <f t="shared" si="449"/>
        <v>10000</v>
      </c>
      <c r="AK345" s="215">
        <f>SUM(AK346)</f>
        <v>40000</v>
      </c>
      <c r="AL345" s="215">
        <f t="shared" si="449"/>
        <v>0</v>
      </c>
      <c r="AM345" s="215">
        <f t="shared" si="449"/>
        <v>0</v>
      </c>
      <c r="AN345" s="215">
        <f t="shared" si="449"/>
        <v>40000</v>
      </c>
      <c r="AO345" s="204">
        <f t="shared" si="360"/>
        <v>5308.9123365850419</v>
      </c>
      <c r="AP345" s="215">
        <f t="shared" si="449"/>
        <v>40000</v>
      </c>
      <c r="AQ345" s="215"/>
      <c r="AR345" s="204">
        <f t="shared" si="361"/>
        <v>5308.9123365850419</v>
      </c>
      <c r="AS345" s="204"/>
      <c r="AT345" s="204">
        <f t="shared" si="455"/>
        <v>2654</v>
      </c>
      <c r="AU345" s="204">
        <f t="shared" si="455"/>
        <v>0</v>
      </c>
      <c r="AV345" s="204">
        <f t="shared" si="455"/>
        <v>0</v>
      </c>
      <c r="AW345" s="204">
        <f t="shared" si="354"/>
        <v>5308.9123365850419</v>
      </c>
      <c r="AX345" s="82"/>
      <c r="AY345" s="82"/>
      <c r="AZ345" s="82"/>
      <c r="BA345" s="82"/>
      <c r="BB345" s="82"/>
      <c r="BC345" s="82"/>
      <c r="BD345" s="82">
        <f t="shared" si="366"/>
        <v>0</v>
      </c>
      <c r="BE345" s="82">
        <f t="shared" si="368"/>
        <v>5308.9123365850419</v>
      </c>
      <c r="BF345" s="82">
        <f t="shared" si="372"/>
        <v>0</v>
      </c>
      <c r="BG345" s="82">
        <f t="shared" si="456"/>
        <v>3981</v>
      </c>
      <c r="BH345" s="82">
        <f t="shared" si="456"/>
        <v>5300</v>
      </c>
      <c r="BI345" s="82">
        <f t="shared" si="456"/>
        <v>5300</v>
      </c>
      <c r="BJ345" s="82">
        <f t="shared" si="456"/>
        <v>1325</v>
      </c>
      <c r="BK345" s="82"/>
      <c r="BL345" s="82"/>
      <c r="BM345" s="108">
        <f t="shared" si="435"/>
        <v>25</v>
      </c>
    </row>
    <row r="346" spans="1:65" hidden="1" x14ac:dyDescent="0.2">
      <c r="A346" s="201"/>
      <c r="B346" s="202"/>
      <c r="C346" s="202"/>
      <c r="D346" s="202"/>
      <c r="E346" s="202"/>
      <c r="F346" s="202"/>
      <c r="G346" s="202"/>
      <c r="H346" s="202"/>
      <c r="I346" s="214">
        <v>38113</v>
      </c>
      <c r="J346" s="109" t="s">
        <v>168</v>
      </c>
      <c r="K346" s="215">
        <v>7950.08</v>
      </c>
      <c r="L346" s="215">
        <v>20000</v>
      </c>
      <c r="M346" s="215">
        <v>20000</v>
      </c>
      <c r="N346" s="215">
        <v>5000</v>
      </c>
      <c r="O346" s="215">
        <v>5000</v>
      </c>
      <c r="P346" s="215">
        <v>20000</v>
      </c>
      <c r="Q346" s="215">
        <v>20000</v>
      </c>
      <c r="R346" s="215">
        <v>15000</v>
      </c>
      <c r="S346" s="215">
        <v>20000</v>
      </c>
      <c r="T346" s="215">
        <v>12500</v>
      </c>
      <c r="U346" s="215"/>
      <c r="V346" s="204">
        <f t="shared" si="421"/>
        <v>100</v>
      </c>
      <c r="W346" s="204">
        <v>20000</v>
      </c>
      <c r="X346" s="215">
        <v>25000</v>
      </c>
      <c r="Y346" s="215">
        <v>25000</v>
      </c>
      <c r="Z346" s="215">
        <v>40000</v>
      </c>
      <c r="AA346" s="215">
        <v>40000</v>
      </c>
      <c r="AB346" s="215">
        <v>21000</v>
      </c>
      <c r="AC346" s="215">
        <v>40000</v>
      </c>
      <c r="AD346" s="215">
        <v>40000</v>
      </c>
      <c r="AE346" s="215"/>
      <c r="AF346" s="215"/>
      <c r="AG346" s="218">
        <f>SUM(AD346+AE346-AF346)</f>
        <v>40000</v>
      </c>
      <c r="AH346" s="215">
        <v>22500</v>
      </c>
      <c r="AI346" s="215">
        <v>40000</v>
      </c>
      <c r="AJ346" s="82">
        <v>10000</v>
      </c>
      <c r="AK346" s="215">
        <v>40000</v>
      </c>
      <c r="AL346" s="215"/>
      <c r="AM346" s="215"/>
      <c r="AN346" s="82">
        <f t="shared" ref="AN346:AN408" si="458">SUM(AK346+AL346-AM346)</f>
        <v>40000</v>
      </c>
      <c r="AO346" s="204">
        <f t="shared" si="360"/>
        <v>5308.9123365850419</v>
      </c>
      <c r="AP346" s="82">
        <v>40000</v>
      </c>
      <c r="AQ346" s="82"/>
      <c r="AR346" s="204">
        <f t="shared" si="361"/>
        <v>5308.9123365850419</v>
      </c>
      <c r="AS346" s="204">
        <v>2654</v>
      </c>
      <c r="AT346" s="204">
        <v>2654</v>
      </c>
      <c r="AU346" s="204"/>
      <c r="AV346" s="204"/>
      <c r="AW346" s="204">
        <f t="shared" si="354"/>
        <v>5308.9123365850419</v>
      </c>
      <c r="AX346" s="82"/>
      <c r="AY346" s="82"/>
      <c r="AZ346" s="82">
        <v>5308.91</v>
      </c>
      <c r="BA346" s="82"/>
      <c r="BB346" s="82"/>
      <c r="BC346" s="82"/>
      <c r="BD346" s="82">
        <f t="shared" si="366"/>
        <v>5308.91</v>
      </c>
      <c r="BE346" s="82">
        <f t="shared" si="368"/>
        <v>2.3365850420304923E-3</v>
      </c>
      <c r="BF346" s="82">
        <f t="shared" si="372"/>
        <v>-5308.91</v>
      </c>
      <c r="BG346" s="82">
        <v>3981</v>
      </c>
      <c r="BH346" s="82">
        <v>5300</v>
      </c>
      <c r="BI346" s="82">
        <v>5300</v>
      </c>
      <c r="BJ346" s="82">
        <v>1325</v>
      </c>
      <c r="BK346" s="82"/>
      <c r="BL346" s="82"/>
      <c r="BM346" s="108">
        <f t="shared" si="435"/>
        <v>25</v>
      </c>
    </row>
    <row r="347" spans="1:65" hidden="1" x14ac:dyDescent="0.2">
      <c r="A347" s="201" t="s">
        <v>141</v>
      </c>
      <c r="B347" s="202"/>
      <c r="C347" s="202"/>
      <c r="D347" s="202"/>
      <c r="E347" s="202"/>
      <c r="F347" s="202"/>
      <c r="G347" s="202"/>
      <c r="H347" s="202"/>
      <c r="I347" s="214" t="s">
        <v>21</v>
      </c>
      <c r="J347" s="109" t="s">
        <v>143</v>
      </c>
      <c r="K347" s="215">
        <f t="shared" ref="K347:AE356" si="459">SUM(K348)</f>
        <v>77000</v>
      </c>
      <c r="L347" s="215">
        <f t="shared" si="459"/>
        <v>30000</v>
      </c>
      <c r="M347" s="215">
        <f t="shared" si="459"/>
        <v>30000</v>
      </c>
      <c r="N347" s="215">
        <f t="shared" si="459"/>
        <v>17000</v>
      </c>
      <c r="O347" s="215">
        <f t="shared" si="459"/>
        <v>17000</v>
      </c>
      <c r="P347" s="215">
        <f t="shared" si="459"/>
        <v>15000</v>
      </c>
      <c r="Q347" s="215">
        <f t="shared" si="459"/>
        <v>15000</v>
      </c>
      <c r="R347" s="215">
        <f t="shared" si="459"/>
        <v>22000</v>
      </c>
      <c r="S347" s="215">
        <f t="shared" si="459"/>
        <v>25000</v>
      </c>
      <c r="T347" s="215">
        <f t="shared" si="459"/>
        <v>13500</v>
      </c>
      <c r="U347" s="215">
        <f t="shared" si="459"/>
        <v>0</v>
      </c>
      <c r="V347" s="215" t="e">
        <f t="shared" si="459"/>
        <v>#DIV/0!</v>
      </c>
      <c r="W347" s="215">
        <f t="shared" si="459"/>
        <v>30000</v>
      </c>
      <c r="X347" s="215">
        <f t="shared" si="459"/>
        <v>85000</v>
      </c>
      <c r="Y347" s="215">
        <f t="shared" si="459"/>
        <v>125000</v>
      </c>
      <c r="Z347" s="215">
        <f t="shared" si="459"/>
        <v>185000</v>
      </c>
      <c r="AA347" s="215">
        <f t="shared" si="459"/>
        <v>179000</v>
      </c>
      <c r="AB347" s="215">
        <f t="shared" si="459"/>
        <v>58000</v>
      </c>
      <c r="AC347" s="215">
        <f t="shared" si="459"/>
        <v>229000</v>
      </c>
      <c r="AD347" s="215">
        <f t="shared" si="459"/>
        <v>229000</v>
      </c>
      <c r="AE347" s="215">
        <f t="shared" si="459"/>
        <v>0</v>
      </c>
      <c r="AF347" s="215">
        <f t="shared" ref="AF347:AQ356" si="460">SUM(AF348)</f>
        <v>0</v>
      </c>
      <c r="AG347" s="215">
        <f t="shared" si="460"/>
        <v>241000</v>
      </c>
      <c r="AH347" s="215">
        <f t="shared" si="460"/>
        <v>161500</v>
      </c>
      <c r="AI347" s="215">
        <f t="shared" si="460"/>
        <v>232000</v>
      </c>
      <c r="AJ347" s="215">
        <f t="shared" si="460"/>
        <v>112500</v>
      </c>
      <c r="AK347" s="215">
        <f t="shared" si="460"/>
        <v>293000</v>
      </c>
      <c r="AL347" s="215">
        <f t="shared" si="460"/>
        <v>47000</v>
      </c>
      <c r="AM347" s="215">
        <f t="shared" si="460"/>
        <v>0</v>
      </c>
      <c r="AN347" s="215">
        <f t="shared" si="460"/>
        <v>340000</v>
      </c>
      <c r="AO347" s="204">
        <f t="shared" si="360"/>
        <v>45125.754860972855</v>
      </c>
      <c r="AP347" s="215">
        <f t="shared" si="460"/>
        <v>281000</v>
      </c>
      <c r="AQ347" s="215">
        <f t="shared" si="460"/>
        <v>0</v>
      </c>
      <c r="AR347" s="204">
        <f t="shared" si="361"/>
        <v>37295.109164509922</v>
      </c>
      <c r="AS347" s="204"/>
      <c r="AT347" s="204">
        <f t="shared" ref="AT347:AV347" si="461">SUM(AT348)</f>
        <v>13150.380000000001</v>
      </c>
      <c r="AU347" s="204">
        <f t="shared" si="461"/>
        <v>0</v>
      </c>
      <c r="AV347" s="204">
        <f t="shared" si="461"/>
        <v>0</v>
      </c>
      <c r="AW347" s="204">
        <f t="shared" ref="AW347:AW390" si="462">SUM(AR347+AU347-AV347)</f>
        <v>37295.109164509922</v>
      </c>
      <c r="AX347" s="82"/>
      <c r="AY347" s="82"/>
      <c r="AZ347" s="82"/>
      <c r="BA347" s="82"/>
      <c r="BB347" s="82"/>
      <c r="BC347" s="82"/>
      <c r="BD347" s="82">
        <f t="shared" si="366"/>
        <v>0</v>
      </c>
      <c r="BE347" s="82">
        <f t="shared" si="368"/>
        <v>37295.109164509922</v>
      </c>
      <c r="BF347" s="82">
        <f t="shared" si="372"/>
        <v>0</v>
      </c>
      <c r="BG347" s="82">
        <f>SUM(BG350)</f>
        <v>24251.530000000002</v>
      </c>
      <c r="BH347" s="82">
        <f>SUM(BH350)</f>
        <v>34765</v>
      </c>
      <c r="BI347" s="82">
        <f>SUM(BI350)</f>
        <v>34765</v>
      </c>
      <c r="BJ347" s="82">
        <f>SUM(BJ350)</f>
        <v>18346</v>
      </c>
      <c r="BK347" s="82">
        <f t="shared" ref="BK347:BL347" si="463">SUM(BK350)</f>
        <v>35000</v>
      </c>
      <c r="BL347" s="82">
        <f t="shared" si="463"/>
        <v>35500</v>
      </c>
      <c r="BM347" s="108">
        <f t="shared" si="435"/>
        <v>52.771465554436936</v>
      </c>
    </row>
    <row r="348" spans="1:65" hidden="1" x14ac:dyDescent="0.2">
      <c r="A348" s="201"/>
      <c r="B348" s="202"/>
      <c r="C348" s="202"/>
      <c r="D348" s="202"/>
      <c r="E348" s="202"/>
      <c r="F348" s="202"/>
      <c r="G348" s="202"/>
      <c r="H348" s="202"/>
      <c r="I348" s="214" t="s">
        <v>133</v>
      </c>
      <c r="J348" s="109"/>
      <c r="K348" s="215">
        <f t="shared" ref="K348:AQ348" si="464">SUM(K350)</f>
        <v>77000</v>
      </c>
      <c r="L348" s="215">
        <f t="shared" si="464"/>
        <v>30000</v>
      </c>
      <c r="M348" s="215">
        <f t="shared" si="464"/>
        <v>30000</v>
      </c>
      <c r="N348" s="215">
        <f t="shared" si="464"/>
        <v>17000</v>
      </c>
      <c r="O348" s="215">
        <f t="shared" si="464"/>
        <v>17000</v>
      </c>
      <c r="P348" s="215">
        <f t="shared" si="464"/>
        <v>15000</v>
      </c>
      <c r="Q348" s="215">
        <f t="shared" si="464"/>
        <v>15000</v>
      </c>
      <c r="R348" s="215">
        <f t="shared" si="464"/>
        <v>22000</v>
      </c>
      <c r="S348" s="215">
        <f t="shared" si="464"/>
        <v>25000</v>
      </c>
      <c r="T348" s="215">
        <f t="shared" si="464"/>
        <v>13500</v>
      </c>
      <c r="U348" s="215">
        <f t="shared" si="464"/>
        <v>0</v>
      </c>
      <c r="V348" s="215" t="e">
        <f t="shared" si="464"/>
        <v>#DIV/0!</v>
      </c>
      <c r="W348" s="215">
        <f t="shared" si="464"/>
        <v>30000</v>
      </c>
      <c r="X348" s="215">
        <f t="shared" si="464"/>
        <v>85000</v>
      </c>
      <c r="Y348" s="215">
        <f t="shared" si="464"/>
        <v>125000</v>
      </c>
      <c r="Z348" s="215">
        <f t="shared" si="464"/>
        <v>185000</v>
      </c>
      <c r="AA348" s="215">
        <f t="shared" si="464"/>
        <v>179000</v>
      </c>
      <c r="AB348" s="215">
        <f t="shared" si="464"/>
        <v>58000</v>
      </c>
      <c r="AC348" s="215">
        <f t="shared" si="464"/>
        <v>229000</v>
      </c>
      <c r="AD348" s="215">
        <f t="shared" si="464"/>
        <v>229000</v>
      </c>
      <c r="AE348" s="215">
        <f t="shared" si="464"/>
        <v>0</v>
      </c>
      <c r="AF348" s="215">
        <f t="shared" si="464"/>
        <v>0</v>
      </c>
      <c r="AG348" s="215">
        <f t="shared" si="464"/>
        <v>241000</v>
      </c>
      <c r="AH348" s="215">
        <f t="shared" si="464"/>
        <v>161500</v>
      </c>
      <c r="AI348" s="215">
        <f t="shared" si="464"/>
        <v>232000</v>
      </c>
      <c r="AJ348" s="215">
        <f t="shared" si="464"/>
        <v>112500</v>
      </c>
      <c r="AK348" s="215">
        <f t="shared" si="464"/>
        <v>293000</v>
      </c>
      <c r="AL348" s="215">
        <f t="shared" si="464"/>
        <v>47000</v>
      </c>
      <c r="AM348" s="215">
        <f t="shared" si="464"/>
        <v>0</v>
      </c>
      <c r="AN348" s="215">
        <f t="shared" si="464"/>
        <v>340000</v>
      </c>
      <c r="AO348" s="204">
        <f t="shared" si="360"/>
        <v>45125.754860972855</v>
      </c>
      <c r="AP348" s="215">
        <f t="shared" si="464"/>
        <v>281000</v>
      </c>
      <c r="AQ348" s="215">
        <f t="shared" si="464"/>
        <v>0</v>
      </c>
      <c r="AR348" s="204">
        <f t="shared" si="361"/>
        <v>37295.109164509922</v>
      </c>
      <c r="AS348" s="204"/>
      <c r="AT348" s="204">
        <f t="shared" ref="AT348:AV348" si="465">SUM(AT350)</f>
        <v>13150.380000000001</v>
      </c>
      <c r="AU348" s="204">
        <f t="shared" si="465"/>
        <v>0</v>
      </c>
      <c r="AV348" s="204">
        <f t="shared" si="465"/>
        <v>0</v>
      </c>
      <c r="AW348" s="204">
        <f t="shared" si="462"/>
        <v>37295.109164509922</v>
      </c>
      <c r="AX348" s="82"/>
      <c r="AY348" s="82"/>
      <c r="AZ348" s="82"/>
      <c r="BA348" s="82"/>
      <c r="BB348" s="82"/>
      <c r="BC348" s="82"/>
      <c r="BD348" s="82">
        <f t="shared" si="366"/>
        <v>0</v>
      </c>
      <c r="BE348" s="82">
        <f t="shared" si="368"/>
        <v>37295.109164509922</v>
      </c>
      <c r="BF348" s="82">
        <f t="shared" si="372"/>
        <v>0</v>
      </c>
      <c r="BG348" s="82"/>
      <c r="BH348" s="82">
        <f>SUM(BH349)</f>
        <v>34765</v>
      </c>
      <c r="BI348" s="82">
        <f>SUM(BI349)</f>
        <v>34765</v>
      </c>
      <c r="BJ348" s="82">
        <f>SUM(BJ349)</f>
        <v>18346</v>
      </c>
      <c r="BK348" s="82">
        <f t="shared" ref="BK348:BL348" si="466">SUM(BK349)</f>
        <v>35000</v>
      </c>
      <c r="BL348" s="82">
        <f t="shared" si="466"/>
        <v>35500</v>
      </c>
      <c r="BM348" s="108">
        <f t="shared" si="435"/>
        <v>52.771465554436936</v>
      </c>
    </row>
    <row r="349" spans="1:65" hidden="1" x14ac:dyDescent="0.2">
      <c r="A349" s="201"/>
      <c r="B349" s="213" t="s">
        <v>369</v>
      </c>
      <c r="C349" s="202"/>
      <c r="D349" s="213"/>
      <c r="E349" s="202"/>
      <c r="F349" s="202"/>
      <c r="G349" s="202"/>
      <c r="H349" s="202"/>
      <c r="I349" s="220" t="s">
        <v>370</v>
      </c>
      <c r="J349" s="109" t="s">
        <v>1</v>
      </c>
      <c r="K349" s="215"/>
      <c r="L349" s="215"/>
      <c r="M349" s="215"/>
      <c r="N349" s="215"/>
      <c r="O349" s="215"/>
      <c r="P349" s="215"/>
      <c r="Q349" s="215"/>
      <c r="R349" s="215"/>
      <c r="S349" s="215"/>
      <c r="T349" s="215"/>
      <c r="U349" s="215"/>
      <c r="V349" s="215"/>
      <c r="W349" s="215"/>
      <c r="X349" s="215"/>
      <c r="Y349" s="215"/>
      <c r="Z349" s="215"/>
      <c r="AA349" s="215"/>
      <c r="AB349" s="215"/>
      <c r="AC349" s="215"/>
      <c r="AD349" s="215"/>
      <c r="AE349" s="215"/>
      <c r="AF349" s="215"/>
      <c r="AG349" s="215"/>
      <c r="AH349" s="215"/>
      <c r="AI349" s="215"/>
      <c r="AJ349" s="215"/>
      <c r="AK349" s="215"/>
      <c r="AL349" s="215"/>
      <c r="AM349" s="215"/>
      <c r="AN349" s="215"/>
      <c r="AO349" s="204">
        <f t="shared" si="360"/>
        <v>0</v>
      </c>
      <c r="AP349" s="215">
        <v>281000</v>
      </c>
      <c r="AQ349" s="215"/>
      <c r="AR349" s="204">
        <f t="shared" si="361"/>
        <v>37295.109164509922</v>
      </c>
      <c r="AS349" s="204"/>
      <c r="AT349" s="204">
        <v>281000</v>
      </c>
      <c r="AU349" s="204"/>
      <c r="AV349" s="204"/>
      <c r="AW349" s="204">
        <f t="shared" si="462"/>
        <v>37295.109164509922</v>
      </c>
      <c r="AX349" s="82"/>
      <c r="AY349" s="82"/>
      <c r="AZ349" s="82"/>
      <c r="BA349" s="82"/>
      <c r="BB349" s="82"/>
      <c r="BC349" s="82"/>
      <c r="BD349" s="82">
        <f t="shared" si="366"/>
        <v>0</v>
      </c>
      <c r="BE349" s="82">
        <f t="shared" si="368"/>
        <v>37295.109164509922</v>
      </c>
      <c r="BF349" s="82">
        <f t="shared" si="372"/>
        <v>0</v>
      </c>
      <c r="BG349" s="82"/>
      <c r="BH349" s="82">
        <v>34765</v>
      </c>
      <c r="BI349" s="82">
        <v>34765</v>
      </c>
      <c r="BJ349" s="82">
        <f>SUM(BJ350)</f>
        <v>18346</v>
      </c>
      <c r="BK349" s="82">
        <v>35000</v>
      </c>
      <c r="BL349" s="82">
        <v>35500</v>
      </c>
      <c r="BM349" s="108">
        <f t="shared" si="435"/>
        <v>52.771465554436936</v>
      </c>
    </row>
    <row r="350" spans="1:65" hidden="1" x14ac:dyDescent="0.2">
      <c r="A350" s="222"/>
      <c r="B350" s="216"/>
      <c r="C350" s="216"/>
      <c r="D350" s="216"/>
      <c r="E350" s="216"/>
      <c r="F350" s="216"/>
      <c r="G350" s="216"/>
      <c r="H350" s="216"/>
      <c r="I350" s="203">
        <v>3</v>
      </c>
      <c r="J350" s="192" t="s">
        <v>4</v>
      </c>
      <c r="K350" s="204">
        <f t="shared" ref="K350:AB350" si="467">SUM(K356)</f>
        <v>77000</v>
      </c>
      <c r="L350" s="204">
        <f t="shared" si="467"/>
        <v>30000</v>
      </c>
      <c r="M350" s="204">
        <f t="shared" si="467"/>
        <v>30000</v>
      </c>
      <c r="N350" s="204">
        <f t="shared" si="467"/>
        <v>17000</v>
      </c>
      <c r="O350" s="204">
        <f t="shared" si="467"/>
        <v>17000</v>
      </c>
      <c r="P350" s="204">
        <f t="shared" si="467"/>
        <v>15000</v>
      </c>
      <c r="Q350" s="204">
        <f t="shared" si="467"/>
        <v>15000</v>
      </c>
      <c r="R350" s="204">
        <f t="shared" si="467"/>
        <v>22000</v>
      </c>
      <c r="S350" s="204">
        <f t="shared" si="467"/>
        <v>25000</v>
      </c>
      <c r="T350" s="204">
        <f t="shared" si="467"/>
        <v>13500</v>
      </c>
      <c r="U350" s="204">
        <f t="shared" si="467"/>
        <v>0</v>
      </c>
      <c r="V350" s="204" t="e">
        <f t="shared" si="467"/>
        <v>#DIV/0!</v>
      </c>
      <c r="W350" s="204">
        <f t="shared" si="467"/>
        <v>30000</v>
      </c>
      <c r="X350" s="204">
        <f t="shared" si="467"/>
        <v>85000</v>
      </c>
      <c r="Y350" s="204">
        <f t="shared" si="467"/>
        <v>125000</v>
      </c>
      <c r="Z350" s="204">
        <f t="shared" si="467"/>
        <v>185000</v>
      </c>
      <c r="AA350" s="204">
        <f t="shared" si="467"/>
        <v>179000</v>
      </c>
      <c r="AB350" s="204">
        <f t="shared" si="467"/>
        <v>58000</v>
      </c>
      <c r="AC350" s="204">
        <f>SUM(AC351+AC356)</f>
        <v>229000</v>
      </c>
      <c r="AD350" s="204">
        <f>SUM(AD351+AD356)</f>
        <v>229000</v>
      </c>
      <c r="AE350" s="204">
        <f t="shared" ref="AE350:AQ350" si="468">SUM(AE351+AE356)</f>
        <v>0</v>
      </c>
      <c r="AF350" s="204">
        <f t="shared" si="468"/>
        <v>0</v>
      </c>
      <c r="AG350" s="204">
        <f t="shared" si="468"/>
        <v>241000</v>
      </c>
      <c r="AH350" s="204">
        <f t="shared" si="468"/>
        <v>161500</v>
      </c>
      <c r="AI350" s="204">
        <f t="shared" si="468"/>
        <v>232000</v>
      </c>
      <c r="AJ350" s="204">
        <f t="shared" si="468"/>
        <v>112500</v>
      </c>
      <c r="AK350" s="204">
        <f t="shared" si="468"/>
        <v>293000</v>
      </c>
      <c r="AL350" s="204">
        <f t="shared" si="468"/>
        <v>47000</v>
      </c>
      <c r="AM350" s="204">
        <f t="shared" si="468"/>
        <v>0</v>
      </c>
      <c r="AN350" s="204">
        <f t="shared" si="468"/>
        <v>340000</v>
      </c>
      <c r="AO350" s="204">
        <f t="shared" si="360"/>
        <v>45125.754860972855</v>
      </c>
      <c r="AP350" s="204">
        <f t="shared" si="468"/>
        <v>281000</v>
      </c>
      <c r="AQ350" s="204">
        <f t="shared" si="468"/>
        <v>0</v>
      </c>
      <c r="AR350" s="204">
        <f t="shared" si="361"/>
        <v>37295.109164509922</v>
      </c>
      <c r="AS350" s="204"/>
      <c r="AT350" s="204">
        <f t="shared" ref="AT350:AV350" si="469">SUM(AT351+AT356)</f>
        <v>13150.380000000001</v>
      </c>
      <c r="AU350" s="204">
        <f t="shared" si="469"/>
        <v>0</v>
      </c>
      <c r="AV350" s="204">
        <f t="shared" si="469"/>
        <v>0</v>
      </c>
      <c r="AW350" s="204">
        <f t="shared" si="462"/>
        <v>37295.109164509922</v>
      </c>
      <c r="AX350" s="82"/>
      <c r="AY350" s="82"/>
      <c r="AZ350" s="82"/>
      <c r="BA350" s="82"/>
      <c r="BB350" s="82"/>
      <c r="BC350" s="82"/>
      <c r="BD350" s="82">
        <f t="shared" si="366"/>
        <v>0</v>
      </c>
      <c r="BE350" s="82">
        <f t="shared" si="368"/>
        <v>37295.109164509922</v>
      </c>
      <c r="BF350" s="82">
        <f t="shared" si="372"/>
        <v>0</v>
      </c>
      <c r="BG350" s="82">
        <f>SUM(BG351+BG356)</f>
        <v>24251.530000000002</v>
      </c>
      <c r="BH350" s="82">
        <f>SUM(BH351+BH356)</f>
        <v>34765</v>
      </c>
      <c r="BI350" s="82">
        <f>SUM(BI351+BI356)</f>
        <v>34765</v>
      </c>
      <c r="BJ350" s="82">
        <f>SUM(BJ351+BJ356)</f>
        <v>18346</v>
      </c>
      <c r="BK350" s="82">
        <f t="shared" ref="BK350:BL350" si="470">SUM(BK351+BK356)</f>
        <v>35000</v>
      </c>
      <c r="BL350" s="82">
        <f t="shared" si="470"/>
        <v>35500</v>
      </c>
      <c r="BM350" s="108">
        <f t="shared" si="435"/>
        <v>52.771465554436936</v>
      </c>
    </row>
    <row r="351" spans="1:65" ht="12" hidden="1" customHeight="1" x14ac:dyDescent="0.2">
      <c r="A351" s="222"/>
      <c r="B351" s="216" t="s">
        <v>370</v>
      </c>
      <c r="C351" s="216"/>
      <c r="D351" s="216"/>
      <c r="E351" s="216"/>
      <c r="F351" s="216"/>
      <c r="G351" s="216"/>
      <c r="H351" s="216"/>
      <c r="I351" s="203">
        <v>36</v>
      </c>
      <c r="J351" s="192" t="s">
        <v>314</v>
      </c>
      <c r="K351" s="204"/>
      <c r="L351" s="204"/>
      <c r="M351" s="204"/>
      <c r="N351" s="204"/>
      <c r="O351" s="204"/>
      <c r="P351" s="204"/>
      <c r="Q351" s="204"/>
      <c r="R351" s="204"/>
      <c r="S351" s="204"/>
      <c r="T351" s="204"/>
      <c r="U351" s="204"/>
      <c r="V351" s="204"/>
      <c r="W351" s="204"/>
      <c r="X351" s="204"/>
      <c r="Y351" s="204"/>
      <c r="Z351" s="204"/>
      <c r="AA351" s="204"/>
      <c r="AB351" s="204"/>
      <c r="AC351" s="204">
        <f>SUM(AC352)</f>
        <v>0</v>
      </c>
      <c r="AD351" s="204">
        <f>SUM(AD352)</f>
        <v>6000</v>
      </c>
      <c r="AE351" s="204">
        <f t="shared" ref="AE351:AP352" si="471">SUM(AE352)</f>
        <v>0</v>
      </c>
      <c r="AF351" s="204">
        <f t="shared" si="471"/>
        <v>0</v>
      </c>
      <c r="AG351" s="204">
        <f>SUM(AG352+AG354)</f>
        <v>18000</v>
      </c>
      <c r="AH351" s="204">
        <f t="shared" ref="AH351:AP351" si="472">SUM(AH352+AH354)</f>
        <v>15000</v>
      </c>
      <c r="AI351" s="204">
        <f t="shared" si="472"/>
        <v>9000</v>
      </c>
      <c r="AJ351" s="204">
        <f t="shared" si="472"/>
        <v>0</v>
      </c>
      <c r="AK351" s="204">
        <f t="shared" si="472"/>
        <v>18000</v>
      </c>
      <c r="AL351" s="204">
        <f t="shared" si="472"/>
        <v>0</v>
      </c>
      <c r="AM351" s="204">
        <f t="shared" si="472"/>
        <v>0</v>
      </c>
      <c r="AN351" s="204">
        <f t="shared" si="472"/>
        <v>18000</v>
      </c>
      <c r="AO351" s="204">
        <f t="shared" si="360"/>
        <v>2389.0105514632687</v>
      </c>
      <c r="AP351" s="204">
        <f t="shared" si="472"/>
        <v>6000</v>
      </c>
      <c r="AQ351" s="204"/>
      <c r="AR351" s="204">
        <f t="shared" si="361"/>
        <v>796.33685048775624</v>
      </c>
      <c r="AS351" s="204"/>
      <c r="AT351" s="204">
        <f t="shared" ref="AT351:AV351" si="473">SUM(AT352+AT354)</f>
        <v>0</v>
      </c>
      <c r="AU351" s="204">
        <f t="shared" si="473"/>
        <v>0</v>
      </c>
      <c r="AV351" s="204">
        <f t="shared" si="473"/>
        <v>0</v>
      </c>
      <c r="AW351" s="204">
        <f t="shared" si="462"/>
        <v>796.33685048775624</v>
      </c>
      <c r="AX351" s="82"/>
      <c r="AY351" s="82"/>
      <c r="AZ351" s="82"/>
      <c r="BA351" s="82"/>
      <c r="BB351" s="82"/>
      <c r="BC351" s="82"/>
      <c r="BD351" s="82">
        <f t="shared" si="366"/>
        <v>0</v>
      </c>
      <c r="BE351" s="82">
        <f t="shared" si="368"/>
        <v>796.33685048775624</v>
      </c>
      <c r="BF351" s="82">
        <f t="shared" si="372"/>
        <v>0</v>
      </c>
      <c r="BG351" s="82">
        <f t="shared" ref="BG351:BJ352" si="474">SUM(BG352)</f>
        <v>796.34</v>
      </c>
      <c r="BH351" s="82">
        <f t="shared" si="474"/>
        <v>0</v>
      </c>
      <c r="BI351" s="82">
        <f t="shared" si="474"/>
        <v>0</v>
      </c>
      <c r="BJ351" s="82">
        <f t="shared" si="474"/>
        <v>0</v>
      </c>
      <c r="BK351" s="82"/>
      <c r="BL351" s="82"/>
      <c r="BM351" s="108">
        <v>0</v>
      </c>
    </row>
    <row r="352" spans="1:65" hidden="1" x14ac:dyDescent="0.2">
      <c r="A352" s="201"/>
      <c r="B352" s="213"/>
      <c r="C352" s="202"/>
      <c r="D352" s="202"/>
      <c r="E352" s="202"/>
      <c r="F352" s="202"/>
      <c r="G352" s="202"/>
      <c r="H352" s="202"/>
      <c r="I352" s="214">
        <v>363</v>
      </c>
      <c r="J352" s="109" t="s">
        <v>314</v>
      </c>
      <c r="K352" s="215"/>
      <c r="L352" s="215"/>
      <c r="M352" s="215"/>
      <c r="N352" s="215"/>
      <c r="O352" s="215"/>
      <c r="P352" s="215"/>
      <c r="Q352" s="215"/>
      <c r="R352" s="215"/>
      <c r="S352" s="215"/>
      <c r="T352" s="215"/>
      <c r="U352" s="215"/>
      <c r="V352" s="215"/>
      <c r="W352" s="215"/>
      <c r="X352" s="215"/>
      <c r="Y352" s="215"/>
      <c r="Z352" s="215"/>
      <c r="AA352" s="215"/>
      <c r="AB352" s="215"/>
      <c r="AC352" s="215"/>
      <c r="AD352" s="215">
        <v>6000</v>
      </c>
      <c r="AE352" s="215"/>
      <c r="AF352" s="215"/>
      <c r="AG352" s="215">
        <f>SUM(AG353)</f>
        <v>6000</v>
      </c>
      <c r="AH352" s="215">
        <f t="shared" si="471"/>
        <v>9000</v>
      </c>
      <c r="AI352" s="215">
        <f t="shared" si="471"/>
        <v>9000</v>
      </c>
      <c r="AJ352" s="215">
        <f t="shared" si="471"/>
        <v>0</v>
      </c>
      <c r="AK352" s="215">
        <f t="shared" si="471"/>
        <v>6000</v>
      </c>
      <c r="AL352" s="215">
        <f t="shared" si="471"/>
        <v>0</v>
      </c>
      <c r="AM352" s="215">
        <f t="shared" si="471"/>
        <v>0</v>
      </c>
      <c r="AN352" s="215">
        <f t="shared" si="471"/>
        <v>6000</v>
      </c>
      <c r="AO352" s="204">
        <f t="shared" si="360"/>
        <v>796.33685048775624</v>
      </c>
      <c r="AP352" s="215">
        <f t="shared" si="471"/>
        <v>6000</v>
      </c>
      <c r="AQ352" s="215"/>
      <c r="AR352" s="204">
        <f t="shared" si="361"/>
        <v>796.33685048775624</v>
      </c>
      <c r="AS352" s="204"/>
      <c r="AT352" s="204">
        <f t="shared" ref="AT352:AV352" si="475">SUM(AT353)</f>
        <v>0</v>
      </c>
      <c r="AU352" s="204">
        <f t="shared" si="475"/>
        <v>0</v>
      </c>
      <c r="AV352" s="204">
        <f t="shared" si="475"/>
        <v>0</v>
      </c>
      <c r="AW352" s="204">
        <f t="shared" si="462"/>
        <v>796.33685048775624</v>
      </c>
      <c r="AX352" s="82"/>
      <c r="AY352" s="82"/>
      <c r="AZ352" s="82"/>
      <c r="BA352" s="82"/>
      <c r="BB352" s="82"/>
      <c r="BC352" s="82"/>
      <c r="BD352" s="82">
        <f t="shared" si="366"/>
        <v>0</v>
      </c>
      <c r="BE352" s="82">
        <f t="shared" si="368"/>
        <v>796.33685048775624</v>
      </c>
      <c r="BF352" s="82">
        <f t="shared" si="372"/>
        <v>0</v>
      </c>
      <c r="BG352" s="82">
        <f t="shared" si="474"/>
        <v>796.34</v>
      </c>
      <c r="BH352" s="82">
        <f t="shared" si="474"/>
        <v>0</v>
      </c>
      <c r="BI352" s="82">
        <f t="shared" si="474"/>
        <v>0</v>
      </c>
      <c r="BJ352" s="82">
        <f t="shared" si="474"/>
        <v>0</v>
      </c>
      <c r="BK352" s="82"/>
      <c r="BL352" s="82"/>
      <c r="BM352" s="108">
        <v>0</v>
      </c>
    </row>
    <row r="353" spans="1:65" hidden="1" x14ac:dyDescent="0.2">
      <c r="A353" s="201"/>
      <c r="B353" s="213"/>
      <c r="C353" s="202"/>
      <c r="D353" s="202"/>
      <c r="E353" s="202"/>
      <c r="F353" s="202"/>
      <c r="G353" s="202"/>
      <c r="H353" s="202"/>
      <c r="I353" s="214">
        <v>36316</v>
      </c>
      <c r="J353" s="109" t="s">
        <v>313</v>
      </c>
      <c r="K353" s="215"/>
      <c r="L353" s="215"/>
      <c r="M353" s="215"/>
      <c r="N353" s="215"/>
      <c r="O353" s="215"/>
      <c r="P353" s="215"/>
      <c r="Q353" s="215"/>
      <c r="R353" s="215"/>
      <c r="S353" s="215"/>
      <c r="T353" s="215"/>
      <c r="U353" s="215"/>
      <c r="V353" s="215"/>
      <c r="W353" s="215"/>
      <c r="X353" s="215"/>
      <c r="Y353" s="215"/>
      <c r="Z353" s="215"/>
      <c r="AA353" s="215"/>
      <c r="AB353" s="215"/>
      <c r="AC353" s="215"/>
      <c r="AD353" s="215">
        <v>6000</v>
      </c>
      <c r="AE353" s="215"/>
      <c r="AF353" s="215"/>
      <c r="AG353" s="215">
        <f>SUM(AD353+AE353-AF353)</f>
        <v>6000</v>
      </c>
      <c r="AH353" s="215">
        <v>9000</v>
      </c>
      <c r="AI353" s="215">
        <v>9000</v>
      </c>
      <c r="AJ353" s="82">
        <v>0</v>
      </c>
      <c r="AK353" s="215">
        <v>6000</v>
      </c>
      <c r="AL353" s="215"/>
      <c r="AM353" s="215"/>
      <c r="AN353" s="82">
        <f t="shared" si="458"/>
        <v>6000</v>
      </c>
      <c r="AO353" s="204">
        <f t="shared" si="360"/>
        <v>796.33685048775624</v>
      </c>
      <c r="AP353" s="82">
        <v>6000</v>
      </c>
      <c r="AQ353" s="82"/>
      <c r="AR353" s="204">
        <f t="shared" si="361"/>
        <v>796.33685048775624</v>
      </c>
      <c r="AS353" s="204"/>
      <c r="AT353" s="204"/>
      <c r="AU353" s="204"/>
      <c r="AV353" s="204"/>
      <c r="AW353" s="204">
        <f t="shared" si="462"/>
        <v>796.33685048775624</v>
      </c>
      <c r="AX353" s="82"/>
      <c r="AY353" s="82"/>
      <c r="AZ353" s="82">
        <v>796.34</v>
      </c>
      <c r="BA353" s="82"/>
      <c r="BB353" s="82"/>
      <c r="BC353" s="82"/>
      <c r="BD353" s="82">
        <f t="shared" si="366"/>
        <v>796.34</v>
      </c>
      <c r="BE353" s="82">
        <f t="shared" si="368"/>
        <v>-3.1495122437945611E-3</v>
      </c>
      <c r="BF353" s="82">
        <f t="shared" si="372"/>
        <v>-796.34</v>
      </c>
      <c r="BG353" s="82">
        <v>796.34</v>
      </c>
      <c r="BH353" s="82">
        <v>0</v>
      </c>
      <c r="BI353" s="82">
        <v>0</v>
      </c>
      <c r="BJ353" s="82"/>
      <c r="BK353" s="82"/>
      <c r="BL353" s="82"/>
      <c r="BM353" s="108">
        <v>0</v>
      </c>
    </row>
    <row r="354" spans="1:65" hidden="1" x14ac:dyDescent="0.2">
      <c r="A354" s="201"/>
      <c r="B354" s="213"/>
      <c r="C354" s="202"/>
      <c r="D354" s="202"/>
      <c r="E354" s="202"/>
      <c r="F354" s="202"/>
      <c r="G354" s="202"/>
      <c r="H354" s="202"/>
      <c r="I354" s="214">
        <v>366</v>
      </c>
      <c r="J354" s="109" t="s">
        <v>346</v>
      </c>
      <c r="K354" s="215"/>
      <c r="L354" s="215"/>
      <c r="M354" s="215"/>
      <c r="N354" s="215"/>
      <c r="O354" s="215"/>
      <c r="P354" s="215"/>
      <c r="Q354" s="215"/>
      <c r="R354" s="215"/>
      <c r="S354" s="215"/>
      <c r="T354" s="215"/>
      <c r="U354" s="215"/>
      <c r="V354" s="215"/>
      <c r="W354" s="215"/>
      <c r="X354" s="215"/>
      <c r="Y354" s="215"/>
      <c r="Z354" s="215"/>
      <c r="AA354" s="215"/>
      <c r="AB354" s="215"/>
      <c r="AC354" s="215"/>
      <c r="AD354" s="215"/>
      <c r="AE354" s="215"/>
      <c r="AF354" s="215"/>
      <c r="AG354" s="215">
        <f>SUM(AG355)</f>
        <v>12000</v>
      </c>
      <c r="AH354" s="215">
        <f t="shared" ref="AH354:AP354" si="476">SUM(AH355)</f>
        <v>6000</v>
      </c>
      <c r="AI354" s="215">
        <f t="shared" si="476"/>
        <v>0</v>
      </c>
      <c r="AJ354" s="215">
        <f t="shared" si="476"/>
        <v>0</v>
      </c>
      <c r="AK354" s="215">
        <f t="shared" si="476"/>
        <v>12000</v>
      </c>
      <c r="AL354" s="215">
        <f t="shared" si="476"/>
        <v>0</v>
      </c>
      <c r="AM354" s="215">
        <f t="shared" si="476"/>
        <v>0</v>
      </c>
      <c r="AN354" s="215">
        <f t="shared" si="476"/>
        <v>12000</v>
      </c>
      <c r="AO354" s="204">
        <f t="shared" si="360"/>
        <v>1592.6737009755125</v>
      </c>
      <c r="AP354" s="215">
        <f t="shared" si="476"/>
        <v>0</v>
      </c>
      <c r="AQ354" s="215"/>
      <c r="AR354" s="204">
        <f t="shared" si="361"/>
        <v>0</v>
      </c>
      <c r="AS354" s="204"/>
      <c r="AT354" s="204">
        <f t="shared" ref="AT354:AV354" si="477">SUM(AT355)</f>
        <v>0</v>
      </c>
      <c r="AU354" s="204">
        <f t="shared" si="477"/>
        <v>0</v>
      </c>
      <c r="AV354" s="204">
        <f t="shared" si="477"/>
        <v>0</v>
      </c>
      <c r="AW354" s="204">
        <f t="shared" si="462"/>
        <v>0</v>
      </c>
      <c r="AX354" s="82"/>
      <c r="AY354" s="82"/>
      <c r="AZ354" s="82"/>
      <c r="BA354" s="82"/>
      <c r="BB354" s="82"/>
      <c r="BC354" s="82"/>
      <c r="BD354" s="82">
        <f t="shared" si="366"/>
        <v>0</v>
      </c>
      <c r="BE354" s="82">
        <f t="shared" si="368"/>
        <v>0</v>
      </c>
      <c r="BF354" s="82">
        <f t="shared" si="372"/>
        <v>0</v>
      </c>
      <c r="BG354" s="82"/>
      <c r="BH354" s="82"/>
      <c r="BI354" s="82"/>
      <c r="BJ354" s="82"/>
      <c r="BK354" s="82"/>
      <c r="BL354" s="82"/>
      <c r="BM354" s="108">
        <v>0</v>
      </c>
    </row>
    <row r="355" spans="1:65" hidden="1" x14ac:dyDescent="0.2">
      <c r="A355" s="201"/>
      <c r="B355" s="213"/>
      <c r="C355" s="202"/>
      <c r="D355" s="202"/>
      <c r="E355" s="202"/>
      <c r="F355" s="202"/>
      <c r="G355" s="202"/>
      <c r="H355" s="202"/>
      <c r="I355" s="214">
        <v>36611</v>
      </c>
      <c r="J355" s="109" t="s">
        <v>347</v>
      </c>
      <c r="K355" s="215"/>
      <c r="L355" s="215"/>
      <c r="M355" s="215"/>
      <c r="N355" s="215"/>
      <c r="O355" s="215"/>
      <c r="P355" s="215"/>
      <c r="Q355" s="215"/>
      <c r="R355" s="215"/>
      <c r="S355" s="215"/>
      <c r="T355" s="215"/>
      <c r="U355" s="215"/>
      <c r="V355" s="204"/>
      <c r="W355" s="215"/>
      <c r="X355" s="215"/>
      <c r="Y355" s="215">
        <v>0</v>
      </c>
      <c r="Z355" s="215">
        <v>0</v>
      </c>
      <c r="AA355" s="215">
        <v>12000</v>
      </c>
      <c r="AB355" s="215"/>
      <c r="AC355" s="215">
        <v>12000</v>
      </c>
      <c r="AD355" s="215">
        <v>12000</v>
      </c>
      <c r="AE355" s="215"/>
      <c r="AF355" s="215"/>
      <c r="AG355" s="218">
        <f t="shared" ref="AG355" si="478">SUM(AD355+AE355-AF355)</f>
        <v>12000</v>
      </c>
      <c r="AH355" s="215">
        <v>6000</v>
      </c>
      <c r="AI355" s="215">
        <v>0</v>
      </c>
      <c r="AJ355" s="82">
        <v>0</v>
      </c>
      <c r="AK355" s="215">
        <v>12000</v>
      </c>
      <c r="AL355" s="215"/>
      <c r="AM355" s="215"/>
      <c r="AN355" s="82">
        <f t="shared" si="458"/>
        <v>12000</v>
      </c>
      <c r="AO355" s="204">
        <f t="shared" ref="AO355:AO417" si="479">SUM(AN355/$AN$2)</f>
        <v>1592.6737009755125</v>
      </c>
      <c r="AP355" s="82">
        <v>0</v>
      </c>
      <c r="AQ355" s="82"/>
      <c r="AR355" s="204">
        <f t="shared" ref="AR355:AR402" si="480">SUM(AP355/$AN$2)</f>
        <v>0</v>
      </c>
      <c r="AS355" s="204"/>
      <c r="AT355" s="204">
        <v>0</v>
      </c>
      <c r="AU355" s="204">
        <v>0</v>
      </c>
      <c r="AV355" s="204">
        <v>0</v>
      </c>
      <c r="AW355" s="204">
        <f t="shared" si="462"/>
        <v>0</v>
      </c>
      <c r="AX355" s="82"/>
      <c r="AY355" s="82"/>
      <c r="AZ355" s="82"/>
      <c r="BA355" s="82"/>
      <c r="BB355" s="82"/>
      <c r="BC355" s="82"/>
      <c r="BD355" s="82">
        <f t="shared" si="366"/>
        <v>0</v>
      </c>
      <c r="BE355" s="82">
        <f t="shared" si="368"/>
        <v>0</v>
      </c>
      <c r="BF355" s="82">
        <f t="shared" si="372"/>
        <v>0</v>
      </c>
      <c r="BG355" s="82"/>
      <c r="BH355" s="82"/>
      <c r="BI355" s="82"/>
      <c r="BJ355" s="82"/>
      <c r="BK355" s="82"/>
      <c r="BL355" s="82"/>
      <c r="BM355" s="108">
        <v>0</v>
      </c>
    </row>
    <row r="356" spans="1:65" hidden="1" x14ac:dyDescent="0.2">
      <c r="A356" s="222"/>
      <c r="B356" s="216" t="s">
        <v>370</v>
      </c>
      <c r="C356" s="216"/>
      <c r="D356" s="216"/>
      <c r="E356" s="216"/>
      <c r="F356" s="216"/>
      <c r="G356" s="216"/>
      <c r="H356" s="216"/>
      <c r="I356" s="203">
        <v>38</v>
      </c>
      <c r="J356" s="192" t="s">
        <v>14</v>
      </c>
      <c r="K356" s="204">
        <f t="shared" si="459"/>
        <v>77000</v>
      </c>
      <c r="L356" s="204">
        <f t="shared" si="459"/>
        <v>30000</v>
      </c>
      <c r="M356" s="204">
        <f t="shared" si="459"/>
        <v>30000</v>
      </c>
      <c r="N356" s="204">
        <f t="shared" si="459"/>
        <v>17000</v>
      </c>
      <c r="O356" s="204">
        <f t="shared" si="459"/>
        <v>17000</v>
      </c>
      <c r="P356" s="204">
        <f t="shared" si="459"/>
        <v>15000</v>
      </c>
      <c r="Q356" s="204">
        <f t="shared" si="459"/>
        <v>15000</v>
      </c>
      <c r="R356" s="204">
        <f t="shared" si="459"/>
        <v>22000</v>
      </c>
      <c r="S356" s="204">
        <f t="shared" si="459"/>
        <v>25000</v>
      </c>
      <c r="T356" s="204">
        <f t="shared" si="459"/>
        <v>13500</v>
      </c>
      <c r="U356" s="204">
        <f t="shared" si="459"/>
        <v>0</v>
      </c>
      <c r="V356" s="204" t="e">
        <f t="shared" si="459"/>
        <v>#DIV/0!</v>
      </c>
      <c r="W356" s="204">
        <f t="shared" si="459"/>
        <v>30000</v>
      </c>
      <c r="X356" s="204">
        <f t="shared" si="459"/>
        <v>85000</v>
      </c>
      <c r="Y356" s="204">
        <f t="shared" si="459"/>
        <v>125000</v>
      </c>
      <c r="Z356" s="204">
        <f t="shared" si="459"/>
        <v>185000</v>
      </c>
      <c r="AA356" s="204">
        <f t="shared" si="459"/>
        <v>179000</v>
      </c>
      <c r="AB356" s="204">
        <f t="shared" si="459"/>
        <v>58000</v>
      </c>
      <c r="AC356" s="204">
        <f t="shared" si="459"/>
        <v>229000</v>
      </c>
      <c r="AD356" s="204">
        <f t="shared" si="459"/>
        <v>223000</v>
      </c>
      <c r="AE356" s="204">
        <f t="shared" si="459"/>
        <v>0</v>
      </c>
      <c r="AF356" s="204">
        <f t="shared" si="460"/>
        <v>0</v>
      </c>
      <c r="AG356" s="204">
        <f t="shared" si="460"/>
        <v>223000</v>
      </c>
      <c r="AH356" s="204">
        <f t="shared" si="460"/>
        <v>146500</v>
      </c>
      <c r="AI356" s="204">
        <f t="shared" si="460"/>
        <v>223000</v>
      </c>
      <c r="AJ356" s="204">
        <f>SUM(AJ357)</f>
        <v>112500</v>
      </c>
      <c r="AK356" s="204">
        <f t="shared" si="460"/>
        <v>275000</v>
      </c>
      <c r="AL356" s="204">
        <f t="shared" si="460"/>
        <v>47000</v>
      </c>
      <c r="AM356" s="204">
        <f t="shared" si="460"/>
        <v>0</v>
      </c>
      <c r="AN356" s="204">
        <f t="shared" si="460"/>
        <v>322000</v>
      </c>
      <c r="AO356" s="204">
        <f t="shared" si="479"/>
        <v>42736.744309509588</v>
      </c>
      <c r="AP356" s="204">
        <f t="shared" si="460"/>
        <v>275000</v>
      </c>
      <c r="AQ356" s="204"/>
      <c r="AR356" s="204">
        <f t="shared" si="480"/>
        <v>36498.772314022164</v>
      </c>
      <c r="AS356" s="204"/>
      <c r="AT356" s="204">
        <f t="shared" ref="AT356:AV356" si="481">SUM(AT357)</f>
        <v>13150.380000000001</v>
      </c>
      <c r="AU356" s="204">
        <f t="shared" si="481"/>
        <v>0</v>
      </c>
      <c r="AV356" s="204">
        <f t="shared" si="481"/>
        <v>0</v>
      </c>
      <c r="AW356" s="204">
        <f t="shared" si="462"/>
        <v>36498.772314022164</v>
      </c>
      <c r="AX356" s="82"/>
      <c r="AY356" s="82"/>
      <c r="AZ356" s="82"/>
      <c r="BA356" s="82"/>
      <c r="BB356" s="82"/>
      <c r="BC356" s="82"/>
      <c r="BD356" s="82">
        <f t="shared" si="366"/>
        <v>0</v>
      </c>
      <c r="BE356" s="82">
        <f t="shared" si="368"/>
        <v>36498.772314022164</v>
      </c>
      <c r="BF356" s="82">
        <f t="shared" si="372"/>
        <v>0</v>
      </c>
      <c r="BG356" s="82">
        <f>SUM(BG357)</f>
        <v>23455.190000000002</v>
      </c>
      <c r="BH356" s="82">
        <f>SUM(BH357)</f>
        <v>34765</v>
      </c>
      <c r="BI356" s="82">
        <f>SUM(BI357)</f>
        <v>34765</v>
      </c>
      <c r="BJ356" s="82">
        <f>SUM(BJ357)</f>
        <v>18346</v>
      </c>
      <c r="BK356" s="82">
        <v>35000</v>
      </c>
      <c r="BL356" s="82">
        <v>35500</v>
      </c>
      <c r="BM356" s="108">
        <f t="shared" si="435"/>
        <v>52.771465554436936</v>
      </c>
    </row>
    <row r="357" spans="1:65" hidden="1" x14ac:dyDescent="0.2">
      <c r="A357" s="201"/>
      <c r="B357" s="213"/>
      <c r="C357" s="202"/>
      <c r="D357" s="202"/>
      <c r="E357" s="202"/>
      <c r="F357" s="202"/>
      <c r="G357" s="202"/>
      <c r="H357" s="202"/>
      <c r="I357" s="214">
        <v>381</v>
      </c>
      <c r="J357" s="109" t="s">
        <v>73</v>
      </c>
      <c r="K357" s="215">
        <f>SUM(K366)</f>
        <v>77000</v>
      </c>
      <c r="L357" s="215">
        <f>SUM(L366)</f>
        <v>30000</v>
      </c>
      <c r="M357" s="215">
        <f>SUM(M366)</f>
        <v>30000</v>
      </c>
      <c r="N357" s="215">
        <f>SUM(N366)</f>
        <v>17000</v>
      </c>
      <c r="O357" s="215">
        <f>SUM(O366)</f>
        <v>17000</v>
      </c>
      <c r="P357" s="215">
        <f t="shared" ref="P357:W357" si="482">SUM(P358:P366)</f>
        <v>15000</v>
      </c>
      <c r="Q357" s="215">
        <f t="shared" si="482"/>
        <v>15000</v>
      </c>
      <c r="R357" s="215">
        <f t="shared" si="482"/>
        <v>22000</v>
      </c>
      <c r="S357" s="215">
        <f t="shared" si="482"/>
        <v>25000</v>
      </c>
      <c r="T357" s="215">
        <f t="shared" si="482"/>
        <v>13500</v>
      </c>
      <c r="U357" s="215">
        <f t="shared" si="482"/>
        <v>0</v>
      </c>
      <c r="V357" s="215" t="e">
        <f t="shared" si="482"/>
        <v>#DIV/0!</v>
      </c>
      <c r="W357" s="215">
        <f t="shared" si="482"/>
        <v>30000</v>
      </c>
      <c r="X357" s="215">
        <f>SUM(X358:X367)</f>
        <v>85000</v>
      </c>
      <c r="Y357" s="215">
        <f>SUM(Y358:Y367)</f>
        <v>125000</v>
      </c>
      <c r="Z357" s="215">
        <f>SUM(Z358:Z367)</f>
        <v>185000</v>
      </c>
      <c r="AA357" s="215">
        <f>SUM(AA358:AA367)</f>
        <v>179000</v>
      </c>
      <c r="AB357" s="215">
        <f t="shared" ref="AB357" si="483">SUM(AB358:AB367)</f>
        <v>58000</v>
      </c>
      <c r="AC357" s="215">
        <f>SUM(AC358:AC367)</f>
        <v>229000</v>
      </c>
      <c r="AD357" s="215">
        <f>SUM(AD358:AD367)</f>
        <v>223000</v>
      </c>
      <c r="AE357" s="215">
        <f t="shared" ref="AE357:AI357" si="484">SUM(AE358:AE367)</f>
        <v>0</v>
      </c>
      <c r="AF357" s="215">
        <f t="shared" si="484"/>
        <v>0</v>
      </c>
      <c r="AG357" s="215">
        <f t="shared" si="484"/>
        <v>223000</v>
      </c>
      <c r="AH357" s="215">
        <f t="shared" si="484"/>
        <v>146500</v>
      </c>
      <c r="AI357" s="215">
        <f t="shared" si="484"/>
        <v>223000</v>
      </c>
      <c r="AJ357" s="215">
        <f>SUM(AJ358:AJ367)</f>
        <v>112500</v>
      </c>
      <c r="AK357" s="215">
        <f>SUM(AK358:AK367)</f>
        <v>275000</v>
      </c>
      <c r="AL357" s="215">
        <f t="shared" ref="AL357:AP357" si="485">SUM(AL358:AL367)</f>
        <v>47000</v>
      </c>
      <c r="AM357" s="215">
        <f t="shared" si="485"/>
        <v>0</v>
      </c>
      <c r="AN357" s="215">
        <f t="shared" si="485"/>
        <v>322000</v>
      </c>
      <c r="AO357" s="204">
        <f t="shared" si="479"/>
        <v>42736.744309509588</v>
      </c>
      <c r="AP357" s="215">
        <f t="shared" si="485"/>
        <v>275000</v>
      </c>
      <c r="AQ357" s="215"/>
      <c r="AR357" s="204">
        <f t="shared" si="480"/>
        <v>36498.772314022164</v>
      </c>
      <c r="AS357" s="204"/>
      <c r="AT357" s="204">
        <f t="shared" ref="AT357:AV357" si="486">SUM(AT358:AT367)</f>
        <v>13150.380000000001</v>
      </c>
      <c r="AU357" s="204">
        <f t="shared" si="486"/>
        <v>0</v>
      </c>
      <c r="AV357" s="204">
        <f t="shared" si="486"/>
        <v>0</v>
      </c>
      <c r="AW357" s="204">
        <f t="shared" si="462"/>
        <v>36498.772314022164</v>
      </c>
      <c r="AX357" s="82"/>
      <c r="AY357" s="82"/>
      <c r="AZ357" s="82"/>
      <c r="BA357" s="82"/>
      <c r="BB357" s="82"/>
      <c r="BC357" s="82"/>
      <c r="BD357" s="82">
        <f t="shared" ref="BD357:BD417" si="487">SUM(AX357+AY357+AZ357+BA357+BB357+BC357)</f>
        <v>0</v>
      </c>
      <c r="BE357" s="82">
        <f t="shared" si="368"/>
        <v>36498.772314022164</v>
      </c>
      <c r="BF357" s="82">
        <f t="shared" si="372"/>
        <v>0</v>
      </c>
      <c r="BG357" s="82">
        <f>SUM(BG358:BG367)</f>
        <v>23455.190000000002</v>
      </c>
      <c r="BH357" s="82">
        <f>SUM(BH358:BH367)</f>
        <v>34765</v>
      </c>
      <c r="BI357" s="82">
        <f>SUM(BI358:BI367)</f>
        <v>34765</v>
      </c>
      <c r="BJ357" s="82">
        <f>SUM(BJ358:BJ367)</f>
        <v>18346</v>
      </c>
      <c r="BK357" s="82"/>
      <c r="BL357" s="82"/>
      <c r="BM357" s="108">
        <f t="shared" si="435"/>
        <v>52.771465554436936</v>
      </c>
    </row>
    <row r="358" spans="1:65" hidden="1" x14ac:dyDescent="0.2">
      <c r="A358" s="201"/>
      <c r="B358" s="202"/>
      <c r="C358" s="202"/>
      <c r="D358" s="202"/>
      <c r="E358" s="202"/>
      <c r="F358" s="202"/>
      <c r="G358" s="202"/>
      <c r="H358" s="202"/>
      <c r="I358" s="214">
        <v>38113</v>
      </c>
      <c r="J358" s="109" t="s">
        <v>195</v>
      </c>
      <c r="K358" s="215"/>
      <c r="L358" s="215"/>
      <c r="M358" s="215"/>
      <c r="N358" s="215"/>
      <c r="O358" s="215"/>
      <c r="P358" s="215"/>
      <c r="Q358" s="215"/>
      <c r="R358" s="215">
        <v>10000</v>
      </c>
      <c r="S358" s="215">
        <v>10000</v>
      </c>
      <c r="T358" s="215">
        <v>5000</v>
      </c>
      <c r="U358" s="215"/>
      <c r="V358" s="204" t="e">
        <f t="shared" si="421"/>
        <v>#DIV/0!</v>
      </c>
      <c r="W358" s="204">
        <v>15000</v>
      </c>
      <c r="X358" s="215">
        <v>15000</v>
      </c>
      <c r="Y358" s="215">
        <v>15000</v>
      </c>
      <c r="Z358" s="215">
        <v>15000</v>
      </c>
      <c r="AA358" s="215">
        <v>15000</v>
      </c>
      <c r="AB358" s="215">
        <v>15000</v>
      </c>
      <c r="AC358" s="215">
        <v>15000</v>
      </c>
      <c r="AD358" s="215">
        <v>15000</v>
      </c>
      <c r="AE358" s="215"/>
      <c r="AF358" s="215"/>
      <c r="AG358" s="218">
        <f>SUM(AD358+AE358-AF358)</f>
        <v>15000</v>
      </c>
      <c r="AH358" s="215">
        <v>15000</v>
      </c>
      <c r="AI358" s="215">
        <v>15000</v>
      </c>
      <c r="AJ358" s="82">
        <v>15000</v>
      </c>
      <c r="AK358" s="215">
        <v>15000</v>
      </c>
      <c r="AL358" s="215"/>
      <c r="AM358" s="215"/>
      <c r="AN358" s="82">
        <f t="shared" si="458"/>
        <v>15000</v>
      </c>
      <c r="AO358" s="204">
        <f t="shared" si="479"/>
        <v>1990.8421262193906</v>
      </c>
      <c r="AP358" s="82">
        <v>15000</v>
      </c>
      <c r="AQ358" s="82"/>
      <c r="AR358" s="204">
        <f t="shared" si="480"/>
        <v>1990.8421262193906</v>
      </c>
      <c r="AS358" s="204"/>
      <c r="AT358" s="204"/>
      <c r="AU358" s="204"/>
      <c r="AV358" s="204"/>
      <c r="AW358" s="204">
        <f t="shared" si="462"/>
        <v>1990.8421262193906</v>
      </c>
      <c r="AX358" s="82"/>
      <c r="AY358" s="82"/>
      <c r="AZ358" s="82">
        <v>1990.84</v>
      </c>
      <c r="BA358" s="82"/>
      <c r="BB358" s="82"/>
      <c r="BC358" s="82"/>
      <c r="BD358" s="82">
        <f t="shared" si="487"/>
        <v>1990.84</v>
      </c>
      <c r="BE358" s="82">
        <f t="shared" ref="BE358:BE417" si="488">SUM(AW358-BD358)</f>
        <v>2.1262193906750326E-3</v>
      </c>
      <c r="BF358" s="82">
        <f t="shared" si="372"/>
        <v>-1990.84</v>
      </c>
      <c r="BG358" s="82">
        <v>1990.84</v>
      </c>
      <c r="BH358" s="82">
        <v>2000</v>
      </c>
      <c r="BI358" s="82">
        <v>2000</v>
      </c>
      <c r="BJ358" s="82">
        <v>2000</v>
      </c>
      <c r="BK358" s="82"/>
      <c r="BL358" s="82"/>
      <c r="BM358" s="108">
        <f t="shared" si="435"/>
        <v>100</v>
      </c>
    </row>
    <row r="359" spans="1:65" hidden="1" x14ac:dyDescent="0.2">
      <c r="A359" s="201"/>
      <c r="B359" s="202"/>
      <c r="C359" s="202"/>
      <c r="D359" s="202"/>
      <c r="E359" s="202"/>
      <c r="F359" s="202"/>
      <c r="G359" s="202"/>
      <c r="H359" s="202"/>
      <c r="I359" s="214">
        <v>38113</v>
      </c>
      <c r="J359" s="109" t="s">
        <v>232</v>
      </c>
      <c r="K359" s="215"/>
      <c r="L359" s="215"/>
      <c r="M359" s="215"/>
      <c r="N359" s="215"/>
      <c r="O359" s="215"/>
      <c r="P359" s="215"/>
      <c r="Q359" s="215"/>
      <c r="R359" s="215"/>
      <c r="S359" s="215"/>
      <c r="T359" s="215"/>
      <c r="U359" s="215"/>
      <c r="V359" s="204"/>
      <c r="W359" s="204"/>
      <c r="X359" s="215">
        <v>20000</v>
      </c>
      <c r="Y359" s="215">
        <v>20000</v>
      </c>
      <c r="Z359" s="215">
        <v>30000</v>
      </c>
      <c r="AA359" s="215">
        <v>30000</v>
      </c>
      <c r="AB359" s="215">
        <v>10000</v>
      </c>
      <c r="AC359" s="215">
        <v>30000</v>
      </c>
      <c r="AD359" s="215">
        <v>30000</v>
      </c>
      <c r="AE359" s="215"/>
      <c r="AF359" s="215"/>
      <c r="AG359" s="218">
        <f t="shared" ref="AG359:AG367" si="489">SUM(AD359+AE359-AF359)</f>
        <v>30000</v>
      </c>
      <c r="AH359" s="215">
        <v>32000</v>
      </c>
      <c r="AI359" s="215">
        <v>30000</v>
      </c>
      <c r="AJ359" s="82">
        <v>0</v>
      </c>
      <c r="AK359" s="215">
        <v>30000</v>
      </c>
      <c r="AL359" s="215">
        <v>7000</v>
      </c>
      <c r="AM359" s="215"/>
      <c r="AN359" s="82">
        <f t="shared" si="458"/>
        <v>37000</v>
      </c>
      <c r="AO359" s="204">
        <f t="shared" si="479"/>
        <v>4910.7439113411638</v>
      </c>
      <c r="AP359" s="82">
        <v>35000</v>
      </c>
      <c r="AQ359" s="82"/>
      <c r="AR359" s="204">
        <f t="shared" si="480"/>
        <v>4645.298294511912</v>
      </c>
      <c r="AS359" s="204">
        <v>2322.3200000000002</v>
      </c>
      <c r="AT359" s="204">
        <v>2322.3200000000002</v>
      </c>
      <c r="AU359" s="204"/>
      <c r="AV359" s="204"/>
      <c r="AW359" s="204">
        <f t="shared" si="462"/>
        <v>4645.298294511912</v>
      </c>
      <c r="AX359" s="82"/>
      <c r="AY359" s="82"/>
      <c r="AZ359" s="82">
        <v>4645.3</v>
      </c>
      <c r="BA359" s="82"/>
      <c r="BB359" s="82"/>
      <c r="BC359" s="82"/>
      <c r="BD359" s="82">
        <f t="shared" si="487"/>
        <v>4645.3</v>
      </c>
      <c r="BE359" s="82">
        <f t="shared" si="488"/>
        <v>-1.7054880881914869E-3</v>
      </c>
      <c r="BF359" s="82">
        <f t="shared" ref="BF359:BF417" si="490">SUM(BE359-AW359)</f>
        <v>-4645.3</v>
      </c>
      <c r="BG359" s="82">
        <v>3483.65</v>
      </c>
      <c r="BH359" s="82">
        <v>5000</v>
      </c>
      <c r="BI359" s="82">
        <v>5000</v>
      </c>
      <c r="BJ359" s="82">
        <v>3750</v>
      </c>
      <c r="BK359" s="82"/>
      <c r="BL359" s="82"/>
      <c r="BM359" s="108">
        <f t="shared" si="435"/>
        <v>75</v>
      </c>
    </row>
    <row r="360" spans="1:65" hidden="1" x14ac:dyDescent="0.2">
      <c r="A360" s="201"/>
      <c r="B360" s="202"/>
      <c r="C360" s="202"/>
      <c r="D360" s="202"/>
      <c r="E360" s="202"/>
      <c r="F360" s="202"/>
      <c r="G360" s="202"/>
      <c r="H360" s="202"/>
      <c r="I360" s="214">
        <v>38113</v>
      </c>
      <c r="J360" s="109" t="s">
        <v>255</v>
      </c>
      <c r="K360" s="215"/>
      <c r="L360" s="215"/>
      <c r="M360" s="215"/>
      <c r="N360" s="215"/>
      <c r="O360" s="215"/>
      <c r="P360" s="215"/>
      <c r="Q360" s="215"/>
      <c r="R360" s="215"/>
      <c r="S360" s="215"/>
      <c r="T360" s="215"/>
      <c r="U360" s="215"/>
      <c r="V360" s="204"/>
      <c r="W360" s="204"/>
      <c r="X360" s="215"/>
      <c r="Y360" s="215"/>
      <c r="Z360" s="215"/>
      <c r="AA360" s="215">
        <v>10000</v>
      </c>
      <c r="AB360" s="215"/>
      <c r="AC360" s="215">
        <v>10000</v>
      </c>
      <c r="AD360" s="215">
        <v>10000</v>
      </c>
      <c r="AE360" s="215"/>
      <c r="AF360" s="215"/>
      <c r="AG360" s="218">
        <f t="shared" si="489"/>
        <v>10000</v>
      </c>
      <c r="AH360" s="215">
        <v>10000</v>
      </c>
      <c r="AI360" s="215">
        <v>10000</v>
      </c>
      <c r="AJ360" s="82">
        <v>10000</v>
      </c>
      <c r="AK360" s="215">
        <v>10000</v>
      </c>
      <c r="AL360" s="215"/>
      <c r="AM360" s="215"/>
      <c r="AN360" s="82">
        <f t="shared" si="458"/>
        <v>10000</v>
      </c>
      <c r="AO360" s="204">
        <f t="shared" si="479"/>
        <v>1327.2280841462605</v>
      </c>
      <c r="AP360" s="82">
        <v>15000</v>
      </c>
      <c r="AQ360" s="82"/>
      <c r="AR360" s="204">
        <f t="shared" si="480"/>
        <v>1990.8421262193906</v>
      </c>
      <c r="AS360" s="204">
        <v>800</v>
      </c>
      <c r="AT360" s="204">
        <v>800</v>
      </c>
      <c r="AU360" s="204"/>
      <c r="AV360" s="204"/>
      <c r="AW360" s="204">
        <f t="shared" si="462"/>
        <v>1990.8421262193906</v>
      </c>
      <c r="AX360" s="82"/>
      <c r="AY360" s="82"/>
      <c r="AZ360" s="82">
        <v>1990.84</v>
      </c>
      <c r="BA360" s="82"/>
      <c r="BB360" s="82"/>
      <c r="BC360" s="82"/>
      <c r="BD360" s="82">
        <f t="shared" si="487"/>
        <v>1990.84</v>
      </c>
      <c r="BE360" s="82">
        <f t="shared" si="488"/>
        <v>2.1262193906750326E-3</v>
      </c>
      <c r="BF360" s="82">
        <f t="shared" si="490"/>
        <v>-1990.84</v>
      </c>
      <c r="BG360" s="82">
        <v>800</v>
      </c>
      <c r="BH360" s="82">
        <v>2000</v>
      </c>
      <c r="BI360" s="82">
        <v>2000</v>
      </c>
      <c r="BJ360" s="82">
        <v>1336</v>
      </c>
      <c r="BK360" s="82"/>
      <c r="BL360" s="82"/>
      <c r="BM360" s="108">
        <f t="shared" si="435"/>
        <v>66.8</v>
      </c>
    </row>
    <row r="361" spans="1:65" hidden="1" x14ac:dyDescent="0.2">
      <c r="A361" s="201"/>
      <c r="B361" s="202"/>
      <c r="C361" s="202"/>
      <c r="D361" s="202"/>
      <c r="E361" s="202"/>
      <c r="F361" s="202"/>
      <c r="G361" s="202"/>
      <c r="H361" s="202"/>
      <c r="I361" s="214">
        <v>38113</v>
      </c>
      <c r="J361" s="109" t="s">
        <v>257</v>
      </c>
      <c r="K361" s="215"/>
      <c r="L361" s="215"/>
      <c r="M361" s="215"/>
      <c r="N361" s="215"/>
      <c r="O361" s="215"/>
      <c r="P361" s="215"/>
      <c r="Q361" s="215"/>
      <c r="R361" s="215"/>
      <c r="S361" s="215"/>
      <c r="T361" s="215"/>
      <c r="U361" s="215"/>
      <c r="V361" s="204"/>
      <c r="W361" s="204"/>
      <c r="X361" s="215"/>
      <c r="Y361" s="215"/>
      <c r="Z361" s="215"/>
      <c r="AA361" s="215">
        <v>10000</v>
      </c>
      <c r="AB361" s="215"/>
      <c r="AC361" s="215">
        <v>10000</v>
      </c>
      <c r="AD361" s="215">
        <v>10000</v>
      </c>
      <c r="AE361" s="215"/>
      <c r="AF361" s="215"/>
      <c r="AG361" s="218">
        <f t="shared" si="489"/>
        <v>10000</v>
      </c>
      <c r="AH361" s="215">
        <v>10000</v>
      </c>
      <c r="AI361" s="215">
        <v>10000</v>
      </c>
      <c r="AJ361" s="82">
        <v>10000</v>
      </c>
      <c r="AK361" s="215">
        <v>10000</v>
      </c>
      <c r="AL361" s="215"/>
      <c r="AM361" s="215"/>
      <c r="AN361" s="82">
        <f t="shared" si="458"/>
        <v>10000</v>
      </c>
      <c r="AO361" s="204">
        <f t="shared" si="479"/>
        <v>1327.2280841462605</v>
      </c>
      <c r="AP361" s="82">
        <v>15000</v>
      </c>
      <c r="AQ361" s="82"/>
      <c r="AR361" s="204">
        <f t="shared" si="480"/>
        <v>1990.8421262193906</v>
      </c>
      <c r="AS361" s="204"/>
      <c r="AT361" s="204"/>
      <c r="AU361" s="204"/>
      <c r="AV361" s="204"/>
      <c r="AW361" s="204">
        <f t="shared" si="462"/>
        <v>1990.8421262193906</v>
      </c>
      <c r="AX361" s="82"/>
      <c r="AY361" s="82"/>
      <c r="AZ361" s="82">
        <v>1990.84</v>
      </c>
      <c r="BA361" s="82"/>
      <c r="BB361" s="82"/>
      <c r="BC361" s="82"/>
      <c r="BD361" s="82">
        <f t="shared" si="487"/>
        <v>1990.84</v>
      </c>
      <c r="BE361" s="82">
        <f t="shared" si="488"/>
        <v>2.1262193906750326E-3</v>
      </c>
      <c r="BF361" s="82">
        <f t="shared" si="490"/>
        <v>-1990.84</v>
      </c>
      <c r="BG361" s="82">
        <v>995</v>
      </c>
      <c r="BH361" s="82">
        <v>1500</v>
      </c>
      <c r="BI361" s="82">
        <v>1500</v>
      </c>
      <c r="BJ361" s="82"/>
      <c r="BK361" s="82"/>
      <c r="BL361" s="82"/>
      <c r="BM361" s="108">
        <f t="shared" si="435"/>
        <v>0</v>
      </c>
    </row>
    <row r="362" spans="1:65" hidden="1" x14ac:dyDescent="0.2">
      <c r="A362" s="201"/>
      <c r="B362" s="202"/>
      <c r="C362" s="202"/>
      <c r="D362" s="202"/>
      <c r="E362" s="202"/>
      <c r="F362" s="202"/>
      <c r="G362" s="202"/>
      <c r="H362" s="202"/>
      <c r="I362" s="214">
        <v>38113</v>
      </c>
      <c r="J362" s="109" t="s">
        <v>258</v>
      </c>
      <c r="K362" s="215"/>
      <c r="L362" s="215"/>
      <c r="M362" s="215"/>
      <c r="N362" s="215"/>
      <c r="O362" s="215"/>
      <c r="P362" s="215"/>
      <c r="Q362" s="215"/>
      <c r="R362" s="215"/>
      <c r="S362" s="215"/>
      <c r="T362" s="215"/>
      <c r="U362" s="215"/>
      <c r="V362" s="204"/>
      <c r="W362" s="204"/>
      <c r="X362" s="215"/>
      <c r="Y362" s="215"/>
      <c r="Z362" s="215"/>
      <c r="AA362" s="215">
        <v>25000</v>
      </c>
      <c r="AB362" s="215"/>
      <c r="AC362" s="215">
        <v>25000</v>
      </c>
      <c r="AD362" s="215">
        <v>28000</v>
      </c>
      <c r="AE362" s="215"/>
      <c r="AF362" s="215"/>
      <c r="AG362" s="218">
        <f t="shared" si="489"/>
        <v>28000</v>
      </c>
      <c r="AH362" s="215">
        <v>28000</v>
      </c>
      <c r="AI362" s="215">
        <v>28000</v>
      </c>
      <c r="AJ362" s="82">
        <v>16000</v>
      </c>
      <c r="AK362" s="215">
        <v>30000</v>
      </c>
      <c r="AL362" s="215">
        <v>15000</v>
      </c>
      <c r="AM362" s="215"/>
      <c r="AN362" s="82">
        <f t="shared" si="458"/>
        <v>45000</v>
      </c>
      <c r="AO362" s="204">
        <f t="shared" si="479"/>
        <v>5972.5263786581718</v>
      </c>
      <c r="AP362" s="82">
        <v>35000</v>
      </c>
      <c r="AQ362" s="82"/>
      <c r="AR362" s="204">
        <f t="shared" si="480"/>
        <v>4645.298294511912</v>
      </c>
      <c r="AS362" s="204">
        <v>2322.64</v>
      </c>
      <c r="AT362" s="204">
        <v>2322.64</v>
      </c>
      <c r="AU362" s="204"/>
      <c r="AV362" s="204"/>
      <c r="AW362" s="204">
        <f t="shared" si="462"/>
        <v>4645.298294511912</v>
      </c>
      <c r="AX362" s="82"/>
      <c r="AY362" s="82"/>
      <c r="AZ362" s="82">
        <v>4645.3</v>
      </c>
      <c r="BA362" s="82"/>
      <c r="BB362" s="82"/>
      <c r="BC362" s="82"/>
      <c r="BD362" s="82">
        <f t="shared" si="487"/>
        <v>4645.3</v>
      </c>
      <c r="BE362" s="82">
        <f t="shared" si="488"/>
        <v>-1.7054880881914869E-3</v>
      </c>
      <c r="BF362" s="82">
        <f t="shared" si="490"/>
        <v>-4645.3</v>
      </c>
      <c r="BG362" s="82">
        <v>3483.96</v>
      </c>
      <c r="BH362" s="82">
        <v>5000</v>
      </c>
      <c r="BI362" s="82">
        <v>5000</v>
      </c>
      <c r="BJ362" s="82">
        <v>2500</v>
      </c>
      <c r="BK362" s="82"/>
      <c r="BL362" s="82"/>
      <c r="BM362" s="108">
        <f t="shared" si="435"/>
        <v>50</v>
      </c>
    </row>
    <row r="363" spans="1:65" hidden="1" x14ac:dyDescent="0.2">
      <c r="A363" s="201"/>
      <c r="B363" s="202"/>
      <c r="C363" s="202"/>
      <c r="D363" s="202"/>
      <c r="E363" s="202"/>
      <c r="F363" s="202"/>
      <c r="G363" s="202"/>
      <c r="H363" s="202"/>
      <c r="I363" s="214">
        <v>38113</v>
      </c>
      <c r="J363" s="109" t="s">
        <v>259</v>
      </c>
      <c r="K363" s="215"/>
      <c r="L363" s="215"/>
      <c r="M363" s="215"/>
      <c r="N363" s="215"/>
      <c r="O363" s="215"/>
      <c r="P363" s="215"/>
      <c r="Q363" s="215"/>
      <c r="R363" s="215"/>
      <c r="S363" s="215"/>
      <c r="T363" s="215"/>
      <c r="U363" s="215"/>
      <c r="V363" s="204"/>
      <c r="W363" s="204"/>
      <c r="X363" s="215"/>
      <c r="Y363" s="215"/>
      <c r="Z363" s="215"/>
      <c r="AA363" s="215">
        <v>10000</v>
      </c>
      <c r="AB363" s="215"/>
      <c r="AC363" s="215">
        <v>10000</v>
      </c>
      <c r="AD363" s="215">
        <v>10000</v>
      </c>
      <c r="AE363" s="215"/>
      <c r="AF363" s="215"/>
      <c r="AG363" s="218">
        <f t="shared" si="489"/>
        <v>10000</v>
      </c>
      <c r="AH363" s="215">
        <v>5000</v>
      </c>
      <c r="AI363" s="215">
        <v>10000</v>
      </c>
      <c r="AJ363" s="82">
        <v>5000</v>
      </c>
      <c r="AK363" s="215">
        <v>10000</v>
      </c>
      <c r="AL363" s="215"/>
      <c r="AM363" s="215"/>
      <c r="AN363" s="82">
        <f t="shared" si="458"/>
        <v>10000</v>
      </c>
      <c r="AO363" s="204">
        <f t="shared" si="479"/>
        <v>1327.2280841462605</v>
      </c>
      <c r="AP363" s="82">
        <v>15000</v>
      </c>
      <c r="AQ363" s="82"/>
      <c r="AR363" s="204">
        <f t="shared" si="480"/>
        <v>1990.8421262193906</v>
      </c>
      <c r="AS363" s="204">
        <v>955.42</v>
      </c>
      <c r="AT363" s="204">
        <v>955.42</v>
      </c>
      <c r="AU363" s="204"/>
      <c r="AV363" s="204"/>
      <c r="AW363" s="204">
        <f t="shared" si="462"/>
        <v>1990.8421262193906</v>
      </c>
      <c r="AX363" s="82"/>
      <c r="AY363" s="82"/>
      <c r="AZ363" s="82">
        <v>1990.84</v>
      </c>
      <c r="BA363" s="82"/>
      <c r="BB363" s="82"/>
      <c r="BC363" s="82"/>
      <c r="BD363" s="82">
        <f t="shared" si="487"/>
        <v>1990.84</v>
      </c>
      <c r="BE363" s="82">
        <f t="shared" si="488"/>
        <v>2.1262193906750326E-3</v>
      </c>
      <c r="BF363" s="82">
        <f t="shared" si="490"/>
        <v>-1990.84</v>
      </c>
      <c r="BG363" s="82">
        <v>1990.84</v>
      </c>
      <c r="BH363" s="82">
        <v>2000</v>
      </c>
      <c r="BI363" s="82">
        <v>2000</v>
      </c>
      <c r="BJ363" s="82">
        <v>1000</v>
      </c>
      <c r="BK363" s="82"/>
      <c r="BL363" s="82"/>
      <c r="BM363" s="108">
        <f t="shared" si="435"/>
        <v>50</v>
      </c>
    </row>
    <row r="364" spans="1:65" hidden="1" x14ac:dyDescent="0.2">
      <c r="A364" s="201"/>
      <c r="B364" s="202"/>
      <c r="C364" s="202"/>
      <c r="D364" s="202"/>
      <c r="E364" s="202"/>
      <c r="F364" s="202"/>
      <c r="G364" s="202"/>
      <c r="H364" s="202"/>
      <c r="I364" s="214">
        <v>38113</v>
      </c>
      <c r="J364" s="109" t="s">
        <v>262</v>
      </c>
      <c r="K364" s="215"/>
      <c r="L364" s="215"/>
      <c r="M364" s="215"/>
      <c r="N364" s="215"/>
      <c r="O364" s="215"/>
      <c r="P364" s="215"/>
      <c r="Q364" s="215"/>
      <c r="R364" s="215"/>
      <c r="S364" s="215"/>
      <c r="T364" s="215"/>
      <c r="U364" s="215"/>
      <c r="V364" s="204"/>
      <c r="W364" s="204"/>
      <c r="X364" s="215"/>
      <c r="Y364" s="215"/>
      <c r="Z364" s="215"/>
      <c r="AA364" s="215">
        <v>6000</v>
      </c>
      <c r="AB364" s="215"/>
      <c r="AC364" s="215">
        <v>6000</v>
      </c>
      <c r="AD364" s="215">
        <v>0</v>
      </c>
      <c r="AE364" s="215"/>
      <c r="AF364" s="215"/>
      <c r="AG364" s="218">
        <f t="shared" si="489"/>
        <v>0</v>
      </c>
      <c r="AH364" s="215"/>
      <c r="AI364" s="215">
        <v>0</v>
      </c>
      <c r="AJ364" s="82">
        <v>0</v>
      </c>
      <c r="AK364" s="215"/>
      <c r="AL364" s="215"/>
      <c r="AM364" s="215"/>
      <c r="AN364" s="82">
        <f t="shared" si="458"/>
        <v>0</v>
      </c>
      <c r="AO364" s="204">
        <f t="shared" si="479"/>
        <v>0</v>
      </c>
      <c r="AP364" s="82"/>
      <c r="AQ364" s="82"/>
      <c r="AR364" s="204">
        <f t="shared" si="480"/>
        <v>0</v>
      </c>
      <c r="AS364" s="204"/>
      <c r="AT364" s="204"/>
      <c r="AU364" s="204"/>
      <c r="AV364" s="204"/>
      <c r="AW364" s="204">
        <f t="shared" si="462"/>
        <v>0</v>
      </c>
      <c r="AX364" s="82"/>
      <c r="AY364" s="82"/>
      <c r="AZ364" s="82"/>
      <c r="BA364" s="82"/>
      <c r="BB364" s="82"/>
      <c r="BC364" s="82"/>
      <c r="BD364" s="82">
        <f t="shared" si="487"/>
        <v>0</v>
      </c>
      <c r="BE364" s="82">
        <f t="shared" si="488"/>
        <v>0</v>
      </c>
      <c r="BF364" s="82">
        <f t="shared" si="490"/>
        <v>0</v>
      </c>
      <c r="BG364" s="82"/>
      <c r="BH364" s="82"/>
      <c r="BI364" s="82"/>
      <c r="BJ364" s="82"/>
      <c r="BK364" s="82"/>
      <c r="BL364" s="82"/>
      <c r="BM364" s="108">
        <v>0</v>
      </c>
    </row>
    <row r="365" spans="1:65" hidden="1" x14ac:dyDescent="0.2">
      <c r="A365" s="201"/>
      <c r="B365" s="202"/>
      <c r="C365" s="202"/>
      <c r="D365" s="202"/>
      <c r="E365" s="202"/>
      <c r="F365" s="202"/>
      <c r="G365" s="202"/>
      <c r="H365" s="202"/>
      <c r="I365" s="214">
        <v>38113</v>
      </c>
      <c r="J365" s="109" t="s">
        <v>263</v>
      </c>
      <c r="K365" s="215"/>
      <c r="L365" s="215"/>
      <c r="M365" s="215"/>
      <c r="N365" s="215"/>
      <c r="O365" s="215"/>
      <c r="P365" s="215"/>
      <c r="Q365" s="215"/>
      <c r="R365" s="215"/>
      <c r="S365" s="215"/>
      <c r="T365" s="215"/>
      <c r="U365" s="215"/>
      <c r="V365" s="204"/>
      <c r="W365" s="204"/>
      <c r="X365" s="215"/>
      <c r="Y365" s="215"/>
      <c r="Z365" s="215"/>
      <c r="AA365" s="215">
        <v>2000</v>
      </c>
      <c r="AB365" s="215"/>
      <c r="AC365" s="215">
        <v>2000</v>
      </c>
      <c r="AD365" s="215">
        <v>2000</v>
      </c>
      <c r="AE365" s="215"/>
      <c r="AF365" s="215"/>
      <c r="AG365" s="218">
        <f t="shared" si="489"/>
        <v>2000</v>
      </c>
      <c r="AH365" s="215">
        <v>2000</v>
      </c>
      <c r="AI365" s="215">
        <v>2000</v>
      </c>
      <c r="AJ365" s="82">
        <v>2000</v>
      </c>
      <c r="AK365" s="215">
        <v>2000</v>
      </c>
      <c r="AL365" s="215"/>
      <c r="AM365" s="215"/>
      <c r="AN365" s="82">
        <f t="shared" si="458"/>
        <v>2000</v>
      </c>
      <c r="AO365" s="204">
        <f t="shared" si="479"/>
        <v>265.44561682925212</v>
      </c>
      <c r="AP365" s="82">
        <v>2000</v>
      </c>
      <c r="AQ365" s="82"/>
      <c r="AR365" s="204">
        <f t="shared" si="480"/>
        <v>265.44561682925212</v>
      </c>
      <c r="AS365" s="204"/>
      <c r="AT365" s="204"/>
      <c r="AU365" s="204"/>
      <c r="AV365" s="204"/>
      <c r="AW365" s="204">
        <f t="shared" si="462"/>
        <v>265.44561682925212</v>
      </c>
      <c r="AX365" s="82"/>
      <c r="AY365" s="82"/>
      <c r="AZ365" s="82">
        <v>265.45</v>
      </c>
      <c r="BA365" s="82"/>
      <c r="BB365" s="82"/>
      <c r="BC365" s="82"/>
      <c r="BD365" s="82">
        <f t="shared" si="487"/>
        <v>265.45</v>
      </c>
      <c r="BE365" s="82">
        <f t="shared" si="488"/>
        <v>-4.3831707478716453E-3</v>
      </c>
      <c r="BF365" s="82">
        <f t="shared" si="490"/>
        <v>-265.45</v>
      </c>
      <c r="BG365" s="82">
        <v>265.45</v>
      </c>
      <c r="BH365" s="82">
        <v>265</v>
      </c>
      <c r="BI365" s="82">
        <v>265</v>
      </c>
      <c r="BJ365" s="82"/>
      <c r="BK365" s="82"/>
      <c r="BL365" s="82"/>
      <c r="BM365" s="108">
        <f t="shared" si="435"/>
        <v>0</v>
      </c>
    </row>
    <row r="366" spans="1:65" hidden="1" x14ac:dyDescent="0.2">
      <c r="A366" s="201"/>
      <c r="B366" s="202"/>
      <c r="C366" s="202"/>
      <c r="D366" s="202"/>
      <c r="E366" s="202"/>
      <c r="F366" s="202"/>
      <c r="G366" s="202"/>
      <c r="H366" s="202"/>
      <c r="I366" s="214">
        <v>38113</v>
      </c>
      <c r="J366" s="109" t="s">
        <v>65</v>
      </c>
      <c r="K366" s="215">
        <v>77000</v>
      </c>
      <c r="L366" s="215">
        <v>30000</v>
      </c>
      <c r="M366" s="215">
        <v>30000</v>
      </c>
      <c r="N366" s="215">
        <v>17000</v>
      </c>
      <c r="O366" s="215">
        <v>17000</v>
      </c>
      <c r="P366" s="215">
        <v>15000</v>
      </c>
      <c r="Q366" s="215">
        <v>15000</v>
      </c>
      <c r="R366" s="215">
        <v>12000</v>
      </c>
      <c r="S366" s="215">
        <v>15000</v>
      </c>
      <c r="T366" s="215">
        <v>8500</v>
      </c>
      <c r="U366" s="215"/>
      <c r="V366" s="204">
        <f t="shared" si="421"/>
        <v>100</v>
      </c>
      <c r="W366" s="204">
        <v>15000</v>
      </c>
      <c r="X366" s="215">
        <v>30000</v>
      </c>
      <c r="Y366" s="215">
        <v>70000</v>
      </c>
      <c r="Z366" s="215">
        <v>90000</v>
      </c>
      <c r="AA366" s="215">
        <v>21000</v>
      </c>
      <c r="AB366" s="215">
        <v>28000</v>
      </c>
      <c r="AC366" s="215">
        <v>21000</v>
      </c>
      <c r="AD366" s="215">
        <v>18000</v>
      </c>
      <c r="AE366" s="215"/>
      <c r="AF366" s="215"/>
      <c r="AG366" s="218">
        <f t="shared" si="489"/>
        <v>18000</v>
      </c>
      <c r="AH366" s="215">
        <v>4500</v>
      </c>
      <c r="AI366" s="215">
        <v>18000</v>
      </c>
      <c r="AJ366" s="82">
        <v>4500</v>
      </c>
      <c r="AK366" s="215">
        <v>18000</v>
      </c>
      <c r="AL366" s="215"/>
      <c r="AM366" s="215"/>
      <c r="AN366" s="82">
        <f t="shared" si="458"/>
        <v>18000</v>
      </c>
      <c r="AO366" s="204">
        <f t="shared" si="479"/>
        <v>2389.0105514632687</v>
      </c>
      <c r="AP366" s="82">
        <v>18000</v>
      </c>
      <c r="AQ366" s="82"/>
      <c r="AR366" s="204">
        <f t="shared" si="480"/>
        <v>2389.0105514632687</v>
      </c>
      <c r="AS366" s="204">
        <v>750</v>
      </c>
      <c r="AT366" s="204">
        <v>750</v>
      </c>
      <c r="AU366" s="204"/>
      <c r="AV366" s="204"/>
      <c r="AW366" s="204">
        <f t="shared" si="462"/>
        <v>2389.0105514632687</v>
      </c>
      <c r="AX366" s="82"/>
      <c r="AY366" s="82"/>
      <c r="AZ366" s="82">
        <v>2389.0100000000002</v>
      </c>
      <c r="BA366" s="82"/>
      <c r="BB366" s="82"/>
      <c r="BC366" s="82"/>
      <c r="BD366" s="82">
        <f t="shared" si="487"/>
        <v>2389.0100000000002</v>
      </c>
      <c r="BE366" s="82">
        <f t="shared" si="488"/>
        <v>5.51463268493535E-4</v>
      </c>
      <c r="BF366" s="82">
        <f t="shared" si="490"/>
        <v>-2389.0100000000002</v>
      </c>
      <c r="BG366" s="82">
        <v>1445.45</v>
      </c>
      <c r="BH366" s="82">
        <v>2000</v>
      </c>
      <c r="BI366" s="82">
        <v>2000</v>
      </c>
      <c r="BJ366" s="82">
        <v>760</v>
      </c>
      <c r="BK366" s="82"/>
      <c r="BL366" s="82"/>
      <c r="BM366" s="108">
        <f t="shared" si="435"/>
        <v>38</v>
      </c>
    </row>
    <row r="367" spans="1:65" hidden="1" x14ac:dyDescent="0.2">
      <c r="A367" s="201"/>
      <c r="B367" s="202"/>
      <c r="C367" s="202"/>
      <c r="D367" s="202"/>
      <c r="E367" s="202"/>
      <c r="F367" s="202"/>
      <c r="G367" s="202"/>
      <c r="H367" s="202"/>
      <c r="I367" s="214">
        <v>38113</v>
      </c>
      <c r="J367" s="109" t="s">
        <v>274</v>
      </c>
      <c r="K367" s="215"/>
      <c r="L367" s="215"/>
      <c r="M367" s="215"/>
      <c r="N367" s="215"/>
      <c r="O367" s="215"/>
      <c r="P367" s="215">
        <v>50000</v>
      </c>
      <c r="Q367" s="215">
        <v>50000</v>
      </c>
      <c r="R367" s="215">
        <v>43400</v>
      </c>
      <c r="S367" s="215">
        <v>70000</v>
      </c>
      <c r="T367" s="215">
        <v>46800</v>
      </c>
      <c r="U367" s="215"/>
      <c r="V367" s="204">
        <f t="shared" si="421"/>
        <v>140</v>
      </c>
      <c r="W367" s="215">
        <v>95000</v>
      </c>
      <c r="X367" s="215">
        <v>20000</v>
      </c>
      <c r="Y367" s="215">
        <v>20000</v>
      </c>
      <c r="Z367" s="215">
        <v>50000</v>
      </c>
      <c r="AA367" s="215">
        <v>50000</v>
      </c>
      <c r="AB367" s="215">
        <v>5000</v>
      </c>
      <c r="AC367" s="215">
        <v>100000</v>
      </c>
      <c r="AD367" s="215">
        <v>100000</v>
      </c>
      <c r="AE367" s="215"/>
      <c r="AF367" s="215"/>
      <c r="AG367" s="218">
        <f t="shared" si="489"/>
        <v>100000</v>
      </c>
      <c r="AH367" s="215">
        <v>40000</v>
      </c>
      <c r="AI367" s="215">
        <v>100000</v>
      </c>
      <c r="AJ367" s="82">
        <v>50000</v>
      </c>
      <c r="AK367" s="215">
        <v>150000</v>
      </c>
      <c r="AL367" s="215">
        <v>25000</v>
      </c>
      <c r="AM367" s="215"/>
      <c r="AN367" s="82">
        <f t="shared" si="458"/>
        <v>175000</v>
      </c>
      <c r="AO367" s="204">
        <f t="shared" si="479"/>
        <v>23226.491472559559</v>
      </c>
      <c r="AP367" s="82">
        <v>125000</v>
      </c>
      <c r="AQ367" s="82"/>
      <c r="AR367" s="204">
        <f t="shared" si="480"/>
        <v>16590.351051828256</v>
      </c>
      <c r="AS367" s="204">
        <v>6000</v>
      </c>
      <c r="AT367" s="204">
        <v>6000</v>
      </c>
      <c r="AU367" s="204"/>
      <c r="AV367" s="204"/>
      <c r="AW367" s="204">
        <f t="shared" si="462"/>
        <v>16590.351051828256</v>
      </c>
      <c r="AX367" s="82"/>
      <c r="AY367" s="82"/>
      <c r="AZ367" s="82">
        <v>16590.349999999999</v>
      </c>
      <c r="BA367" s="82"/>
      <c r="BB367" s="82"/>
      <c r="BC367" s="82"/>
      <c r="BD367" s="82">
        <f t="shared" si="487"/>
        <v>16590.349999999999</v>
      </c>
      <c r="BE367" s="82">
        <f t="shared" si="488"/>
        <v>1.0518282579141669E-3</v>
      </c>
      <c r="BF367" s="82">
        <f t="shared" si="490"/>
        <v>-16590.349999999999</v>
      </c>
      <c r="BG367" s="82">
        <v>9000</v>
      </c>
      <c r="BH367" s="82">
        <v>15000</v>
      </c>
      <c r="BI367" s="82">
        <v>15000</v>
      </c>
      <c r="BJ367" s="82">
        <v>7000</v>
      </c>
      <c r="BK367" s="82"/>
      <c r="BL367" s="82"/>
      <c r="BM367" s="108">
        <f t="shared" si="435"/>
        <v>46.666666666666664</v>
      </c>
    </row>
    <row r="368" spans="1:65" hidden="1" x14ac:dyDescent="0.2">
      <c r="A368" s="211" t="s">
        <v>144</v>
      </c>
      <c r="B368" s="219"/>
      <c r="C368" s="219"/>
      <c r="D368" s="219"/>
      <c r="E368" s="219"/>
      <c r="F368" s="219"/>
      <c r="G368" s="219"/>
      <c r="H368" s="219"/>
      <c r="I368" s="208" t="s">
        <v>145</v>
      </c>
      <c r="J368" s="209" t="s">
        <v>146</v>
      </c>
      <c r="K368" s="210">
        <f t="shared" ref="K368:AE373" si="491">SUM(K369)</f>
        <v>398010</v>
      </c>
      <c r="L368" s="210">
        <f t="shared" si="491"/>
        <v>170000</v>
      </c>
      <c r="M368" s="210">
        <f t="shared" si="491"/>
        <v>170000</v>
      </c>
      <c r="N368" s="210">
        <f t="shared" si="491"/>
        <v>36000</v>
      </c>
      <c r="O368" s="210">
        <f t="shared" si="491"/>
        <v>36000</v>
      </c>
      <c r="P368" s="210">
        <f t="shared" si="491"/>
        <v>70000</v>
      </c>
      <c r="Q368" s="210">
        <f t="shared" si="491"/>
        <v>70000</v>
      </c>
      <c r="R368" s="210">
        <f t="shared" si="491"/>
        <v>40000</v>
      </c>
      <c r="S368" s="210">
        <f t="shared" si="491"/>
        <v>80000</v>
      </c>
      <c r="T368" s="210">
        <f t="shared" si="491"/>
        <v>45000</v>
      </c>
      <c r="U368" s="210">
        <f t="shared" si="491"/>
        <v>0</v>
      </c>
      <c r="V368" s="210">
        <f t="shared" si="491"/>
        <v>114.28571428571428</v>
      </c>
      <c r="W368" s="210">
        <f t="shared" si="491"/>
        <v>100000</v>
      </c>
      <c r="X368" s="210">
        <f t="shared" si="491"/>
        <v>150000</v>
      </c>
      <c r="Y368" s="210">
        <f t="shared" si="491"/>
        <v>174000</v>
      </c>
      <c r="Z368" s="210">
        <f t="shared" si="491"/>
        <v>207000</v>
      </c>
      <c r="AA368" s="210">
        <f t="shared" si="491"/>
        <v>207000</v>
      </c>
      <c r="AB368" s="210">
        <f t="shared" si="491"/>
        <v>135700</v>
      </c>
      <c r="AC368" s="210">
        <f t="shared" si="491"/>
        <v>207000</v>
      </c>
      <c r="AD368" s="210">
        <f t="shared" si="491"/>
        <v>207000</v>
      </c>
      <c r="AE368" s="210">
        <f t="shared" si="491"/>
        <v>0</v>
      </c>
      <c r="AF368" s="210">
        <f t="shared" ref="AF368:AQ373" si="492">SUM(AF369)</f>
        <v>0</v>
      </c>
      <c r="AG368" s="210">
        <f t="shared" si="492"/>
        <v>207000</v>
      </c>
      <c r="AH368" s="210">
        <f t="shared" si="492"/>
        <v>138000</v>
      </c>
      <c r="AI368" s="210">
        <f t="shared" si="492"/>
        <v>207000</v>
      </c>
      <c r="AJ368" s="210">
        <f t="shared" si="492"/>
        <v>115000</v>
      </c>
      <c r="AK368" s="210">
        <f t="shared" si="492"/>
        <v>293000</v>
      </c>
      <c r="AL368" s="210">
        <f t="shared" si="492"/>
        <v>130000</v>
      </c>
      <c r="AM368" s="210">
        <f t="shared" si="492"/>
        <v>0</v>
      </c>
      <c r="AN368" s="210">
        <f t="shared" si="492"/>
        <v>423000</v>
      </c>
      <c r="AO368" s="204">
        <f t="shared" si="479"/>
        <v>56141.747959386819</v>
      </c>
      <c r="AP368" s="210">
        <f t="shared" si="492"/>
        <v>431000</v>
      </c>
      <c r="AQ368" s="210">
        <f t="shared" si="492"/>
        <v>0</v>
      </c>
      <c r="AR368" s="204">
        <f t="shared" si="480"/>
        <v>57203.530426703823</v>
      </c>
      <c r="AS368" s="204"/>
      <c r="AT368" s="204">
        <f t="shared" ref="AT368:AV369" si="493">SUM(AT369)</f>
        <v>44392.25</v>
      </c>
      <c r="AU368" s="204">
        <f t="shared" si="493"/>
        <v>0</v>
      </c>
      <c r="AV368" s="204">
        <f t="shared" si="493"/>
        <v>0</v>
      </c>
      <c r="AW368" s="204">
        <f t="shared" si="462"/>
        <v>57203.530426703823</v>
      </c>
      <c r="AX368" s="82"/>
      <c r="AY368" s="82"/>
      <c r="AZ368" s="82"/>
      <c r="BA368" s="82"/>
      <c r="BB368" s="82"/>
      <c r="BC368" s="82"/>
      <c r="BD368" s="82">
        <f t="shared" si="487"/>
        <v>0</v>
      </c>
      <c r="BE368" s="82">
        <f t="shared" si="488"/>
        <v>57203.530426703823</v>
      </c>
      <c r="BF368" s="82">
        <f t="shared" si="490"/>
        <v>0</v>
      </c>
      <c r="BG368" s="82">
        <f>SUM(BG369)</f>
        <v>59690.01</v>
      </c>
      <c r="BH368" s="82">
        <f>SUM(BH369)</f>
        <v>66400</v>
      </c>
      <c r="BI368" s="82">
        <f>SUM(BI369)</f>
        <v>66400</v>
      </c>
      <c r="BJ368" s="82">
        <f>SUM(BJ369)</f>
        <v>41150</v>
      </c>
      <c r="BK368" s="82">
        <f t="shared" ref="BK368:BL368" si="494">SUM(BK369)</f>
        <v>67000</v>
      </c>
      <c r="BL368" s="82">
        <f t="shared" si="494"/>
        <v>68000</v>
      </c>
      <c r="BM368" s="108">
        <f t="shared" si="435"/>
        <v>61.972891566265062</v>
      </c>
    </row>
    <row r="369" spans="1:65" hidden="1" x14ac:dyDescent="0.2">
      <c r="A369" s="201" t="s">
        <v>149</v>
      </c>
      <c r="B369" s="202"/>
      <c r="C369" s="202"/>
      <c r="D369" s="202"/>
      <c r="E369" s="202"/>
      <c r="F369" s="202"/>
      <c r="G369" s="202"/>
      <c r="H369" s="202"/>
      <c r="I369" s="214" t="s">
        <v>147</v>
      </c>
      <c r="J369" s="109" t="s">
        <v>171</v>
      </c>
      <c r="K369" s="215">
        <f t="shared" si="491"/>
        <v>398010</v>
      </c>
      <c r="L369" s="215">
        <f t="shared" si="491"/>
        <v>170000</v>
      </c>
      <c r="M369" s="215">
        <f t="shared" si="491"/>
        <v>170000</v>
      </c>
      <c r="N369" s="204">
        <f t="shared" si="491"/>
        <v>36000</v>
      </c>
      <c r="O369" s="204">
        <f t="shared" si="491"/>
        <v>36000</v>
      </c>
      <c r="P369" s="204">
        <f t="shared" si="491"/>
        <v>70000</v>
      </c>
      <c r="Q369" s="204">
        <f t="shared" si="491"/>
        <v>70000</v>
      </c>
      <c r="R369" s="204">
        <f t="shared" si="491"/>
        <v>40000</v>
      </c>
      <c r="S369" s="204">
        <f t="shared" si="491"/>
        <v>80000</v>
      </c>
      <c r="T369" s="204">
        <f t="shared" si="491"/>
        <v>45000</v>
      </c>
      <c r="U369" s="204">
        <f t="shared" si="491"/>
        <v>0</v>
      </c>
      <c r="V369" s="204">
        <f t="shared" si="491"/>
        <v>114.28571428571428</v>
      </c>
      <c r="W369" s="204">
        <f t="shared" si="491"/>
        <v>100000</v>
      </c>
      <c r="X369" s="204">
        <f t="shared" si="491"/>
        <v>150000</v>
      </c>
      <c r="Y369" s="204">
        <f t="shared" si="491"/>
        <v>174000</v>
      </c>
      <c r="Z369" s="204">
        <f t="shared" si="491"/>
        <v>207000</v>
      </c>
      <c r="AA369" s="204">
        <f t="shared" si="491"/>
        <v>207000</v>
      </c>
      <c r="AB369" s="204">
        <f t="shared" si="491"/>
        <v>135700</v>
      </c>
      <c r="AC369" s="204">
        <f t="shared" si="491"/>
        <v>207000</v>
      </c>
      <c r="AD369" s="204">
        <f t="shared" si="491"/>
        <v>207000</v>
      </c>
      <c r="AE369" s="204">
        <f t="shared" si="491"/>
        <v>0</v>
      </c>
      <c r="AF369" s="204">
        <f t="shared" si="492"/>
        <v>0</v>
      </c>
      <c r="AG369" s="204">
        <f t="shared" si="492"/>
        <v>207000</v>
      </c>
      <c r="AH369" s="204">
        <f t="shared" si="492"/>
        <v>138000</v>
      </c>
      <c r="AI369" s="204">
        <f t="shared" si="492"/>
        <v>207000</v>
      </c>
      <c r="AJ369" s="204">
        <f t="shared" si="492"/>
        <v>115000</v>
      </c>
      <c r="AK369" s="204">
        <f t="shared" si="492"/>
        <v>293000</v>
      </c>
      <c r="AL369" s="204">
        <f t="shared" si="492"/>
        <v>130000</v>
      </c>
      <c r="AM369" s="204">
        <f t="shared" si="492"/>
        <v>0</v>
      </c>
      <c r="AN369" s="204">
        <f t="shared" si="492"/>
        <v>423000</v>
      </c>
      <c r="AO369" s="204">
        <f t="shared" si="479"/>
        <v>56141.747959386819</v>
      </c>
      <c r="AP369" s="204">
        <f t="shared" si="492"/>
        <v>431000</v>
      </c>
      <c r="AQ369" s="204">
        <f t="shared" si="492"/>
        <v>0</v>
      </c>
      <c r="AR369" s="204">
        <f t="shared" si="480"/>
        <v>57203.530426703823</v>
      </c>
      <c r="AS369" s="204"/>
      <c r="AT369" s="204">
        <f t="shared" si="493"/>
        <v>44392.25</v>
      </c>
      <c r="AU369" s="204">
        <f t="shared" si="493"/>
        <v>0</v>
      </c>
      <c r="AV369" s="204">
        <f t="shared" si="493"/>
        <v>0</v>
      </c>
      <c r="AW369" s="204">
        <f t="shared" si="462"/>
        <v>57203.530426703823</v>
      </c>
      <c r="AX369" s="82"/>
      <c r="AY369" s="82"/>
      <c r="AZ369" s="82"/>
      <c r="BA369" s="82"/>
      <c r="BB369" s="82"/>
      <c r="BC369" s="82"/>
      <c r="BD369" s="82">
        <f t="shared" si="487"/>
        <v>0</v>
      </c>
      <c r="BE369" s="82">
        <f t="shared" si="488"/>
        <v>57203.530426703823</v>
      </c>
      <c r="BF369" s="82">
        <f t="shared" si="490"/>
        <v>0</v>
      </c>
      <c r="BG369" s="82">
        <f>SUM(BG372)</f>
        <v>59690.01</v>
      </c>
      <c r="BH369" s="82">
        <f>SUM(BH372)</f>
        <v>66400</v>
      </c>
      <c r="BI369" s="82">
        <f>SUM(BI372)</f>
        <v>66400</v>
      </c>
      <c r="BJ369" s="82">
        <f>SUM(BJ372)</f>
        <v>41150</v>
      </c>
      <c r="BK369" s="82">
        <f t="shared" ref="BK369:BL369" si="495">SUM(BK372)</f>
        <v>67000</v>
      </c>
      <c r="BL369" s="82">
        <f t="shared" si="495"/>
        <v>68000</v>
      </c>
      <c r="BM369" s="108">
        <f t="shared" si="435"/>
        <v>61.972891566265062</v>
      </c>
    </row>
    <row r="370" spans="1:65" hidden="1" x14ac:dyDescent="0.2">
      <c r="A370" s="201"/>
      <c r="B370" s="202"/>
      <c r="C370" s="202"/>
      <c r="D370" s="202"/>
      <c r="E370" s="202"/>
      <c r="F370" s="202"/>
      <c r="G370" s="202"/>
      <c r="H370" s="202"/>
      <c r="I370" s="208" t="s">
        <v>148</v>
      </c>
      <c r="J370" s="209"/>
      <c r="K370" s="210">
        <f t="shared" ref="K370:AQ370" si="496">SUM(K372)</f>
        <v>398010</v>
      </c>
      <c r="L370" s="210">
        <f t="shared" si="496"/>
        <v>170000</v>
      </c>
      <c r="M370" s="210">
        <f t="shared" si="496"/>
        <v>170000</v>
      </c>
      <c r="N370" s="210">
        <f t="shared" si="496"/>
        <v>36000</v>
      </c>
      <c r="O370" s="210">
        <f t="shared" si="496"/>
        <v>36000</v>
      </c>
      <c r="P370" s="210">
        <f t="shared" si="496"/>
        <v>70000</v>
      </c>
      <c r="Q370" s="210">
        <f t="shared" si="496"/>
        <v>70000</v>
      </c>
      <c r="R370" s="210">
        <f t="shared" si="496"/>
        <v>40000</v>
      </c>
      <c r="S370" s="210">
        <f t="shared" si="496"/>
        <v>80000</v>
      </c>
      <c r="T370" s="210">
        <f t="shared" si="496"/>
        <v>45000</v>
      </c>
      <c r="U370" s="210">
        <f t="shared" si="496"/>
        <v>0</v>
      </c>
      <c r="V370" s="210">
        <f t="shared" si="496"/>
        <v>114.28571428571428</v>
      </c>
      <c r="W370" s="210">
        <f t="shared" si="496"/>
        <v>100000</v>
      </c>
      <c r="X370" s="210">
        <f t="shared" si="496"/>
        <v>150000</v>
      </c>
      <c r="Y370" s="210">
        <f t="shared" si="496"/>
        <v>174000</v>
      </c>
      <c r="Z370" s="210">
        <f t="shared" si="496"/>
        <v>207000</v>
      </c>
      <c r="AA370" s="210">
        <f t="shared" si="496"/>
        <v>207000</v>
      </c>
      <c r="AB370" s="210">
        <f t="shared" si="496"/>
        <v>135700</v>
      </c>
      <c r="AC370" s="210">
        <f t="shared" si="496"/>
        <v>207000</v>
      </c>
      <c r="AD370" s="210">
        <f t="shared" si="496"/>
        <v>207000</v>
      </c>
      <c r="AE370" s="210">
        <f t="shared" si="496"/>
        <v>0</v>
      </c>
      <c r="AF370" s="210">
        <f t="shared" si="496"/>
        <v>0</v>
      </c>
      <c r="AG370" s="210">
        <f t="shared" si="496"/>
        <v>207000</v>
      </c>
      <c r="AH370" s="210">
        <f t="shared" si="496"/>
        <v>138000</v>
      </c>
      <c r="AI370" s="210">
        <f t="shared" si="496"/>
        <v>207000</v>
      </c>
      <c r="AJ370" s="210">
        <f t="shared" si="496"/>
        <v>115000</v>
      </c>
      <c r="AK370" s="210">
        <f t="shared" si="496"/>
        <v>293000</v>
      </c>
      <c r="AL370" s="210">
        <f t="shared" si="496"/>
        <v>130000</v>
      </c>
      <c r="AM370" s="210">
        <f t="shared" si="496"/>
        <v>0</v>
      </c>
      <c r="AN370" s="210">
        <f t="shared" si="496"/>
        <v>423000</v>
      </c>
      <c r="AO370" s="204">
        <f t="shared" si="479"/>
        <v>56141.747959386819</v>
      </c>
      <c r="AP370" s="210">
        <f t="shared" si="496"/>
        <v>431000</v>
      </c>
      <c r="AQ370" s="210">
        <f t="shared" si="496"/>
        <v>0</v>
      </c>
      <c r="AR370" s="204">
        <f t="shared" si="480"/>
        <v>57203.530426703823</v>
      </c>
      <c r="AS370" s="204"/>
      <c r="AT370" s="204">
        <f t="shared" ref="AT370:AV370" si="497">SUM(AT372)</f>
        <v>44392.25</v>
      </c>
      <c r="AU370" s="204">
        <f t="shared" si="497"/>
        <v>0</v>
      </c>
      <c r="AV370" s="204">
        <f t="shared" si="497"/>
        <v>0</v>
      </c>
      <c r="AW370" s="204">
        <f t="shared" si="462"/>
        <v>57203.530426703823</v>
      </c>
      <c r="AX370" s="82"/>
      <c r="AY370" s="82"/>
      <c r="AZ370" s="82"/>
      <c r="BA370" s="82"/>
      <c r="BB370" s="82"/>
      <c r="BC370" s="82"/>
      <c r="BD370" s="82">
        <f t="shared" si="487"/>
        <v>0</v>
      </c>
      <c r="BE370" s="82">
        <f t="shared" si="488"/>
        <v>57203.530426703823</v>
      </c>
      <c r="BF370" s="82">
        <f t="shared" si="490"/>
        <v>0</v>
      </c>
      <c r="BG370" s="82"/>
      <c r="BH370" s="82">
        <f>SUM(BH371)</f>
        <v>66400</v>
      </c>
      <c r="BI370" s="82">
        <f>SUM(BI371)</f>
        <v>66400</v>
      </c>
      <c r="BJ370" s="82">
        <f>SUM(BJ371)</f>
        <v>41150</v>
      </c>
      <c r="BK370" s="82">
        <v>67000</v>
      </c>
      <c r="BL370" s="82">
        <v>67000</v>
      </c>
      <c r="BM370" s="108">
        <f t="shared" si="435"/>
        <v>61.972891566265062</v>
      </c>
    </row>
    <row r="371" spans="1:65" hidden="1" x14ac:dyDescent="0.2">
      <c r="A371" s="201"/>
      <c r="B371" s="213" t="s">
        <v>369</v>
      </c>
      <c r="C371" s="202"/>
      <c r="D371" s="213"/>
      <c r="E371" s="202"/>
      <c r="F371" s="202"/>
      <c r="G371" s="202"/>
      <c r="H371" s="202"/>
      <c r="I371" s="220" t="s">
        <v>370</v>
      </c>
      <c r="J371" s="109" t="s">
        <v>1</v>
      </c>
      <c r="K371" s="210"/>
      <c r="L371" s="210"/>
      <c r="M371" s="210"/>
      <c r="N371" s="210"/>
      <c r="O371" s="210"/>
      <c r="P371" s="210"/>
      <c r="Q371" s="210"/>
      <c r="R371" s="210"/>
      <c r="S371" s="210"/>
      <c r="T371" s="210"/>
      <c r="U371" s="210"/>
      <c r="V371" s="210"/>
      <c r="W371" s="210"/>
      <c r="X371" s="210"/>
      <c r="Y371" s="210"/>
      <c r="Z371" s="210"/>
      <c r="AA371" s="210"/>
      <c r="AB371" s="210"/>
      <c r="AC371" s="210"/>
      <c r="AD371" s="210"/>
      <c r="AE371" s="210"/>
      <c r="AF371" s="210"/>
      <c r="AG371" s="210"/>
      <c r="AH371" s="210"/>
      <c r="AI371" s="210"/>
      <c r="AJ371" s="210"/>
      <c r="AK371" s="210"/>
      <c r="AL371" s="210"/>
      <c r="AM371" s="210"/>
      <c r="AN371" s="210"/>
      <c r="AO371" s="204">
        <f t="shared" si="479"/>
        <v>0</v>
      </c>
      <c r="AP371" s="210">
        <v>431000</v>
      </c>
      <c r="AQ371" s="210"/>
      <c r="AR371" s="204">
        <f t="shared" si="480"/>
        <v>57203.530426703823</v>
      </c>
      <c r="AS371" s="204"/>
      <c r="AT371" s="204">
        <v>431000</v>
      </c>
      <c r="AU371" s="204"/>
      <c r="AV371" s="204"/>
      <c r="AW371" s="204">
        <f t="shared" si="462"/>
        <v>57203.530426703823</v>
      </c>
      <c r="AX371" s="82"/>
      <c r="AY371" s="82"/>
      <c r="AZ371" s="82"/>
      <c r="BA371" s="82"/>
      <c r="BB371" s="82"/>
      <c r="BC371" s="82"/>
      <c r="BD371" s="82">
        <f t="shared" si="487"/>
        <v>0</v>
      </c>
      <c r="BE371" s="82">
        <f t="shared" si="488"/>
        <v>57203.530426703823</v>
      </c>
      <c r="BF371" s="82">
        <f t="shared" si="490"/>
        <v>0</v>
      </c>
      <c r="BG371" s="82"/>
      <c r="BH371" s="82">
        <v>66400</v>
      </c>
      <c r="BI371" s="82">
        <v>66400</v>
      </c>
      <c r="BJ371" s="82">
        <f>SUM(BJ372)</f>
        <v>41150</v>
      </c>
      <c r="BK371" s="82">
        <v>66400</v>
      </c>
      <c r="BL371" s="82">
        <v>66400</v>
      </c>
      <c r="BM371" s="108">
        <f t="shared" si="435"/>
        <v>61.972891566265062</v>
      </c>
    </row>
    <row r="372" spans="1:65" hidden="1" x14ac:dyDescent="0.2">
      <c r="A372" s="211"/>
      <c r="B372" s="216"/>
      <c r="C372" s="216"/>
      <c r="D372" s="216"/>
      <c r="E372" s="216"/>
      <c r="F372" s="216"/>
      <c r="G372" s="216"/>
      <c r="H372" s="216"/>
      <c r="I372" s="203">
        <v>3</v>
      </c>
      <c r="J372" s="192" t="s">
        <v>4</v>
      </c>
      <c r="K372" s="204">
        <f t="shared" si="491"/>
        <v>398010</v>
      </c>
      <c r="L372" s="204">
        <f t="shared" si="491"/>
        <v>170000</v>
      </c>
      <c r="M372" s="204">
        <f t="shared" si="491"/>
        <v>170000</v>
      </c>
      <c r="N372" s="204">
        <f t="shared" si="491"/>
        <v>36000</v>
      </c>
      <c r="O372" s="204">
        <f t="shared" si="491"/>
        <v>36000</v>
      </c>
      <c r="P372" s="204">
        <f t="shared" si="491"/>
        <v>70000</v>
      </c>
      <c r="Q372" s="204">
        <f t="shared" si="491"/>
        <v>70000</v>
      </c>
      <c r="R372" s="204">
        <f t="shared" si="491"/>
        <v>40000</v>
      </c>
      <c r="S372" s="204">
        <f t="shared" si="491"/>
        <v>80000</v>
      </c>
      <c r="T372" s="204">
        <f t="shared" si="491"/>
        <v>45000</v>
      </c>
      <c r="U372" s="204">
        <f t="shared" si="491"/>
        <v>0</v>
      </c>
      <c r="V372" s="204">
        <f t="shared" si="491"/>
        <v>114.28571428571428</v>
      </c>
      <c r="W372" s="204">
        <f t="shared" si="491"/>
        <v>100000</v>
      </c>
      <c r="X372" s="204">
        <f t="shared" si="491"/>
        <v>150000</v>
      </c>
      <c r="Y372" s="204">
        <f t="shared" si="491"/>
        <v>174000</v>
      </c>
      <c r="Z372" s="204">
        <f t="shared" si="491"/>
        <v>207000</v>
      </c>
      <c r="AA372" s="204">
        <f t="shared" si="491"/>
        <v>207000</v>
      </c>
      <c r="AB372" s="204">
        <f t="shared" si="491"/>
        <v>135700</v>
      </c>
      <c r="AC372" s="204">
        <f t="shared" si="491"/>
        <v>207000</v>
      </c>
      <c r="AD372" s="204">
        <f t="shared" si="491"/>
        <v>207000</v>
      </c>
      <c r="AE372" s="204">
        <f t="shared" si="491"/>
        <v>0</v>
      </c>
      <c r="AF372" s="204">
        <f t="shared" si="492"/>
        <v>0</v>
      </c>
      <c r="AG372" s="204">
        <f t="shared" si="492"/>
        <v>207000</v>
      </c>
      <c r="AH372" s="204">
        <f t="shared" si="492"/>
        <v>138000</v>
      </c>
      <c r="AI372" s="204">
        <f t="shared" si="492"/>
        <v>207000</v>
      </c>
      <c r="AJ372" s="204">
        <f t="shared" si="492"/>
        <v>115000</v>
      </c>
      <c r="AK372" s="204">
        <f t="shared" si="492"/>
        <v>293000</v>
      </c>
      <c r="AL372" s="204">
        <f t="shared" si="492"/>
        <v>130000</v>
      </c>
      <c r="AM372" s="204">
        <f t="shared" si="492"/>
        <v>0</v>
      </c>
      <c r="AN372" s="204">
        <f t="shared" si="492"/>
        <v>423000</v>
      </c>
      <c r="AO372" s="204">
        <f t="shared" si="479"/>
        <v>56141.747959386819</v>
      </c>
      <c r="AP372" s="204">
        <f t="shared" si="492"/>
        <v>431000</v>
      </c>
      <c r="AQ372" s="204">
        <f t="shared" si="492"/>
        <v>0</v>
      </c>
      <c r="AR372" s="204">
        <f t="shared" si="480"/>
        <v>57203.530426703823</v>
      </c>
      <c r="AS372" s="204"/>
      <c r="AT372" s="204">
        <f t="shared" ref="AT372:AV373" si="498">SUM(AT373)</f>
        <v>44392.25</v>
      </c>
      <c r="AU372" s="204">
        <f t="shared" si="498"/>
        <v>0</v>
      </c>
      <c r="AV372" s="204">
        <f t="shared" si="498"/>
        <v>0</v>
      </c>
      <c r="AW372" s="204">
        <f t="shared" si="462"/>
        <v>57203.530426703823</v>
      </c>
      <c r="AX372" s="82"/>
      <c r="AY372" s="82"/>
      <c r="AZ372" s="82"/>
      <c r="BA372" s="82"/>
      <c r="BB372" s="82"/>
      <c r="BC372" s="82"/>
      <c r="BD372" s="82">
        <f t="shared" si="487"/>
        <v>0</v>
      </c>
      <c r="BE372" s="82">
        <f t="shared" si="488"/>
        <v>57203.530426703823</v>
      </c>
      <c r="BF372" s="82">
        <f t="shared" si="490"/>
        <v>0</v>
      </c>
      <c r="BG372" s="82">
        <f t="shared" ref="BG372:BI373" si="499">SUM(BG373)</f>
        <v>59690.01</v>
      </c>
      <c r="BH372" s="82">
        <f t="shared" si="499"/>
        <v>66400</v>
      </c>
      <c r="BI372" s="82">
        <f t="shared" si="499"/>
        <v>66400</v>
      </c>
      <c r="BJ372" s="82">
        <f t="shared" ref="BJ372:BL372" si="500">SUM(BJ373)</f>
        <v>41150</v>
      </c>
      <c r="BK372" s="82">
        <f t="shared" si="500"/>
        <v>67000</v>
      </c>
      <c r="BL372" s="82">
        <f t="shared" si="500"/>
        <v>68000</v>
      </c>
      <c r="BM372" s="108">
        <f t="shared" si="435"/>
        <v>61.972891566265062</v>
      </c>
    </row>
    <row r="373" spans="1:65" hidden="1" x14ac:dyDescent="0.2">
      <c r="A373" s="211"/>
      <c r="B373" s="216" t="s">
        <v>370</v>
      </c>
      <c r="C373" s="216"/>
      <c r="D373" s="216"/>
      <c r="E373" s="216"/>
      <c r="F373" s="216"/>
      <c r="G373" s="216"/>
      <c r="H373" s="216"/>
      <c r="I373" s="203">
        <v>38</v>
      </c>
      <c r="J373" s="192" t="s">
        <v>14</v>
      </c>
      <c r="K373" s="204">
        <f t="shared" ref="K373:V373" si="501">SUM(K375)</f>
        <v>398010</v>
      </c>
      <c r="L373" s="204">
        <f t="shared" si="501"/>
        <v>170000</v>
      </c>
      <c r="M373" s="204">
        <f t="shared" si="501"/>
        <v>170000</v>
      </c>
      <c r="N373" s="204">
        <f t="shared" si="501"/>
        <v>36000</v>
      </c>
      <c r="O373" s="204">
        <f>SUM(O375)</f>
        <v>36000</v>
      </c>
      <c r="P373" s="204">
        <f t="shared" si="501"/>
        <v>70000</v>
      </c>
      <c r="Q373" s="204">
        <f>SUM(Q375)</f>
        <v>70000</v>
      </c>
      <c r="R373" s="204">
        <f t="shared" si="501"/>
        <v>40000</v>
      </c>
      <c r="S373" s="204">
        <f t="shared" si="501"/>
        <v>80000</v>
      </c>
      <c r="T373" s="204">
        <f t="shared" si="501"/>
        <v>45000</v>
      </c>
      <c r="U373" s="204">
        <f t="shared" si="501"/>
        <v>0</v>
      </c>
      <c r="V373" s="204">
        <f t="shared" si="501"/>
        <v>114.28571428571428</v>
      </c>
      <c r="W373" s="204">
        <f>SUM(W374)</f>
        <v>100000</v>
      </c>
      <c r="X373" s="204">
        <f t="shared" si="491"/>
        <v>150000</v>
      </c>
      <c r="Y373" s="204">
        <f t="shared" si="491"/>
        <v>174000</v>
      </c>
      <c r="Z373" s="204">
        <f t="shared" si="491"/>
        <v>207000</v>
      </c>
      <c r="AA373" s="204">
        <f t="shared" si="491"/>
        <v>207000</v>
      </c>
      <c r="AB373" s="204">
        <f t="shared" si="491"/>
        <v>135700</v>
      </c>
      <c r="AC373" s="204">
        <f t="shared" si="491"/>
        <v>207000</v>
      </c>
      <c r="AD373" s="204">
        <f t="shared" si="491"/>
        <v>207000</v>
      </c>
      <c r="AE373" s="204">
        <f t="shared" si="491"/>
        <v>0</v>
      </c>
      <c r="AF373" s="204">
        <f t="shared" si="492"/>
        <v>0</v>
      </c>
      <c r="AG373" s="204">
        <f t="shared" si="492"/>
        <v>207000</v>
      </c>
      <c r="AH373" s="204">
        <f t="shared" si="492"/>
        <v>138000</v>
      </c>
      <c r="AI373" s="204">
        <f t="shared" si="492"/>
        <v>207000</v>
      </c>
      <c r="AJ373" s="204">
        <f t="shared" si="492"/>
        <v>115000</v>
      </c>
      <c r="AK373" s="204">
        <f t="shared" si="492"/>
        <v>293000</v>
      </c>
      <c r="AL373" s="204">
        <f t="shared" si="492"/>
        <v>130000</v>
      </c>
      <c r="AM373" s="204">
        <f t="shared" si="492"/>
        <v>0</v>
      </c>
      <c r="AN373" s="204">
        <f t="shared" si="492"/>
        <v>423000</v>
      </c>
      <c r="AO373" s="204">
        <f t="shared" si="479"/>
        <v>56141.747959386819</v>
      </c>
      <c r="AP373" s="204">
        <f t="shared" si="492"/>
        <v>431000</v>
      </c>
      <c r="AQ373" s="204"/>
      <c r="AR373" s="204">
        <f t="shared" si="480"/>
        <v>57203.530426703823</v>
      </c>
      <c r="AS373" s="204"/>
      <c r="AT373" s="204">
        <f t="shared" si="498"/>
        <v>44392.25</v>
      </c>
      <c r="AU373" s="204">
        <f t="shared" si="498"/>
        <v>0</v>
      </c>
      <c r="AV373" s="204">
        <f t="shared" si="498"/>
        <v>0</v>
      </c>
      <c r="AW373" s="204">
        <f t="shared" si="462"/>
        <v>57203.530426703823</v>
      </c>
      <c r="AX373" s="82"/>
      <c r="AY373" s="82"/>
      <c r="AZ373" s="82"/>
      <c r="BA373" s="82"/>
      <c r="BB373" s="82"/>
      <c r="BC373" s="82"/>
      <c r="BD373" s="82">
        <f t="shared" si="487"/>
        <v>0</v>
      </c>
      <c r="BE373" s="82">
        <f t="shared" si="488"/>
        <v>57203.530426703823</v>
      </c>
      <c r="BF373" s="82">
        <f t="shared" si="490"/>
        <v>0</v>
      </c>
      <c r="BG373" s="82">
        <f t="shared" si="499"/>
        <v>59690.01</v>
      </c>
      <c r="BH373" s="82">
        <f t="shared" si="499"/>
        <v>66400</v>
      </c>
      <c r="BI373" s="82">
        <f t="shared" si="499"/>
        <v>66400</v>
      </c>
      <c r="BJ373" s="82">
        <f>SUM(BJ374)</f>
        <v>41150</v>
      </c>
      <c r="BK373" s="82">
        <v>67000</v>
      </c>
      <c r="BL373" s="82">
        <v>68000</v>
      </c>
      <c r="BM373" s="108">
        <f t="shared" si="435"/>
        <v>61.972891566265062</v>
      </c>
    </row>
    <row r="374" spans="1:65" hidden="1" x14ac:dyDescent="0.2">
      <c r="A374" s="206"/>
      <c r="B374" s="213"/>
      <c r="C374" s="202"/>
      <c r="D374" s="202"/>
      <c r="E374" s="202"/>
      <c r="F374" s="202"/>
      <c r="G374" s="202"/>
      <c r="H374" s="202"/>
      <c r="I374" s="214">
        <v>381</v>
      </c>
      <c r="J374" s="109" t="s">
        <v>73</v>
      </c>
      <c r="K374" s="215">
        <f t="shared" ref="K374:V374" si="502">SUM(K375)</f>
        <v>398010</v>
      </c>
      <c r="L374" s="215">
        <f t="shared" si="502"/>
        <v>170000</v>
      </c>
      <c r="M374" s="215">
        <f t="shared" si="502"/>
        <v>170000</v>
      </c>
      <c r="N374" s="215">
        <f t="shared" si="502"/>
        <v>36000</v>
      </c>
      <c r="O374" s="215">
        <f t="shared" si="502"/>
        <v>36000</v>
      </c>
      <c r="P374" s="215">
        <f t="shared" si="502"/>
        <v>70000</v>
      </c>
      <c r="Q374" s="215">
        <f t="shared" si="502"/>
        <v>70000</v>
      </c>
      <c r="R374" s="215">
        <f t="shared" si="502"/>
        <v>40000</v>
      </c>
      <c r="S374" s="215">
        <f t="shared" si="502"/>
        <v>80000</v>
      </c>
      <c r="T374" s="215">
        <f t="shared" si="502"/>
        <v>45000</v>
      </c>
      <c r="U374" s="215">
        <f t="shared" si="502"/>
        <v>0</v>
      </c>
      <c r="V374" s="215">
        <f t="shared" si="502"/>
        <v>114.28571428571428</v>
      </c>
      <c r="W374" s="215">
        <f>SUM(W375:W375)</f>
        <v>100000</v>
      </c>
      <c r="X374" s="215">
        <f t="shared" ref="X374:AN374" si="503">SUM(X375:X377)</f>
        <v>150000</v>
      </c>
      <c r="Y374" s="215">
        <f t="shared" si="503"/>
        <v>174000</v>
      </c>
      <c r="Z374" s="215">
        <f t="shared" si="503"/>
        <v>207000</v>
      </c>
      <c r="AA374" s="215">
        <f t="shared" si="503"/>
        <v>207000</v>
      </c>
      <c r="AB374" s="215">
        <f t="shared" si="503"/>
        <v>135700</v>
      </c>
      <c r="AC374" s="215">
        <f t="shared" si="503"/>
        <v>207000</v>
      </c>
      <c r="AD374" s="215">
        <f t="shared" si="503"/>
        <v>207000</v>
      </c>
      <c r="AE374" s="215">
        <f t="shared" si="503"/>
        <v>0</v>
      </c>
      <c r="AF374" s="215">
        <f t="shared" si="503"/>
        <v>0</v>
      </c>
      <c r="AG374" s="215">
        <f t="shared" si="503"/>
        <v>207000</v>
      </c>
      <c r="AH374" s="215">
        <f t="shared" si="503"/>
        <v>138000</v>
      </c>
      <c r="AI374" s="215">
        <f t="shared" si="503"/>
        <v>207000</v>
      </c>
      <c r="AJ374" s="215">
        <f t="shared" si="503"/>
        <v>115000</v>
      </c>
      <c r="AK374" s="215">
        <f t="shared" si="503"/>
        <v>293000</v>
      </c>
      <c r="AL374" s="215">
        <f t="shared" si="503"/>
        <v>130000</v>
      </c>
      <c r="AM374" s="215">
        <f t="shared" si="503"/>
        <v>0</v>
      </c>
      <c r="AN374" s="215">
        <f t="shared" si="503"/>
        <v>423000</v>
      </c>
      <c r="AO374" s="204">
        <f t="shared" si="479"/>
        <v>56141.747959386819</v>
      </c>
      <c r="AP374" s="215">
        <f>SUM(AP375:AP377)</f>
        <v>431000</v>
      </c>
      <c r="AQ374" s="215"/>
      <c r="AR374" s="204">
        <f t="shared" si="480"/>
        <v>57203.530426703823</v>
      </c>
      <c r="AS374" s="204"/>
      <c r="AT374" s="204">
        <f>SUM(AT375:AT377)</f>
        <v>44392.25</v>
      </c>
      <c r="AU374" s="204">
        <f>SUM(AU375:AU377)</f>
        <v>0</v>
      </c>
      <c r="AV374" s="204">
        <f>SUM(AV375:AV377)</f>
        <v>0</v>
      </c>
      <c r="AW374" s="204">
        <f t="shared" si="462"/>
        <v>57203.530426703823</v>
      </c>
      <c r="AX374" s="82"/>
      <c r="AY374" s="82"/>
      <c r="AZ374" s="82"/>
      <c r="BA374" s="82"/>
      <c r="BB374" s="82"/>
      <c r="BC374" s="82"/>
      <c r="BD374" s="82">
        <f t="shared" si="487"/>
        <v>0</v>
      </c>
      <c r="BE374" s="82">
        <f t="shared" si="488"/>
        <v>57203.530426703823</v>
      </c>
      <c r="BF374" s="82">
        <f t="shared" si="490"/>
        <v>0</v>
      </c>
      <c r="BG374" s="82">
        <f>SUM(BG375:BG377)</f>
        <v>59690.01</v>
      </c>
      <c r="BH374" s="82">
        <f>SUM(BH375:BH377)</f>
        <v>66400</v>
      </c>
      <c r="BI374" s="82">
        <f>SUM(BI375:BI377)</f>
        <v>66400</v>
      </c>
      <c r="BJ374" s="82">
        <f>SUM(BJ375:BJ377)</f>
        <v>41150</v>
      </c>
      <c r="BK374" s="82"/>
      <c r="BL374" s="82"/>
      <c r="BM374" s="108">
        <f t="shared" si="435"/>
        <v>61.972891566265062</v>
      </c>
    </row>
    <row r="375" spans="1:65" hidden="1" x14ac:dyDescent="0.2">
      <c r="A375" s="206"/>
      <c r="B375" s="213"/>
      <c r="C375" s="202"/>
      <c r="D375" s="202"/>
      <c r="E375" s="202"/>
      <c r="F375" s="202"/>
      <c r="G375" s="202"/>
      <c r="H375" s="213"/>
      <c r="I375" s="214">
        <v>38112</v>
      </c>
      <c r="J375" s="109" t="s">
        <v>256</v>
      </c>
      <c r="K375" s="215">
        <v>398010</v>
      </c>
      <c r="L375" s="215">
        <v>170000</v>
      </c>
      <c r="M375" s="215">
        <v>170000</v>
      </c>
      <c r="N375" s="215">
        <v>36000</v>
      </c>
      <c r="O375" s="215">
        <v>36000</v>
      </c>
      <c r="P375" s="215">
        <v>70000</v>
      </c>
      <c r="Q375" s="215">
        <v>70000</v>
      </c>
      <c r="R375" s="215">
        <v>40000</v>
      </c>
      <c r="S375" s="215">
        <v>80000</v>
      </c>
      <c r="T375" s="215">
        <v>45000</v>
      </c>
      <c r="U375" s="215"/>
      <c r="V375" s="204">
        <f t="shared" si="421"/>
        <v>114.28571428571428</v>
      </c>
      <c r="W375" s="215">
        <v>100000</v>
      </c>
      <c r="X375" s="215">
        <v>150000</v>
      </c>
      <c r="Y375" s="215">
        <v>165000</v>
      </c>
      <c r="Z375" s="215">
        <v>180000</v>
      </c>
      <c r="AA375" s="215">
        <v>180000</v>
      </c>
      <c r="AB375" s="215">
        <v>117200</v>
      </c>
      <c r="AC375" s="215">
        <v>180000</v>
      </c>
      <c r="AD375" s="215">
        <v>180000</v>
      </c>
      <c r="AE375" s="215"/>
      <c r="AF375" s="215"/>
      <c r="AG375" s="218">
        <f>SUM(AD375+AE375-AF375)</f>
        <v>180000</v>
      </c>
      <c r="AH375" s="215">
        <v>125000</v>
      </c>
      <c r="AI375" s="215">
        <v>180000</v>
      </c>
      <c r="AJ375" s="82">
        <v>93000</v>
      </c>
      <c r="AK375" s="215">
        <v>266000</v>
      </c>
      <c r="AL375" s="215">
        <v>130000</v>
      </c>
      <c r="AM375" s="215"/>
      <c r="AN375" s="82">
        <f t="shared" si="458"/>
        <v>396000</v>
      </c>
      <c r="AO375" s="204">
        <f t="shared" si="479"/>
        <v>52558.232132191915</v>
      </c>
      <c r="AP375" s="82">
        <v>400000</v>
      </c>
      <c r="AQ375" s="82"/>
      <c r="AR375" s="204">
        <f t="shared" si="480"/>
        <v>53089.123365850421</v>
      </c>
      <c r="AS375" s="204">
        <v>42000</v>
      </c>
      <c r="AT375" s="204">
        <v>42000</v>
      </c>
      <c r="AU375" s="204"/>
      <c r="AV375" s="204"/>
      <c r="AW375" s="204">
        <f t="shared" si="462"/>
        <v>53089.123365850421</v>
      </c>
      <c r="AX375" s="82"/>
      <c r="AY375" s="82"/>
      <c r="AZ375" s="82">
        <v>53089.120000000003</v>
      </c>
      <c r="BA375" s="82"/>
      <c r="BB375" s="82"/>
      <c r="BC375" s="82"/>
      <c r="BD375" s="82">
        <f t="shared" si="487"/>
        <v>53089.120000000003</v>
      </c>
      <c r="BE375" s="82">
        <f t="shared" si="488"/>
        <v>3.3658504180493765E-3</v>
      </c>
      <c r="BF375" s="82">
        <f t="shared" si="490"/>
        <v>-53089.120000000003</v>
      </c>
      <c r="BG375" s="82">
        <v>57000</v>
      </c>
      <c r="BH375" s="82">
        <v>60000</v>
      </c>
      <c r="BI375" s="82">
        <v>60000</v>
      </c>
      <c r="BJ375" s="82">
        <v>39500</v>
      </c>
      <c r="BK375" s="82"/>
      <c r="BL375" s="82"/>
      <c r="BM375" s="108">
        <f t="shared" si="435"/>
        <v>65.833333333333329</v>
      </c>
    </row>
    <row r="376" spans="1:65" hidden="1" x14ac:dyDescent="0.2">
      <c r="A376" s="206"/>
      <c r="B376" s="213"/>
      <c r="C376" s="202"/>
      <c r="D376" s="202"/>
      <c r="E376" s="202"/>
      <c r="F376" s="202"/>
      <c r="G376" s="202"/>
      <c r="H376" s="213"/>
      <c r="I376" s="214">
        <v>38112</v>
      </c>
      <c r="J376" s="109" t="s">
        <v>236</v>
      </c>
      <c r="K376" s="215"/>
      <c r="L376" s="215"/>
      <c r="M376" s="215"/>
      <c r="N376" s="215"/>
      <c r="O376" s="215"/>
      <c r="P376" s="215"/>
      <c r="Q376" s="215"/>
      <c r="R376" s="215"/>
      <c r="S376" s="215"/>
      <c r="T376" s="215"/>
      <c r="U376" s="215"/>
      <c r="V376" s="204"/>
      <c r="W376" s="215"/>
      <c r="X376" s="215"/>
      <c r="Y376" s="215">
        <v>3000</v>
      </c>
      <c r="Z376" s="215">
        <v>18000</v>
      </c>
      <c r="AA376" s="215">
        <v>18000</v>
      </c>
      <c r="AB376" s="215">
        <v>13500</v>
      </c>
      <c r="AC376" s="215">
        <v>18000</v>
      </c>
      <c r="AD376" s="215">
        <v>18000</v>
      </c>
      <c r="AE376" s="215"/>
      <c r="AF376" s="215"/>
      <c r="AG376" s="218">
        <f t="shared" ref="AG376:AG377" si="504">SUM(AD376+AE376-AF376)</f>
        <v>18000</v>
      </c>
      <c r="AH376" s="215">
        <v>7000</v>
      </c>
      <c r="AI376" s="215">
        <v>18000</v>
      </c>
      <c r="AJ376" s="82">
        <v>18000</v>
      </c>
      <c r="AK376" s="215">
        <v>18000</v>
      </c>
      <c r="AL376" s="215"/>
      <c r="AM376" s="215"/>
      <c r="AN376" s="82">
        <f t="shared" si="458"/>
        <v>18000</v>
      </c>
      <c r="AO376" s="204">
        <f t="shared" si="479"/>
        <v>2389.0105514632687</v>
      </c>
      <c r="AP376" s="82">
        <v>18000</v>
      </c>
      <c r="AQ376" s="82"/>
      <c r="AR376" s="204">
        <f t="shared" si="480"/>
        <v>2389.0105514632687</v>
      </c>
      <c r="AS376" s="204">
        <v>1397.25</v>
      </c>
      <c r="AT376" s="204">
        <v>1397.25</v>
      </c>
      <c r="AU376" s="204"/>
      <c r="AV376" s="204"/>
      <c r="AW376" s="204">
        <f t="shared" si="462"/>
        <v>2389.0105514632687</v>
      </c>
      <c r="AX376" s="82"/>
      <c r="AY376" s="82"/>
      <c r="AZ376" s="82">
        <v>2389.0100000000002</v>
      </c>
      <c r="BA376" s="82"/>
      <c r="BB376" s="82"/>
      <c r="BC376" s="82"/>
      <c r="BD376" s="82">
        <f t="shared" si="487"/>
        <v>2389.0100000000002</v>
      </c>
      <c r="BE376" s="82">
        <f t="shared" si="488"/>
        <v>5.51463268493535E-4</v>
      </c>
      <c r="BF376" s="82">
        <f t="shared" si="490"/>
        <v>-2389.0100000000002</v>
      </c>
      <c r="BG376" s="82">
        <v>2390.0100000000002</v>
      </c>
      <c r="BH376" s="82">
        <v>2400</v>
      </c>
      <c r="BI376" s="82">
        <v>2400</v>
      </c>
      <c r="BJ376" s="82">
        <v>1500</v>
      </c>
      <c r="BK376" s="82"/>
      <c r="BL376" s="82"/>
      <c r="BM376" s="108">
        <f t="shared" si="435"/>
        <v>62.5</v>
      </c>
    </row>
    <row r="377" spans="1:65" hidden="1" x14ac:dyDescent="0.2">
      <c r="A377" s="206"/>
      <c r="B377" s="213"/>
      <c r="C377" s="202"/>
      <c r="D377" s="202"/>
      <c r="E377" s="202"/>
      <c r="F377" s="202"/>
      <c r="G377" s="202"/>
      <c r="H377" s="213"/>
      <c r="I377" s="214">
        <v>38112</v>
      </c>
      <c r="J377" s="109" t="s">
        <v>237</v>
      </c>
      <c r="K377" s="215"/>
      <c r="L377" s="215"/>
      <c r="M377" s="215"/>
      <c r="N377" s="215"/>
      <c r="O377" s="215"/>
      <c r="P377" s="215"/>
      <c r="Q377" s="215"/>
      <c r="R377" s="215"/>
      <c r="S377" s="215"/>
      <c r="T377" s="215"/>
      <c r="U377" s="215"/>
      <c r="V377" s="204"/>
      <c r="W377" s="215"/>
      <c r="X377" s="215"/>
      <c r="Y377" s="215">
        <v>6000</v>
      </c>
      <c r="Z377" s="215">
        <v>9000</v>
      </c>
      <c r="AA377" s="215">
        <v>9000</v>
      </c>
      <c r="AB377" s="215">
        <v>5000</v>
      </c>
      <c r="AC377" s="215">
        <v>9000</v>
      </c>
      <c r="AD377" s="215">
        <v>9000</v>
      </c>
      <c r="AE377" s="215"/>
      <c r="AF377" s="215"/>
      <c r="AG377" s="218">
        <f t="shared" si="504"/>
        <v>9000</v>
      </c>
      <c r="AH377" s="215">
        <v>6000</v>
      </c>
      <c r="AI377" s="215">
        <v>9000</v>
      </c>
      <c r="AJ377" s="82">
        <v>4000</v>
      </c>
      <c r="AK377" s="215">
        <v>9000</v>
      </c>
      <c r="AL377" s="215"/>
      <c r="AM377" s="215"/>
      <c r="AN377" s="82">
        <f t="shared" si="458"/>
        <v>9000</v>
      </c>
      <c r="AO377" s="204">
        <f t="shared" si="479"/>
        <v>1194.5052757316344</v>
      </c>
      <c r="AP377" s="82">
        <v>13000</v>
      </c>
      <c r="AQ377" s="82"/>
      <c r="AR377" s="204">
        <f t="shared" si="480"/>
        <v>1725.3965093901386</v>
      </c>
      <c r="AS377" s="204">
        <v>995</v>
      </c>
      <c r="AT377" s="204">
        <v>995</v>
      </c>
      <c r="AU377" s="204"/>
      <c r="AV377" s="204"/>
      <c r="AW377" s="204">
        <f t="shared" si="462"/>
        <v>1725.3965093901386</v>
      </c>
      <c r="AX377" s="82"/>
      <c r="AY377" s="82"/>
      <c r="AZ377" s="82">
        <v>1725.4</v>
      </c>
      <c r="BA377" s="82"/>
      <c r="BB377" s="82"/>
      <c r="BC377" s="82"/>
      <c r="BD377" s="82">
        <f t="shared" si="487"/>
        <v>1725.4</v>
      </c>
      <c r="BE377" s="82">
        <f t="shared" si="488"/>
        <v>-3.4906098615010706E-3</v>
      </c>
      <c r="BF377" s="82">
        <f t="shared" si="490"/>
        <v>-1725.4</v>
      </c>
      <c r="BG377" s="82">
        <v>300</v>
      </c>
      <c r="BH377" s="82">
        <v>4000</v>
      </c>
      <c r="BI377" s="82">
        <v>4000</v>
      </c>
      <c r="BJ377" s="82">
        <v>150</v>
      </c>
      <c r="BK377" s="82"/>
      <c r="BL377" s="82"/>
      <c r="BM377" s="108">
        <f t="shared" si="435"/>
        <v>3.75</v>
      </c>
    </row>
    <row r="378" spans="1:65" hidden="1" x14ac:dyDescent="0.2">
      <c r="A378" s="211" t="s">
        <v>217</v>
      </c>
      <c r="B378" s="219"/>
      <c r="C378" s="219"/>
      <c r="D378" s="219"/>
      <c r="E378" s="219"/>
      <c r="F378" s="219"/>
      <c r="G378" s="219"/>
      <c r="H378" s="219"/>
      <c r="I378" s="208" t="s">
        <v>225</v>
      </c>
      <c r="J378" s="209" t="s">
        <v>317</v>
      </c>
      <c r="K378" s="210">
        <f t="shared" ref="K378:AL383" si="505">SUM(K379)</f>
        <v>0</v>
      </c>
      <c r="L378" s="210">
        <f t="shared" si="505"/>
        <v>105000</v>
      </c>
      <c r="M378" s="210">
        <f t="shared" si="505"/>
        <v>105000</v>
      </c>
      <c r="N378" s="210">
        <f t="shared" si="505"/>
        <v>8000</v>
      </c>
      <c r="O378" s="210">
        <f t="shared" si="505"/>
        <v>8000</v>
      </c>
      <c r="P378" s="210">
        <f t="shared" si="505"/>
        <v>10000</v>
      </c>
      <c r="Q378" s="210">
        <f t="shared" si="505"/>
        <v>10000</v>
      </c>
      <c r="R378" s="210">
        <f t="shared" si="505"/>
        <v>1000</v>
      </c>
      <c r="S378" s="210">
        <f t="shared" si="505"/>
        <v>10000</v>
      </c>
      <c r="T378" s="210">
        <f t="shared" si="505"/>
        <v>3000</v>
      </c>
      <c r="U378" s="210">
        <f t="shared" si="505"/>
        <v>0</v>
      </c>
      <c r="V378" s="210">
        <f t="shared" si="505"/>
        <v>100</v>
      </c>
      <c r="W378" s="210">
        <f t="shared" si="505"/>
        <v>10000</v>
      </c>
      <c r="X378" s="210">
        <f t="shared" si="505"/>
        <v>40000</v>
      </c>
      <c r="Y378" s="210">
        <f t="shared" si="505"/>
        <v>30000</v>
      </c>
      <c r="Z378" s="210">
        <f t="shared" si="505"/>
        <v>30000</v>
      </c>
      <c r="AA378" s="210">
        <f t="shared" si="505"/>
        <v>35000</v>
      </c>
      <c r="AB378" s="210">
        <f t="shared" si="505"/>
        <v>18000</v>
      </c>
      <c r="AC378" s="210">
        <f t="shared" si="505"/>
        <v>315000</v>
      </c>
      <c r="AD378" s="210">
        <f t="shared" si="505"/>
        <v>290000</v>
      </c>
      <c r="AE378" s="210">
        <f t="shared" si="505"/>
        <v>0</v>
      </c>
      <c r="AF378" s="210">
        <f t="shared" si="505"/>
        <v>0</v>
      </c>
      <c r="AG378" s="210">
        <f t="shared" si="505"/>
        <v>290000</v>
      </c>
      <c r="AH378" s="210">
        <f t="shared" si="505"/>
        <v>133000</v>
      </c>
      <c r="AI378" s="210">
        <f t="shared" si="505"/>
        <v>555000</v>
      </c>
      <c r="AJ378" s="210">
        <f t="shared" si="505"/>
        <v>0</v>
      </c>
      <c r="AK378" s="210">
        <f t="shared" si="505"/>
        <v>555000</v>
      </c>
      <c r="AL378" s="210">
        <f t="shared" si="505"/>
        <v>0</v>
      </c>
      <c r="AM378" s="210">
        <f t="shared" ref="AL378:AQ383" si="506">SUM(AM379)</f>
        <v>150000</v>
      </c>
      <c r="AN378" s="210">
        <f t="shared" si="506"/>
        <v>405000</v>
      </c>
      <c r="AO378" s="204">
        <f t="shared" si="479"/>
        <v>53752.737407923545</v>
      </c>
      <c r="AP378" s="210">
        <f t="shared" si="506"/>
        <v>260000</v>
      </c>
      <c r="AQ378" s="210">
        <f t="shared" si="506"/>
        <v>0</v>
      </c>
      <c r="AR378" s="204">
        <f t="shared" si="480"/>
        <v>34507.930187802769</v>
      </c>
      <c r="AS378" s="204"/>
      <c r="AT378" s="204">
        <f t="shared" ref="AT378:AV379" si="507">SUM(AT379)</f>
        <v>19054.45</v>
      </c>
      <c r="AU378" s="204">
        <f t="shared" si="507"/>
        <v>0</v>
      </c>
      <c r="AV378" s="204">
        <f t="shared" si="507"/>
        <v>0</v>
      </c>
      <c r="AW378" s="204">
        <f t="shared" si="462"/>
        <v>34507.930187802769</v>
      </c>
      <c r="AX378" s="82"/>
      <c r="AY378" s="82"/>
      <c r="AZ378" s="82"/>
      <c r="BA378" s="82"/>
      <c r="BB378" s="82"/>
      <c r="BC378" s="82"/>
      <c r="BD378" s="82">
        <f t="shared" si="487"/>
        <v>0</v>
      </c>
      <c r="BE378" s="82">
        <f t="shared" si="488"/>
        <v>34507.930187802769</v>
      </c>
      <c r="BF378" s="82">
        <f t="shared" si="490"/>
        <v>0</v>
      </c>
      <c r="BG378" s="82">
        <f>SUM(BG379)</f>
        <v>19754.45</v>
      </c>
      <c r="BH378" s="82">
        <f>SUM(BH379)</f>
        <v>30000</v>
      </c>
      <c r="BI378" s="82">
        <f>SUM(BI379)</f>
        <v>30000</v>
      </c>
      <c r="BJ378" s="82">
        <f>SUM(BJ379)</f>
        <v>6480.04</v>
      </c>
      <c r="BK378" s="82">
        <f t="shared" ref="BK378:BL378" si="508">SUM(BK379)</f>
        <v>30000</v>
      </c>
      <c r="BL378" s="82">
        <f t="shared" si="508"/>
        <v>30000</v>
      </c>
      <c r="BM378" s="108">
        <f t="shared" si="435"/>
        <v>21.600133333333332</v>
      </c>
    </row>
    <row r="379" spans="1:65" hidden="1" x14ac:dyDescent="0.2">
      <c r="A379" s="206" t="s">
        <v>218</v>
      </c>
      <c r="B379" s="213"/>
      <c r="C379" s="202"/>
      <c r="D379" s="202"/>
      <c r="E379" s="202"/>
      <c r="F379" s="202"/>
      <c r="G379" s="202"/>
      <c r="H379" s="202"/>
      <c r="I379" s="214" t="s">
        <v>21</v>
      </c>
      <c r="J379" s="109" t="s">
        <v>317</v>
      </c>
      <c r="K379" s="215">
        <f>SUM(K380)</f>
        <v>0</v>
      </c>
      <c r="L379" s="215">
        <f t="shared" si="505"/>
        <v>105000</v>
      </c>
      <c r="M379" s="215">
        <f t="shared" si="505"/>
        <v>105000</v>
      </c>
      <c r="N379" s="215">
        <f t="shared" si="505"/>
        <v>8000</v>
      </c>
      <c r="O379" s="215">
        <f t="shared" si="505"/>
        <v>8000</v>
      </c>
      <c r="P379" s="215">
        <f t="shared" si="505"/>
        <v>10000</v>
      </c>
      <c r="Q379" s="215">
        <f t="shared" si="505"/>
        <v>10000</v>
      </c>
      <c r="R379" s="215">
        <f t="shared" si="505"/>
        <v>1000</v>
      </c>
      <c r="S379" s="215">
        <f t="shared" si="505"/>
        <v>10000</v>
      </c>
      <c r="T379" s="215">
        <f t="shared" si="505"/>
        <v>3000</v>
      </c>
      <c r="U379" s="215">
        <f t="shared" si="505"/>
        <v>0</v>
      </c>
      <c r="V379" s="215">
        <f t="shared" si="505"/>
        <v>100</v>
      </c>
      <c r="W379" s="215">
        <f t="shared" si="505"/>
        <v>10000</v>
      </c>
      <c r="X379" s="215">
        <f t="shared" si="505"/>
        <v>40000</v>
      </c>
      <c r="Y379" s="215">
        <f t="shared" si="505"/>
        <v>30000</v>
      </c>
      <c r="Z379" s="215">
        <f t="shared" si="505"/>
        <v>30000</v>
      </c>
      <c r="AA379" s="215">
        <f t="shared" si="505"/>
        <v>35000</v>
      </c>
      <c r="AB379" s="215">
        <f t="shared" si="505"/>
        <v>18000</v>
      </c>
      <c r="AC379" s="215">
        <f t="shared" si="505"/>
        <v>315000</v>
      </c>
      <c r="AD379" s="215">
        <f t="shared" si="505"/>
        <v>290000</v>
      </c>
      <c r="AE379" s="215">
        <f t="shared" si="505"/>
        <v>0</v>
      </c>
      <c r="AF379" s="215">
        <f t="shared" si="505"/>
        <v>0</v>
      </c>
      <c r="AG379" s="215">
        <f t="shared" si="505"/>
        <v>290000</v>
      </c>
      <c r="AH379" s="215">
        <f t="shared" si="505"/>
        <v>133000</v>
      </c>
      <c r="AI379" s="215">
        <f t="shared" si="505"/>
        <v>555000</v>
      </c>
      <c r="AJ379" s="215">
        <f t="shared" si="505"/>
        <v>0</v>
      </c>
      <c r="AK379" s="215">
        <f t="shared" si="505"/>
        <v>555000</v>
      </c>
      <c r="AL379" s="215">
        <f t="shared" si="506"/>
        <v>0</v>
      </c>
      <c r="AM379" s="215">
        <f t="shared" si="506"/>
        <v>150000</v>
      </c>
      <c r="AN379" s="215">
        <f t="shared" si="506"/>
        <v>405000</v>
      </c>
      <c r="AO379" s="204">
        <f t="shared" si="479"/>
        <v>53752.737407923545</v>
      </c>
      <c r="AP379" s="215">
        <f t="shared" si="506"/>
        <v>260000</v>
      </c>
      <c r="AQ379" s="215">
        <f t="shared" si="506"/>
        <v>0</v>
      </c>
      <c r="AR379" s="204">
        <f t="shared" si="480"/>
        <v>34507.930187802769</v>
      </c>
      <c r="AS379" s="204"/>
      <c r="AT379" s="204">
        <f t="shared" si="507"/>
        <v>19054.45</v>
      </c>
      <c r="AU379" s="204">
        <f t="shared" si="507"/>
        <v>0</v>
      </c>
      <c r="AV379" s="204">
        <f t="shared" si="507"/>
        <v>0</v>
      </c>
      <c r="AW379" s="204">
        <f t="shared" si="462"/>
        <v>34507.930187802769</v>
      </c>
      <c r="AX379" s="82"/>
      <c r="AY379" s="82"/>
      <c r="AZ379" s="82"/>
      <c r="BA379" s="82"/>
      <c r="BB379" s="82"/>
      <c r="BC379" s="82"/>
      <c r="BD379" s="82">
        <f t="shared" si="487"/>
        <v>0</v>
      </c>
      <c r="BE379" s="82">
        <f t="shared" si="488"/>
        <v>34507.930187802769</v>
      </c>
      <c r="BF379" s="82">
        <f t="shared" si="490"/>
        <v>0</v>
      </c>
      <c r="BG379" s="82">
        <f>SUM(BG382)</f>
        <v>19754.45</v>
      </c>
      <c r="BH379" s="82">
        <f>SUM(BH382)</f>
        <v>30000</v>
      </c>
      <c r="BI379" s="82">
        <f>SUM(BI382)</f>
        <v>30000</v>
      </c>
      <c r="BJ379" s="82">
        <f>SUM(BJ382)</f>
        <v>6480.04</v>
      </c>
      <c r="BK379" s="82">
        <f t="shared" ref="BK379:BL379" si="509">SUM(BK382)</f>
        <v>30000</v>
      </c>
      <c r="BL379" s="82">
        <f t="shared" si="509"/>
        <v>30000</v>
      </c>
      <c r="BM379" s="108">
        <f t="shared" si="435"/>
        <v>21.600133333333332</v>
      </c>
    </row>
    <row r="380" spans="1:65" hidden="1" x14ac:dyDescent="0.2">
      <c r="A380" s="206"/>
      <c r="B380" s="213"/>
      <c r="C380" s="202"/>
      <c r="D380" s="202"/>
      <c r="E380" s="202"/>
      <c r="F380" s="202"/>
      <c r="G380" s="202"/>
      <c r="H380" s="202"/>
      <c r="I380" s="214" t="s">
        <v>318</v>
      </c>
      <c r="J380" s="109"/>
      <c r="K380" s="215">
        <f t="shared" ref="K380:AQ380" si="510">SUM(K382)</f>
        <v>0</v>
      </c>
      <c r="L380" s="215">
        <f t="shared" si="510"/>
        <v>105000</v>
      </c>
      <c r="M380" s="215">
        <f t="shared" si="510"/>
        <v>105000</v>
      </c>
      <c r="N380" s="215">
        <f t="shared" si="510"/>
        <v>8000</v>
      </c>
      <c r="O380" s="215">
        <f t="shared" si="510"/>
        <v>8000</v>
      </c>
      <c r="P380" s="215">
        <f t="shared" si="510"/>
        <v>10000</v>
      </c>
      <c r="Q380" s="215">
        <f t="shared" si="510"/>
        <v>10000</v>
      </c>
      <c r="R380" s="215">
        <f t="shared" si="510"/>
        <v>1000</v>
      </c>
      <c r="S380" s="215">
        <f t="shared" si="510"/>
        <v>10000</v>
      </c>
      <c r="T380" s="215">
        <f t="shared" si="510"/>
        <v>3000</v>
      </c>
      <c r="U380" s="215">
        <f t="shared" si="510"/>
        <v>0</v>
      </c>
      <c r="V380" s="215">
        <f t="shared" si="510"/>
        <v>100</v>
      </c>
      <c r="W380" s="215">
        <f t="shared" si="510"/>
        <v>10000</v>
      </c>
      <c r="X380" s="215">
        <f t="shared" si="510"/>
        <v>40000</v>
      </c>
      <c r="Y380" s="215">
        <f t="shared" si="510"/>
        <v>30000</v>
      </c>
      <c r="Z380" s="215">
        <f t="shared" si="510"/>
        <v>30000</v>
      </c>
      <c r="AA380" s="215">
        <f t="shared" si="510"/>
        <v>35000</v>
      </c>
      <c r="AB380" s="215">
        <f t="shared" si="510"/>
        <v>18000</v>
      </c>
      <c r="AC380" s="215">
        <f t="shared" si="510"/>
        <v>315000</v>
      </c>
      <c r="AD380" s="215">
        <f t="shared" si="510"/>
        <v>290000</v>
      </c>
      <c r="AE380" s="215">
        <f t="shared" si="510"/>
        <v>0</v>
      </c>
      <c r="AF380" s="215">
        <f t="shared" si="510"/>
        <v>0</v>
      </c>
      <c r="AG380" s="215">
        <f t="shared" si="510"/>
        <v>290000</v>
      </c>
      <c r="AH380" s="215">
        <f t="shared" si="510"/>
        <v>133000</v>
      </c>
      <c r="AI380" s="215">
        <f t="shared" si="510"/>
        <v>555000</v>
      </c>
      <c r="AJ380" s="215">
        <f t="shared" si="510"/>
        <v>0</v>
      </c>
      <c r="AK380" s="215">
        <f t="shared" si="510"/>
        <v>555000</v>
      </c>
      <c r="AL380" s="215">
        <f t="shared" si="510"/>
        <v>0</v>
      </c>
      <c r="AM380" s="215">
        <f t="shared" si="510"/>
        <v>150000</v>
      </c>
      <c r="AN380" s="215">
        <f t="shared" si="510"/>
        <v>405000</v>
      </c>
      <c r="AO380" s="204">
        <f t="shared" si="479"/>
        <v>53752.737407923545</v>
      </c>
      <c r="AP380" s="215">
        <f t="shared" si="510"/>
        <v>260000</v>
      </c>
      <c r="AQ380" s="215">
        <f t="shared" si="510"/>
        <v>0</v>
      </c>
      <c r="AR380" s="204">
        <f t="shared" si="480"/>
        <v>34507.930187802769</v>
      </c>
      <c r="AS380" s="204"/>
      <c r="AT380" s="204">
        <f t="shared" ref="AT380:AV380" si="511">SUM(AT382)</f>
        <v>19054.45</v>
      </c>
      <c r="AU380" s="204">
        <f t="shared" si="511"/>
        <v>0</v>
      </c>
      <c r="AV380" s="204">
        <f t="shared" si="511"/>
        <v>0</v>
      </c>
      <c r="AW380" s="204">
        <f t="shared" si="462"/>
        <v>34507.930187802769</v>
      </c>
      <c r="AX380" s="82"/>
      <c r="AY380" s="82"/>
      <c r="AZ380" s="82"/>
      <c r="BA380" s="82"/>
      <c r="BB380" s="82"/>
      <c r="BC380" s="82"/>
      <c r="BD380" s="82">
        <f t="shared" si="487"/>
        <v>0</v>
      </c>
      <c r="BE380" s="82">
        <f t="shared" si="488"/>
        <v>34507.930187802769</v>
      </c>
      <c r="BF380" s="82">
        <f t="shared" si="490"/>
        <v>0</v>
      </c>
      <c r="BG380" s="82"/>
      <c r="BH380" s="82">
        <f>SUM(BH381)</f>
        <v>30000</v>
      </c>
      <c r="BI380" s="82">
        <f>SUM(BI381)</f>
        <v>30000</v>
      </c>
      <c r="BJ380" s="82">
        <f>SUM(BJ381)</f>
        <v>6480.04</v>
      </c>
      <c r="BK380" s="82">
        <f t="shared" ref="BK380:BL380" si="512">SUM(BK381)</f>
        <v>30000</v>
      </c>
      <c r="BL380" s="82">
        <f t="shared" si="512"/>
        <v>30000</v>
      </c>
      <c r="BM380" s="108">
        <f t="shared" si="435"/>
        <v>21.600133333333332</v>
      </c>
    </row>
    <row r="381" spans="1:65" hidden="1" x14ac:dyDescent="0.2">
      <c r="A381" s="206"/>
      <c r="B381" s="213" t="s">
        <v>369</v>
      </c>
      <c r="C381" s="202"/>
      <c r="D381" s="213"/>
      <c r="E381" s="202"/>
      <c r="F381" s="202"/>
      <c r="G381" s="202"/>
      <c r="H381" s="202"/>
      <c r="I381" s="220" t="s">
        <v>370</v>
      </c>
      <c r="J381" s="109" t="s">
        <v>1</v>
      </c>
      <c r="K381" s="215"/>
      <c r="L381" s="215"/>
      <c r="M381" s="215"/>
      <c r="N381" s="215"/>
      <c r="O381" s="215"/>
      <c r="P381" s="215"/>
      <c r="Q381" s="215"/>
      <c r="R381" s="215"/>
      <c r="S381" s="215"/>
      <c r="T381" s="215"/>
      <c r="U381" s="215"/>
      <c r="V381" s="215"/>
      <c r="W381" s="215"/>
      <c r="X381" s="215"/>
      <c r="Y381" s="215"/>
      <c r="Z381" s="215"/>
      <c r="AA381" s="215"/>
      <c r="AB381" s="215"/>
      <c r="AC381" s="215"/>
      <c r="AD381" s="215"/>
      <c r="AE381" s="215"/>
      <c r="AF381" s="215"/>
      <c r="AG381" s="215"/>
      <c r="AH381" s="215"/>
      <c r="AI381" s="215"/>
      <c r="AJ381" s="215"/>
      <c r="AK381" s="215"/>
      <c r="AL381" s="215"/>
      <c r="AM381" s="215"/>
      <c r="AN381" s="215"/>
      <c r="AO381" s="204">
        <f t="shared" si="479"/>
        <v>0</v>
      </c>
      <c r="AP381" s="215">
        <v>260000</v>
      </c>
      <c r="AQ381" s="215"/>
      <c r="AR381" s="204">
        <f t="shared" si="480"/>
        <v>34507.930187802769</v>
      </c>
      <c r="AS381" s="204"/>
      <c r="AT381" s="204">
        <v>260000</v>
      </c>
      <c r="AU381" s="204"/>
      <c r="AV381" s="204"/>
      <c r="AW381" s="204">
        <f t="shared" si="462"/>
        <v>34507.930187802769</v>
      </c>
      <c r="AX381" s="82"/>
      <c r="AY381" s="82"/>
      <c r="AZ381" s="82"/>
      <c r="BA381" s="82"/>
      <c r="BB381" s="82"/>
      <c r="BC381" s="82"/>
      <c r="BD381" s="82">
        <f t="shared" si="487"/>
        <v>0</v>
      </c>
      <c r="BE381" s="82">
        <f t="shared" si="488"/>
        <v>34507.930187802769</v>
      </c>
      <c r="BF381" s="82">
        <f t="shared" si="490"/>
        <v>0</v>
      </c>
      <c r="BG381" s="82"/>
      <c r="BH381" s="82">
        <v>30000</v>
      </c>
      <c r="BI381" s="82">
        <v>30000</v>
      </c>
      <c r="BJ381" s="82">
        <f>SUM(BJ382)</f>
        <v>6480.04</v>
      </c>
      <c r="BK381" s="82">
        <v>30000</v>
      </c>
      <c r="BL381" s="82">
        <v>30000</v>
      </c>
      <c r="BM381" s="108">
        <f t="shared" si="435"/>
        <v>21.600133333333332</v>
      </c>
    </row>
    <row r="382" spans="1:65" hidden="1" x14ac:dyDescent="0.2">
      <c r="A382" s="211"/>
      <c r="B382" s="217"/>
      <c r="C382" s="216"/>
      <c r="D382" s="216"/>
      <c r="E382" s="216"/>
      <c r="F382" s="216"/>
      <c r="G382" s="216"/>
      <c r="H382" s="216"/>
      <c r="I382" s="203">
        <v>3</v>
      </c>
      <c r="J382" s="192" t="s">
        <v>4</v>
      </c>
      <c r="K382" s="204">
        <f t="shared" ref="K382:AE384" si="513">SUM(K383)</f>
        <v>0</v>
      </c>
      <c r="L382" s="204">
        <f t="shared" si="513"/>
        <v>105000</v>
      </c>
      <c r="M382" s="204">
        <f t="shared" si="513"/>
        <v>105000</v>
      </c>
      <c r="N382" s="204">
        <f t="shared" si="513"/>
        <v>8000</v>
      </c>
      <c r="O382" s="204">
        <f t="shared" si="513"/>
        <v>8000</v>
      </c>
      <c r="P382" s="204">
        <f t="shared" si="513"/>
        <v>10000</v>
      </c>
      <c r="Q382" s="204">
        <f t="shared" si="513"/>
        <v>10000</v>
      </c>
      <c r="R382" s="204">
        <f t="shared" si="513"/>
        <v>1000</v>
      </c>
      <c r="S382" s="204">
        <f t="shared" si="513"/>
        <v>10000</v>
      </c>
      <c r="T382" s="204">
        <f t="shared" si="513"/>
        <v>3000</v>
      </c>
      <c r="U382" s="204">
        <f t="shared" si="513"/>
        <v>0</v>
      </c>
      <c r="V382" s="204">
        <f t="shared" si="513"/>
        <v>100</v>
      </c>
      <c r="W382" s="204">
        <f t="shared" si="513"/>
        <v>10000</v>
      </c>
      <c r="X382" s="204">
        <f t="shared" si="513"/>
        <v>40000</v>
      </c>
      <c r="Y382" s="204">
        <f t="shared" si="505"/>
        <v>30000</v>
      </c>
      <c r="Z382" s="204">
        <f t="shared" si="505"/>
        <v>30000</v>
      </c>
      <c r="AA382" s="204">
        <f t="shared" si="513"/>
        <v>35000</v>
      </c>
      <c r="AB382" s="204">
        <f t="shared" si="513"/>
        <v>18000</v>
      </c>
      <c r="AC382" s="204">
        <f t="shared" si="513"/>
        <v>315000</v>
      </c>
      <c r="AD382" s="204">
        <f t="shared" si="513"/>
        <v>290000</v>
      </c>
      <c r="AE382" s="204">
        <f t="shared" si="513"/>
        <v>0</v>
      </c>
      <c r="AF382" s="204">
        <f t="shared" si="505"/>
        <v>0</v>
      </c>
      <c r="AG382" s="204">
        <f t="shared" si="505"/>
        <v>290000</v>
      </c>
      <c r="AH382" s="204">
        <f t="shared" si="505"/>
        <v>133000</v>
      </c>
      <c r="AI382" s="204">
        <f t="shared" si="505"/>
        <v>555000</v>
      </c>
      <c r="AJ382" s="204">
        <f t="shared" si="505"/>
        <v>0</v>
      </c>
      <c r="AK382" s="204">
        <f>SUM(AK383+AK388)</f>
        <v>555000</v>
      </c>
      <c r="AL382" s="204">
        <f t="shared" ref="AL382:AQ382" si="514">SUM(AL383+AL388)</f>
        <v>0</v>
      </c>
      <c r="AM382" s="204">
        <f t="shared" si="514"/>
        <v>150000</v>
      </c>
      <c r="AN382" s="204">
        <f t="shared" si="514"/>
        <v>405000</v>
      </c>
      <c r="AO382" s="204">
        <f t="shared" si="479"/>
        <v>53752.737407923545</v>
      </c>
      <c r="AP382" s="204">
        <f t="shared" si="514"/>
        <v>260000</v>
      </c>
      <c r="AQ382" s="204">
        <f t="shared" si="514"/>
        <v>0</v>
      </c>
      <c r="AR382" s="204">
        <f t="shared" si="480"/>
        <v>34507.930187802769</v>
      </c>
      <c r="AS382" s="204"/>
      <c r="AT382" s="204">
        <f t="shared" ref="AT382:AV382" si="515">SUM(AT383+AT388)</f>
        <v>19054.45</v>
      </c>
      <c r="AU382" s="204">
        <f t="shared" si="515"/>
        <v>0</v>
      </c>
      <c r="AV382" s="204">
        <f t="shared" si="515"/>
        <v>0</v>
      </c>
      <c r="AW382" s="204">
        <f t="shared" si="462"/>
        <v>34507.930187802769</v>
      </c>
      <c r="AX382" s="82"/>
      <c r="AY382" s="82"/>
      <c r="AZ382" s="82"/>
      <c r="BA382" s="82"/>
      <c r="BB382" s="82"/>
      <c r="BC382" s="82"/>
      <c r="BD382" s="82">
        <f t="shared" si="487"/>
        <v>0</v>
      </c>
      <c r="BE382" s="82">
        <f t="shared" si="488"/>
        <v>34507.930187802769</v>
      </c>
      <c r="BF382" s="82">
        <f t="shared" si="490"/>
        <v>0</v>
      </c>
      <c r="BG382" s="82">
        <f>SUM(BG383+BG388)</f>
        <v>19754.45</v>
      </c>
      <c r="BH382" s="82">
        <f>SUM(BH383+BH388)</f>
        <v>30000</v>
      </c>
      <c r="BI382" s="82">
        <f>SUM(BI383+BI388)</f>
        <v>30000</v>
      </c>
      <c r="BJ382" s="82">
        <f>SUM(BJ383+BJ388)</f>
        <v>6480.04</v>
      </c>
      <c r="BK382" s="82">
        <f t="shared" ref="BK382:BL382" si="516">SUM(BK383+BK388)</f>
        <v>30000</v>
      </c>
      <c r="BL382" s="82">
        <f t="shared" si="516"/>
        <v>30000</v>
      </c>
      <c r="BM382" s="108">
        <f t="shared" si="435"/>
        <v>21.600133333333332</v>
      </c>
    </row>
    <row r="383" spans="1:65" hidden="1" x14ac:dyDescent="0.2">
      <c r="A383" s="211"/>
      <c r="B383" s="217" t="s">
        <v>370</v>
      </c>
      <c r="C383" s="216"/>
      <c r="D383" s="216"/>
      <c r="E383" s="216"/>
      <c r="F383" s="216"/>
      <c r="G383" s="216"/>
      <c r="H383" s="216"/>
      <c r="I383" s="203">
        <v>37</v>
      </c>
      <c r="J383" s="192" t="s">
        <v>51</v>
      </c>
      <c r="K383" s="204">
        <f t="shared" si="513"/>
        <v>0</v>
      </c>
      <c r="L383" s="204">
        <f t="shared" si="513"/>
        <v>105000</v>
      </c>
      <c r="M383" s="204">
        <f t="shared" si="513"/>
        <v>105000</v>
      </c>
      <c r="N383" s="204">
        <f t="shared" si="513"/>
        <v>8000</v>
      </c>
      <c r="O383" s="204">
        <f t="shared" si="513"/>
        <v>8000</v>
      </c>
      <c r="P383" s="204">
        <f t="shared" si="513"/>
        <v>10000</v>
      </c>
      <c r="Q383" s="204">
        <f t="shared" si="513"/>
        <v>10000</v>
      </c>
      <c r="R383" s="204">
        <f t="shared" si="513"/>
        <v>1000</v>
      </c>
      <c r="S383" s="204">
        <f t="shared" si="513"/>
        <v>10000</v>
      </c>
      <c r="T383" s="204">
        <f t="shared" si="513"/>
        <v>3000</v>
      </c>
      <c r="U383" s="204">
        <f t="shared" si="513"/>
        <v>0</v>
      </c>
      <c r="V383" s="204">
        <f t="shared" si="513"/>
        <v>100</v>
      </c>
      <c r="W383" s="204">
        <f t="shared" si="513"/>
        <v>10000</v>
      </c>
      <c r="X383" s="204">
        <f t="shared" si="513"/>
        <v>40000</v>
      </c>
      <c r="Y383" s="204">
        <f t="shared" si="505"/>
        <v>30000</v>
      </c>
      <c r="Z383" s="204">
        <f t="shared" si="505"/>
        <v>30000</v>
      </c>
      <c r="AA383" s="204">
        <f t="shared" si="513"/>
        <v>35000</v>
      </c>
      <c r="AB383" s="204">
        <f t="shared" si="513"/>
        <v>18000</v>
      </c>
      <c r="AC383" s="204">
        <f t="shared" si="513"/>
        <v>315000</v>
      </c>
      <c r="AD383" s="204">
        <f t="shared" si="513"/>
        <v>290000</v>
      </c>
      <c r="AE383" s="204">
        <f t="shared" si="513"/>
        <v>0</v>
      </c>
      <c r="AF383" s="204">
        <f t="shared" si="505"/>
        <v>0</v>
      </c>
      <c r="AG383" s="204">
        <f t="shared" si="505"/>
        <v>290000</v>
      </c>
      <c r="AH383" s="204">
        <f t="shared" si="505"/>
        <v>133000</v>
      </c>
      <c r="AI383" s="204">
        <f t="shared" si="505"/>
        <v>555000</v>
      </c>
      <c r="AJ383" s="204">
        <f t="shared" si="505"/>
        <v>0</v>
      </c>
      <c r="AK383" s="204">
        <f t="shared" si="505"/>
        <v>305000</v>
      </c>
      <c r="AL383" s="204">
        <f t="shared" si="505"/>
        <v>0</v>
      </c>
      <c r="AM383" s="204">
        <f t="shared" si="506"/>
        <v>150000</v>
      </c>
      <c r="AN383" s="204">
        <f t="shared" si="506"/>
        <v>155000</v>
      </c>
      <c r="AO383" s="204">
        <f t="shared" si="479"/>
        <v>20572.035304267036</v>
      </c>
      <c r="AP383" s="204">
        <f t="shared" si="506"/>
        <v>160000</v>
      </c>
      <c r="AQ383" s="204"/>
      <c r="AR383" s="204">
        <f t="shared" si="480"/>
        <v>21235.649346340168</v>
      </c>
      <c r="AS383" s="204"/>
      <c r="AT383" s="204">
        <f t="shared" ref="AT383:AV383" si="517">SUM(AT384)</f>
        <v>9400</v>
      </c>
      <c r="AU383" s="204">
        <f t="shared" si="517"/>
        <v>0</v>
      </c>
      <c r="AV383" s="204">
        <f t="shared" si="517"/>
        <v>0</v>
      </c>
      <c r="AW383" s="204">
        <f t="shared" si="462"/>
        <v>21235.649346340168</v>
      </c>
      <c r="AX383" s="82"/>
      <c r="AY383" s="82"/>
      <c r="AZ383" s="82"/>
      <c r="BA383" s="82"/>
      <c r="BB383" s="82"/>
      <c r="BC383" s="82"/>
      <c r="BD383" s="82">
        <f t="shared" si="487"/>
        <v>0</v>
      </c>
      <c r="BE383" s="82">
        <f t="shared" si="488"/>
        <v>21235.649346340168</v>
      </c>
      <c r="BF383" s="82">
        <f t="shared" si="490"/>
        <v>0</v>
      </c>
      <c r="BG383" s="82">
        <f>SUM(BG384)</f>
        <v>10100</v>
      </c>
      <c r="BH383" s="82">
        <f>SUM(BH384)</f>
        <v>20000</v>
      </c>
      <c r="BI383" s="82">
        <f>SUM(BI384)</f>
        <v>20000</v>
      </c>
      <c r="BJ383" s="82">
        <f>SUM(BJ384)</f>
        <v>2800</v>
      </c>
      <c r="BK383" s="82">
        <v>20000</v>
      </c>
      <c r="BL383" s="82">
        <v>20000</v>
      </c>
      <c r="BM383" s="108">
        <f t="shared" si="435"/>
        <v>14.000000000000002</v>
      </c>
    </row>
    <row r="384" spans="1:65" hidden="1" x14ac:dyDescent="0.2">
      <c r="A384" s="206"/>
      <c r="B384" s="213"/>
      <c r="C384" s="202"/>
      <c r="D384" s="202"/>
      <c r="E384" s="202"/>
      <c r="F384" s="202"/>
      <c r="G384" s="202"/>
      <c r="H384" s="202"/>
      <c r="I384" s="214">
        <v>372</v>
      </c>
      <c r="J384" s="109" t="s">
        <v>125</v>
      </c>
      <c r="K384" s="215">
        <f t="shared" si="513"/>
        <v>0</v>
      </c>
      <c r="L384" s="215">
        <f t="shared" si="513"/>
        <v>105000</v>
      </c>
      <c r="M384" s="215">
        <f t="shared" si="513"/>
        <v>105000</v>
      </c>
      <c r="N384" s="215">
        <f t="shared" si="513"/>
        <v>8000</v>
      </c>
      <c r="O384" s="215">
        <f t="shared" si="513"/>
        <v>8000</v>
      </c>
      <c r="P384" s="215">
        <f t="shared" si="513"/>
        <v>10000</v>
      </c>
      <c r="Q384" s="215">
        <f t="shared" si="513"/>
        <v>10000</v>
      </c>
      <c r="R384" s="215">
        <f t="shared" si="513"/>
        <v>1000</v>
      </c>
      <c r="S384" s="215">
        <f t="shared" si="513"/>
        <v>10000</v>
      </c>
      <c r="T384" s="215">
        <f t="shared" si="513"/>
        <v>3000</v>
      </c>
      <c r="U384" s="215">
        <f t="shared" si="513"/>
        <v>0</v>
      </c>
      <c r="V384" s="215">
        <f t="shared" si="513"/>
        <v>100</v>
      </c>
      <c r="W384" s="215">
        <f t="shared" si="513"/>
        <v>10000</v>
      </c>
      <c r="X384" s="215">
        <f t="shared" si="513"/>
        <v>40000</v>
      </c>
      <c r="Y384" s="215">
        <f>SUM(Y385:Y387)</f>
        <v>30000</v>
      </c>
      <c r="Z384" s="215">
        <f>SUM(Z385:Z387)</f>
        <v>30000</v>
      </c>
      <c r="AA384" s="215">
        <f>SUM(AA385:AA387)</f>
        <v>35000</v>
      </c>
      <c r="AB384" s="215">
        <f>SUM(AB385:AB387)</f>
        <v>18000</v>
      </c>
      <c r="AC384" s="215">
        <f>SUM(AC385:AC390)</f>
        <v>315000</v>
      </c>
      <c r="AD384" s="215">
        <f>SUM(AD385:AD390)</f>
        <v>290000</v>
      </c>
      <c r="AE384" s="215">
        <f>SUM(AE385:AE387)</f>
        <v>0</v>
      </c>
      <c r="AF384" s="215">
        <f>SUM(AF385:AF387)</f>
        <v>0</v>
      </c>
      <c r="AG384" s="215">
        <f>SUM(AG385:AG390)</f>
        <v>290000</v>
      </c>
      <c r="AH384" s="215">
        <f>SUM(AH385:AH390)</f>
        <v>133000</v>
      </c>
      <c r="AI384" s="215">
        <f>SUM(AI385:AI390)</f>
        <v>555000</v>
      </c>
      <c r="AJ384" s="215">
        <f>SUM(AJ385:AJ390)</f>
        <v>0</v>
      </c>
      <c r="AK384" s="215">
        <f>SUM(AK385:AK387)</f>
        <v>305000</v>
      </c>
      <c r="AL384" s="215">
        <f t="shared" ref="AL384:AP384" si="518">SUM(AL385:AL387)</f>
        <v>0</v>
      </c>
      <c r="AM384" s="215">
        <f t="shared" si="518"/>
        <v>150000</v>
      </c>
      <c r="AN384" s="215">
        <f t="shared" si="518"/>
        <v>155000</v>
      </c>
      <c r="AO384" s="204">
        <f t="shared" si="479"/>
        <v>20572.035304267036</v>
      </c>
      <c r="AP384" s="215">
        <f t="shared" si="518"/>
        <v>160000</v>
      </c>
      <c r="AQ384" s="215"/>
      <c r="AR384" s="204">
        <f t="shared" si="480"/>
        <v>21235.649346340168</v>
      </c>
      <c r="AS384" s="204"/>
      <c r="AT384" s="204">
        <f t="shared" ref="AT384:AV384" si="519">SUM(AT385:AT387)</f>
        <v>9400</v>
      </c>
      <c r="AU384" s="204">
        <f t="shared" si="519"/>
        <v>0</v>
      </c>
      <c r="AV384" s="204">
        <f t="shared" si="519"/>
        <v>0</v>
      </c>
      <c r="AW384" s="204">
        <f t="shared" si="462"/>
        <v>21235.649346340168</v>
      </c>
      <c r="AX384" s="82"/>
      <c r="AY384" s="82"/>
      <c r="AZ384" s="82"/>
      <c r="BA384" s="82"/>
      <c r="BB384" s="82"/>
      <c r="BC384" s="82"/>
      <c r="BD384" s="82">
        <f t="shared" si="487"/>
        <v>0</v>
      </c>
      <c r="BE384" s="82">
        <f t="shared" si="488"/>
        <v>21235.649346340168</v>
      </c>
      <c r="BF384" s="82">
        <f t="shared" si="490"/>
        <v>0</v>
      </c>
      <c r="BG384" s="82">
        <f>SUM(BG385:BG387)</f>
        <v>10100</v>
      </c>
      <c r="BH384" s="82">
        <f>SUM(BH385:BH387)</f>
        <v>20000</v>
      </c>
      <c r="BI384" s="82">
        <f>SUM(BI385:BI387)</f>
        <v>20000</v>
      </c>
      <c r="BJ384" s="82">
        <f>SUM(BJ385:BJ387)</f>
        <v>2800</v>
      </c>
      <c r="BK384" s="82"/>
      <c r="BL384" s="82"/>
      <c r="BM384" s="108">
        <f t="shared" si="435"/>
        <v>14.000000000000002</v>
      </c>
    </row>
    <row r="385" spans="1:65" hidden="1" x14ac:dyDescent="0.2">
      <c r="A385" s="206"/>
      <c r="B385" s="213"/>
      <c r="C385" s="202"/>
      <c r="D385" s="202"/>
      <c r="E385" s="202"/>
      <c r="F385" s="202"/>
      <c r="G385" s="202"/>
      <c r="H385" s="202"/>
      <c r="I385" s="214">
        <v>37217</v>
      </c>
      <c r="J385" s="109" t="s">
        <v>43</v>
      </c>
      <c r="K385" s="215">
        <v>0</v>
      </c>
      <c r="L385" s="215">
        <v>105000</v>
      </c>
      <c r="M385" s="215">
        <v>105000</v>
      </c>
      <c r="N385" s="215">
        <v>8000</v>
      </c>
      <c r="O385" s="215">
        <v>8000</v>
      </c>
      <c r="P385" s="215">
        <v>10000</v>
      </c>
      <c r="Q385" s="215">
        <v>10000</v>
      </c>
      <c r="R385" s="215">
        <v>1000</v>
      </c>
      <c r="S385" s="215">
        <v>10000</v>
      </c>
      <c r="T385" s="215">
        <v>3000</v>
      </c>
      <c r="U385" s="215"/>
      <c r="V385" s="204">
        <f>S385/P385*100</f>
        <v>100</v>
      </c>
      <c r="W385" s="215">
        <v>10000</v>
      </c>
      <c r="X385" s="215">
        <v>40000</v>
      </c>
      <c r="Y385" s="215">
        <v>30000</v>
      </c>
      <c r="Z385" s="215">
        <v>30000</v>
      </c>
      <c r="AA385" s="215">
        <v>35000</v>
      </c>
      <c r="AB385" s="215">
        <v>18000</v>
      </c>
      <c r="AC385" s="215">
        <v>35000</v>
      </c>
      <c r="AD385" s="215">
        <v>35000</v>
      </c>
      <c r="AE385" s="215"/>
      <c r="AF385" s="215"/>
      <c r="AG385" s="218">
        <f>SUM(AD385+AE385-AF385)</f>
        <v>35000</v>
      </c>
      <c r="AH385" s="215">
        <v>8000</v>
      </c>
      <c r="AI385" s="215">
        <v>30000</v>
      </c>
      <c r="AJ385" s="82">
        <v>0</v>
      </c>
      <c r="AK385" s="215">
        <v>30000</v>
      </c>
      <c r="AL385" s="215"/>
      <c r="AM385" s="215"/>
      <c r="AN385" s="82">
        <f t="shared" si="458"/>
        <v>30000</v>
      </c>
      <c r="AO385" s="204">
        <f t="shared" si="479"/>
        <v>3981.6842524387812</v>
      </c>
      <c r="AP385" s="82">
        <v>30000</v>
      </c>
      <c r="AQ385" s="82"/>
      <c r="AR385" s="204">
        <f t="shared" si="480"/>
        <v>3981.6842524387812</v>
      </c>
      <c r="AS385" s="204">
        <v>2800</v>
      </c>
      <c r="AT385" s="204">
        <v>2800</v>
      </c>
      <c r="AU385" s="204"/>
      <c r="AV385" s="204"/>
      <c r="AW385" s="204">
        <f t="shared" si="462"/>
        <v>3981.6842524387812</v>
      </c>
      <c r="AX385" s="82"/>
      <c r="AY385" s="82"/>
      <c r="AZ385" s="82">
        <v>3981.68</v>
      </c>
      <c r="BA385" s="82"/>
      <c r="BB385" s="82"/>
      <c r="BC385" s="82"/>
      <c r="BD385" s="82">
        <f t="shared" si="487"/>
        <v>3981.68</v>
      </c>
      <c r="BE385" s="82">
        <f t="shared" si="488"/>
        <v>4.2524387813500653E-3</v>
      </c>
      <c r="BF385" s="82">
        <f t="shared" si="490"/>
        <v>-3981.68</v>
      </c>
      <c r="BG385" s="82">
        <v>3500</v>
      </c>
      <c r="BH385" s="82">
        <v>5000</v>
      </c>
      <c r="BI385" s="82">
        <v>5000</v>
      </c>
      <c r="BJ385" s="82">
        <v>2800</v>
      </c>
      <c r="BK385" s="82"/>
      <c r="BL385" s="82"/>
      <c r="BM385" s="108">
        <f t="shared" si="435"/>
        <v>56.000000000000007</v>
      </c>
    </row>
    <row r="386" spans="1:65" hidden="1" x14ac:dyDescent="0.2">
      <c r="A386" s="206"/>
      <c r="B386" s="213"/>
      <c r="C386" s="202"/>
      <c r="D386" s="202"/>
      <c r="E386" s="202"/>
      <c r="F386" s="202"/>
      <c r="G386" s="202"/>
      <c r="H386" s="202"/>
      <c r="I386" s="214">
        <v>37215</v>
      </c>
      <c r="J386" s="109" t="s">
        <v>303</v>
      </c>
      <c r="K386" s="215"/>
      <c r="L386" s="215"/>
      <c r="M386" s="215"/>
      <c r="N386" s="215"/>
      <c r="O386" s="215"/>
      <c r="P386" s="215"/>
      <c r="Q386" s="215"/>
      <c r="R386" s="215"/>
      <c r="S386" s="215"/>
      <c r="T386" s="215"/>
      <c r="U386" s="215"/>
      <c r="V386" s="204"/>
      <c r="W386" s="215"/>
      <c r="X386" s="215"/>
      <c r="Y386" s="215"/>
      <c r="Z386" s="215"/>
      <c r="AA386" s="215"/>
      <c r="AB386" s="215"/>
      <c r="AC386" s="215">
        <v>30000</v>
      </c>
      <c r="AD386" s="215">
        <v>30000</v>
      </c>
      <c r="AE386" s="215"/>
      <c r="AF386" s="215"/>
      <c r="AG386" s="218">
        <f t="shared" ref="AG386:AG390" si="520">SUM(AD386+AE386-AF386)</f>
        <v>30000</v>
      </c>
      <c r="AH386" s="215"/>
      <c r="AI386" s="215">
        <v>25000</v>
      </c>
      <c r="AJ386" s="82">
        <v>0</v>
      </c>
      <c r="AK386" s="215">
        <v>25000</v>
      </c>
      <c r="AL386" s="215"/>
      <c r="AM386" s="215"/>
      <c r="AN386" s="82">
        <f t="shared" si="458"/>
        <v>25000</v>
      </c>
      <c r="AO386" s="204">
        <f t="shared" si="479"/>
        <v>3318.0702103656513</v>
      </c>
      <c r="AP386" s="82">
        <v>30000</v>
      </c>
      <c r="AQ386" s="82"/>
      <c r="AR386" s="204">
        <f t="shared" si="480"/>
        <v>3981.6842524387812</v>
      </c>
      <c r="AS386" s="204"/>
      <c r="AT386" s="204"/>
      <c r="AU386" s="204"/>
      <c r="AV386" s="204"/>
      <c r="AW386" s="204">
        <f t="shared" si="462"/>
        <v>3981.6842524387812</v>
      </c>
      <c r="AX386" s="82"/>
      <c r="AY386" s="82"/>
      <c r="AZ386" s="82">
        <v>3981.63</v>
      </c>
      <c r="BA386" s="82"/>
      <c r="BB386" s="82"/>
      <c r="BC386" s="82"/>
      <c r="BD386" s="82">
        <f t="shared" si="487"/>
        <v>3981.63</v>
      </c>
      <c r="BE386" s="82">
        <f t="shared" si="488"/>
        <v>5.4252438781077217E-2</v>
      </c>
      <c r="BF386" s="82">
        <f t="shared" si="490"/>
        <v>-3981.63</v>
      </c>
      <c r="BG386" s="82"/>
      <c r="BH386" s="82">
        <v>5000</v>
      </c>
      <c r="BI386" s="82">
        <v>5000</v>
      </c>
      <c r="BJ386" s="82"/>
      <c r="BK386" s="82"/>
      <c r="BL386" s="82"/>
      <c r="BM386" s="108">
        <f t="shared" si="435"/>
        <v>0</v>
      </c>
    </row>
    <row r="387" spans="1:65" hidden="1" x14ac:dyDescent="0.2">
      <c r="A387" s="206"/>
      <c r="B387" s="213"/>
      <c r="C387" s="202"/>
      <c r="D387" s="202"/>
      <c r="E387" s="202"/>
      <c r="F387" s="202"/>
      <c r="G387" s="202"/>
      <c r="H387" s="202"/>
      <c r="I387" s="214">
        <v>37216</v>
      </c>
      <c r="J387" s="109" t="s">
        <v>304</v>
      </c>
      <c r="K387" s="215"/>
      <c r="L387" s="215"/>
      <c r="M387" s="215"/>
      <c r="N387" s="215"/>
      <c r="O387" s="215"/>
      <c r="P387" s="215"/>
      <c r="Q387" s="215"/>
      <c r="R387" s="215"/>
      <c r="S387" s="215"/>
      <c r="T387" s="215"/>
      <c r="U387" s="215"/>
      <c r="V387" s="204"/>
      <c r="W387" s="215"/>
      <c r="X387" s="215"/>
      <c r="Y387" s="215"/>
      <c r="Z387" s="215"/>
      <c r="AA387" s="215"/>
      <c r="AB387" s="215"/>
      <c r="AC387" s="215">
        <v>150000</v>
      </c>
      <c r="AD387" s="215">
        <v>125000</v>
      </c>
      <c r="AE387" s="215"/>
      <c r="AF387" s="215"/>
      <c r="AG387" s="218">
        <f t="shared" si="520"/>
        <v>125000</v>
      </c>
      <c r="AH387" s="215">
        <v>125000</v>
      </c>
      <c r="AI387" s="215">
        <v>250000</v>
      </c>
      <c r="AJ387" s="82">
        <v>0</v>
      </c>
      <c r="AK387" s="215">
        <v>250000</v>
      </c>
      <c r="AL387" s="215"/>
      <c r="AM387" s="215">
        <v>150000</v>
      </c>
      <c r="AN387" s="82">
        <f t="shared" si="458"/>
        <v>100000</v>
      </c>
      <c r="AO387" s="204">
        <f t="shared" si="479"/>
        <v>13272.280841462605</v>
      </c>
      <c r="AP387" s="82">
        <v>100000</v>
      </c>
      <c r="AQ387" s="82"/>
      <c r="AR387" s="204">
        <f t="shared" si="480"/>
        <v>13272.280841462605</v>
      </c>
      <c r="AS387" s="204">
        <v>6600</v>
      </c>
      <c r="AT387" s="204">
        <v>6600</v>
      </c>
      <c r="AU387" s="204"/>
      <c r="AV387" s="204"/>
      <c r="AW387" s="204">
        <f t="shared" si="462"/>
        <v>13272.280841462605</v>
      </c>
      <c r="AX387" s="82"/>
      <c r="AY387" s="82"/>
      <c r="AZ387" s="82">
        <v>13272.28</v>
      </c>
      <c r="BA387" s="82"/>
      <c r="BB387" s="82"/>
      <c r="BC387" s="82"/>
      <c r="BD387" s="82">
        <f t="shared" si="487"/>
        <v>13272.28</v>
      </c>
      <c r="BE387" s="82">
        <f t="shared" si="488"/>
        <v>8.4146260451234411E-4</v>
      </c>
      <c r="BF387" s="82">
        <f t="shared" si="490"/>
        <v>-13272.28</v>
      </c>
      <c r="BG387" s="82">
        <v>6600</v>
      </c>
      <c r="BH387" s="82">
        <v>10000</v>
      </c>
      <c r="BI387" s="82">
        <v>10000</v>
      </c>
      <c r="BJ387" s="82"/>
      <c r="BK387" s="82"/>
      <c r="BL387" s="82"/>
      <c r="BM387" s="108">
        <f t="shared" si="435"/>
        <v>0</v>
      </c>
    </row>
    <row r="388" spans="1:65" hidden="1" x14ac:dyDescent="0.2">
      <c r="A388" s="206"/>
      <c r="B388" s="213"/>
      <c r="C388" s="202"/>
      <c r="D388" s="202"/>
      <c r="E388" s="202"/>
      <c r="F388" s="202"/>
      <c r="G388" s="202"/>
      <c r="H388" s="202"/>
      <c r="I388" s="214">
        <v>38</v>
      </c>
      <c r="J388" s="109" t="s">
        <v>14</v>
      </c>
      <c r="K388" s="215"/>
      <c r="L388" s="215"/>
      <c r="M388" s="215"/>
      <c r="N388" s="215"/>
      <c r="O388" s="215"/>
      <c r="P388" s="215"/>
      <c r="Q388" s="215"/>
      <c r="R388" s="215"/>
      <c r="S388" s="215"/>
      <c r="T388" s="215"/>
      <c r="U388" s="215"/>
      <c r="V388" s="204"/>
      <c r="W388" s="215"/>
      <c r="X388" s="215"/>
      <c r="Y388" s="215"/>
      <c r="Z388" s="215"/>
      <c r="AA388" s="215"/>
      <c r="AB388" s="215"/>
      <c r="AC388" s="215"/>
      <c r="AD388" s="215"/>
      <c r="AE388" s="215"/>
      <c r="AF388" s="215"/>
      <c r="AG388" s="218"/>
      <c r="AH388" s="215"/>
      <c r="AI388" s="215"/>
      <c r="AJ388" s="82"/>
      <c r="AK388" s="215">
        <f>SUM(AK389)</f>
        <v>250000</v>
      </c>
      <c r="AL388" s="215">
        <f t="shared" ref="AL388:AP389" si="521">SUM(AL389)</f>
        <v>0</v>
      </c>
      <c r="AM388" s="215">
        <f t="shared" si="521"/>
        <v>0</v>
      </c>
      <c r="AN388" s="215">
        <f t="shared" si="521"/>
        <v>250000</v>
      </c>
      <c r="AO388" s="204">
        <f t="shared" si="479"/>
        <v>33180.702103656513</v>
      </c>
      <c r="AP388" s="215">
        <f t="shared" si="521"/>
        <v>100000</v>
      </c>
      <c r="AQ388" s="215"/>
      <c r="AR388" s="204">
        <f t="shared" si="480"/>
        <v>13272.280841462605</v>
      </c>
      <c r="AS388" s="204"/>
      <c r="AT388" s="204">
        <f t="shared" ref="AT388:AV389" si="522">SUM(AT389)</f>
        <v>9654.4500000000007</v>
      </c>
      <c r="AU388" s="204">
        <f t="shared" si="522"/>
        <v>0</v>
      </c>
      <c r="AV388" s="204">
        <f t="shared" si="522"/>
        <v>0</v>
      </c>
      <c r="AW388" s="204">
        <f t="shared" si="462"/>
        <v>13272.280841462605</v>
      </c>
      <c r="AX388" s="82"/>
      <c r="AY388" s="82"/>
      <c r="AZ388" s="82"/>
      <c r="BA388" s="82"/>
      <c r="BB388" s="82"/>
      <c r="BC388" s="82"/>
      <c r="BD388" s="82">
        <f t="shared" si="487"/>
        <v>0</v>
      </c>
      <c r="BE388" s="82">
        <f t="shared" si="488"/>
        <v>13272.280841462605</v>
      </c>
      <c r="BF388" s="82">
        <f t="shared" si="490"/>
        <v>0</v>
      </c>
      <c r="BG388" s="82">
        <f t="shared" ref="BG388:BJ389" si="523">SUM(BG389)</f>
        <v>9654.4500000000007</v>
      </c>
      <c r="BH388" s="82">
        <f t="shared" si="523"/>
        <v>10000</v>
      </c>
      <c r="BI388" s="82">
        <f t="shared" si="523"/>
        <v>10000</v>
      </c>
      <c r="BJ388" s="82">
        <f t="shared" si="523"/>
        <v>3680.04</v>
      </c>
      <c r="BK388" s="82">
        <v>10000</v>
      </c>
      <c r="BL388" s="82">
        <v>10000</v>
      </c>
      <c r="BM388" s="108">
        <f t="shared" si="435"/>
        <v>36.800399999999996</v>
      </c>
    </row>
    <row r="389" spans="1:65" hidden="1" x14ac:dyDescent="0.2">
      <c r="A389" s="206"/>
      <c r="B389" s="213"/>
      <c r="C389" s="202"/>
      <c r="D389" s="202"/>
      <c r="E389" s="202"/>
      <c r="F389" s="202"/>
      <c r="G389" s="202"/>
      <c r="H389" s="202"/>
      <c r="I389" s="214">
        <v>386</v>
      </c>
      <c r="J389" s="109" t="s">
        <v>356</v>
      </c>
      <c r="K389" s="215"/>
      <c r="L389" s="215"/>
      <c r="M389" s="215"/>
      <c r="N389" s="215"/>
      <c r="O389" s="215"/>
      <c r="P389" s="215"/>
      <c r="Q389" s="215"/>
      <c r="R389" s="215"/>
      <c r="S389" s="215"/>
      <c r="T389" s="215"/>
      <c r="U389" s="215"/>
      <c r="V389" s="204"/>
      <c r="W389" s="215"/>
      <c r="X389" s="215"/>
      <c r="Y389" s="215"/>
      <c r="Z389" s="215"/>
      <c r="AA389" s="215"/>
      <c r="AB389" s="215"/>
      <c r="AC389" s="215"/>
      <c r="AD389" s="215"/>
      <c r="AE389" s="215"/>
      <c r="AF389" s="215"/>
      <c r="AG389" s="218"/>
      <c r="AH389" s="215"/>
      <c r="AI389" s="215"/>
      <c r="AJ389" s="82"/>
      <c r="AK389" s="215">
        <f>SUM(AK390)</f>
        <v>250000</v>
      </c>
      <c r="AL389" s="215">
        <f t="shared" si="521"/>
        <v>0</v>
      </c>
      <c r="AM389" s="215">
        <f t="shared" si="521"/>
        <v>0</v>
      </c>
      <c r="AN389" s="215">
        <f t="shared" si="521"/>
        <v>250000</v>
      </c>
      <c r="AO389" s="204">
        <f t="shared" si="479"/>
        <v>33180.702103656513</v>
      </c>
      <c r="AP389" s="215">
        <f t="shared" si="521"/>
        <v>100000</v>
      </c>
      <c r="AQ389" s="215"/>
      <c r="AR389" s="204">
        <f t="shared" si="480"/>
        <v>13272.280841462605</v>
      </c>
      <c r="AS389" s="204"/>
      <c r="AT389" s="204">
        <f t="shared" si="522"/>
        <v>9654.4500000000007</v>
      </c>
      <c r="AU389" s="204">
        <f t="shared" si="522"/>
        <v>0</v>
      </c>
      <c r="AV389" s="204">
        <f t="shared" si="522"/>
        <v>0</v>
      </c>
      <c r="AW389" s="204">
        <f t="shared" si="462"/>
        <v>13272.280841462605</v>
      </c>
      <c r="AX389" s="82"/>
      <c r="AY389" s="82"/>
      <c r="AZ389" s="82"/>
      <c r="BA389" s="82"/>
      <c r="BB389" s="82"/>
      <c r="BC389" s="82"/>
      <c r="BD389" s="82">
        <f t="shared" si="487"/>
        <v>0</v>
      </c>
      <c r="BE389" s="82">
        <f t="shared" si="488"/>
        <v>13272.280841462605</v>
      </c>
      <c r="BF389" s="82">
        <f t="shared" si="490"/>
        <v>0</v>
      </c>
      <c r="BG389" s="82">
        <f t="shared" si="523"/>
        <v>9654.4500000000007</v>
      </c>
      <c r="BH389" s="82">
        <f t="shared" si="523"/>
        <v>10000</v>
      </c>
      <c r="BI389" s="82">
        <f t="shared" si="523"/>
        <v>10000</v>
      </c>
      <c r="BJ389" s="82">
        <f t="shared" si="523"/>
        <v>3680.04</v>
      </c>
      <c r="BK389" s="82"/>
      <c r="BL389" s="82"/>
      <c r="BM389" s="108">
        <f t="shared" si="435"/>
        <v>36.800399999999996</v>
      </c>
    </row>
    <row r="390" spans="1:65" hidden="1" x14ac:dyDescent="0.2">
      <c r="A390" s="206"/>
      <c r="B390" s="213"/>
      <c r="C390" s="202"/>
      <c r="D390" s="202"/>
      <c r="E390" s="202"/>
      <c r="F390" s="202"/>
      <c r="G390" s="202"/>
      <c r="H390" s="202"/>
      <c r="I390" s="214">
        <v>38632</v>
      </c>
      <c r="J390" s="109" t="s">
        <v>319</v>
      </c>
      <c r="K390" s="215"/>
      <c r="L390" s="215"/>
      <c r="M390" s="215"/>
      <c r="N390" s="215"/>
      <c r="O390" s="215"/>
      <c r="P390" s="215"/>
      <c r="Q390" s="215"/>
      <c r="R390" s="215"/>
      <c r="S390" s="215"/>
      <c r="T390" s="215"/>
      <c r="U390" s="215"/>
      <c r="V390" s="204"/>
      <c r="W390" s="215"/>
      <c r="X390" s="215"/>
      <c r="Y390" s="215"/>
      <c r="Z390" s="215"/>
      <c r="AA390" s="215"/>
      <c r="AB390" s="215"/>
      <c r="AC390" s="215">
        <v>100000</v>
      </c>
      <c r="AD390" s="215">
        <v>100000</v>
      </c>
      <c r="AE390" s="215"/>
      <c r="AF390" s="215"/>
      <c r="AG390" s="218">
        <f t="shared" si="520"/>
        <v>100000</v>
      </c>
      <c r="AH390" s="215"/>
      <c r="AI390" s="215">
        <v>250000</v>
      </c>
      <c r="AJ390" s="82">
        <v>0</v>
      </c>
      <c r="AK390" s="215">
        <v>250000</v>
      </c>
      <c r="AL390" s="215"/>
      <c r="AM390" s="215"/>
      <c r="AN390" s="82">
        <f t="shared" si="458"/>
        <v>250000</v>
      </c>
      <c r="AO390" s="204">
        <f t="shared" si="479"/>
        <v>33180.702103656513</v>
      </c>
      <c r="AP390" s="82">
        <v>100000</v>
      </c>
      <c r="AQ390" s="82"/>
      <c r="AR390" s="204">
        <f t="shared" si="480"/>
        <v>13272.280841462605</v>
      </c>
      <c r="AS390" s="204">
        <v>9654.4500000000007</v>
      </c>
      <c r="AT390" s="204">
        <v>9654.4500000000007</v>
      </c>
      <c r="AU390" s="204"/>
      <c r="AV390" s="204"/>
      <c r="AW390" s="204">
        <f t="shared" si="462"/>
        <v>13272.280841462605</v>
      </c>
      <c r="AX390" s="82"/>
      <c r="AY390" s="82"/>
      <c r="AZ390" s="82">
        <v>13272.28</v>
      </c>
      <c r="BA390" s="82"/>
      <c r="BB390" s="82"/>
      <c r="BC390" s="82"/>
      <c r="BD390" s="82">
        <f t="shared" si="487"/>
        <v>13272.28</v>
      </c>
      <c r="BE390" s="82">
        <f t="shared" si="488"/>
        <v>8.4146260451234411E-4</v>
      </c>
      <c r="BF390" s="82">
        <f t="shared" si="490"/>
        <v>-13272.28</v>
      </c>
      <c r="BG390" s="82">
        <v>9654.4500000000007</v>
      </c>
      <c r="BH390" s="82">
        <v>10000</v>
      </c>
      <c r="BI390" s="82">
        <v>10000</v>
      </c>
      <c r="BJ390" s="82">
        <v>3680.04</v>
      </c>
      <c r="BK390" s="82"/>
      <c r="BL390" s="82"/>
      <c r="BM390" s="108">
        <f t="shared" si="435"/>
        <v>36.800399999999996</v>
      </c>
    </row>
    <row r="391" spans="1:65" hidden="1" x14ac:dyDescent="0.2">
      <c r="A391" s="211" t="s">
        <v>320</v>
      </c>
      <c r="B391" s="219"/>
      <c r="C391" s="219"/>
      <c r="D391" s="219"/>
      <c r="E391" s="219"/>
      <c r="F391" s="219"/>
      <c r="G391" s="219"/>
      <c r="H391" s="219"/>
      <c r="I391" s="208" t="s">
        <v>322</v>
      </c>
      <c r="J391" s="209" t="s">
        <v>219</v>
      </c>
      <c r="K391" s="210">
        <f>SUM(K392)</f>
        <v>0</v>
      </c>
      <c r="L391" s="210" t="e">
        <f>SUM(L392+#REF!)</f>
        <v>#REF!</v>
      </c>
      <c r="M391" s="210" t="e">
        <f>SUM(M392+#REF!)</f>
        <v>#REF!</v>
      </c>
      <c r="N391" s="210" t="e">
        <f>SUM(N392+#REF!)</f>
        <v>#REF!</v>
      </c>
      <c r="O391" s="210" t="e">
        <f>SUM(O392+#REF!)</f>
        <v>#REF!</v>
      </c>
      <c r="P391" s="210" t="e">
        <f>SUM(P392+#REF!)</f>
        <v>#REF!</v>
      </c>
      <c r="Q391" s="210">
        <f>SUM(Q392)</f>
        <v>317000</v>
      </c>
      <c r="R391" s="210" t="e">
        <f>SUM(R392+#REF!)</f>
        <v>#REF!</v>
      </c>
      <c r="S391" s="210" t="e">
        <f>SUM(S392+#REF!)</f>
        <v>#REF!</v>
      </c>
      <c r="T391" s="210" t="e">
        <f>SUM(T392+#REF!)</f>
        <v>#REF!</v>
      </c>
      <c r="U391" s="210" t="e">
        <f>SUM(U392+#REF!)</f>
        <v>#REF!</v>
      </c>
      <c r="V391" s="210" t="e">
        <f>SUM(V392+#REF!)</f>
        <v>#REF!</v>
      </c>
      <c r="W391" s="210" t="e">
        <f>SUM(W392+#REF!)</f>
        <v>#REF!</v>
      </c>
      <c r="X391" s="210" t="e">
        <f>SUM(X392+#REF!)</f>
        <v>#REF!</v>
      </c>
      <c r="Y391" s="210" t="e">
        <f>SUM(Y392+#REF!)</f>
        <v>#REF!</v>
      </c>
      <c r="Z391" s="210" t="e">
        <f>SUM(Z392+#REF!)</f>
        <v>#REF!</v>
      </c>
      <c r="AA391" s="210" t="e">
        <f>SUM(AA392+#REF!)</f>
        <v>#REF!</v>
      </c>
      <c r="AB391" s="210" t="e">
        <f>SUM(AB392+#REF!)</f>
        <v>#REF!</v>
      </c>
      <c r="AC391" s="210" t="e">
        <f>SUM(AC392+#REF!)</f>
        <v>#REF!</v>
      </c>
      <c r="AD391" s="210" t="e">
        <f>SUM(AD392+#REF!)</f>
        <v>#REF!</v>
      </c>
      <c r="AE391" s="210" t="e">
        <f>SUM(AE392+#REF!)</f>
        <v>#REF!</v>
      </c>
      <c r="AF391" s="210" t="e">
        <f>SUM(AF392+#REF!)</f>
        <v>#REF!</v>
      </c>
      <c r="AG391" s="210" t="e">
        <f>SUM(AG392+#REF!)</f>
        <v>#REF!</v>
      </c>
      <c r="AH391" s="210" t="e">
        <f>SUM(AH392+#REF!)</f>
        <v>#REF!</v>
      </c>
      <c r="AI391" s="210" t="e">
        <f>SUM(AI392+#REF!)</f>
        <v>#REF!</v>
      </c>
      <c r="AJ391" s="210" t="e">
        <f>SUM(AJ392+#REF!)</f>
        <v>#REF!</v>
      </c>
      <c r="AK391" s="210" t="e">
        <f>SUM(AK392+#REF!)</f>
        <v>#REF!</v>
      </c>
      <c r="AL391" s="210" t="e">
        <f>SUM(AL392+#REF!)</f>
        <v>#REF!</v>
      </c>
      <c r="AM391" s="210" t="e">
        <f>SUM(AM392+#REF!)</f>
        <v>#REF!</v>
      </c>
      <c r="AN391" s="210" t="e">
        <f>SUM(AN392+#REF!)</f>
        <v>#REF!</v>
      </c>
      <c r="AO391" s="204">
        <f>SUM(AO392)</f>
        <v>130068.35224633352</v>
      </c>
      <c r="AP391" s="210" t="e">
        <f>SUM(AP392+#REF!)</f>
        <v>#REF!</v>
      </c>
      <c r="AQ391" s="210" t="e">
        <f>SUM(AQ392+#REF!)</f>
        <v>#REF!</v>
      </c>
      <c r="AR391" s="204">
        <f>SUM(AR392)</f>
        <v>79633.685048775631</v>
      </c>
      <c r="AS391" s="204"/>
      <c r="AT391" s="204">
        <f>SUM(AT392)</f>
        <v>114242.3</v>
      </c>
      <c r="AU391" s="204">
        <f t="shared" ref="AU391:AW392" si="524">SUM(AU392)</f>
        <v>57250</v>
      </c>
      <c r="AV391" s="204">
        <f t="shared" si="524"/>
        <v>0</v>
      </c>
      <c r="AW391" s="204">
        <f t="shared" si="524"/>
        <v>136883.68504877563</v>
      </c>
      <c r="AX391" s="82"/>
      <c r="AY391" s="82"/>
      <c r="AZ391" s="82"/>
      <c r="BA391" s="82"/>
      <c r="BB391" s="82"/>
      <c r="BC391" s="82"/>
      <c r="BD391" s="82">
        <f t="shared" si="487"/>
        <v>0</v>
      </c>
      <c r="BE391" s="82">
        <f t="shared" si="488"/>
        <v>136883.68504877563</v>
      </c>
      <c r="BF391" s="82">
        <f t="shared" si="490"/>
        <v>0</v>
      </c>
      <c r="BG391" s="82">
        <f>SUM(BG392)</f>
        <v>113942.3</v>
      </c>
      <c r="BH391" s="82">
        <f>SUM(BH392)</f>
        <v>340000</v>
      </c>
      <c r="BI391" s="82">
        <f>SUM(BI392)</f>
        <v>340000</v>
      </c>
      <c r="BJ391" s="82">
        <f>SUM(BJ392)</f>
        <v>69414.649999999994</v>
      </c>
      <c r="BK391" s="82">
        <f t="shared" ref="BK391:BL391" si="525">SUM(BK392)</f>
        <v>340000</v>
      </c>
      <c r="BL391" s="82">
        <f t="shared" si="525"/>
        <v>340000</v>
      </c>
      <c r="BM391" s="108">
        <f t="shared" ref="BM391:BM417" si="526">SUM(BJ391/BI391*100)</f>
        <v>20.416073529411761</v>
      </c>
    </row>
    <row r="392" spans="1:65" hidden="1" x14ac:dyDescent="0.2">
      <c r="A392" s="201" t="s">
        <v>321</v>
      </c>
      <c r="B392" s="202"/>
      <c r="C392" s="202"/>
      <c r="D392" s="202"/>
      <c r="E392" s="202"/>
      <c r="F392" s="202"/>
      <c r="G392" s="202"/>
      <c r="H392" s="202"/>
      <c r="I392" s="214" t="s">
        <v>220</v>
      </c>
      <c r="J392" s="109" t="s">
        <v>24</v>
      </c>
      <c r="K392" s="215">
        <f>SUM(K393)</f>
        <v>0</v>
      </c>
      <c r="L392" s="215">
        <f>SUM(L393)</f>
        <v>0</v>
      </c>
      <c r="M392" s="215">
        <f>SUM(M393)</f>
        <v>0</v>
      </c>
      <c r="N392" s="215">
        <f>SUM(N393)</f>
        <v>0</v>
      </c>
      <c r="O392" s="215">
        <f>SUM(O393)</f>
        <v>0</v>
      </c>
      <c r="P392" s="215">
        <f>SUM(P393)</f>
        <v>0</v>
      </c>
      <c r="Q392" s="215">
        <v>317000</v>
      </c>
      <c r="R392" s="215" t="e">
        <f>SUM(R393)</f>
        <v>#REF!</v>
      </c>
      <c r="S392" s="215" t="e">
        <f t="shared" ref="S392:AK395" si="527">SUM(S393)</f>
        <v>#REF!</v>
      </c>
      <c r="T392" s="215" t="e">
        <f t="shared" si="527"/>
        <v>#REF!</v>
      </c>
      <c r="U392" s="215" t="e">
        <f t="shared" si="527"/>
        <v>#REF!</v>
      </c>
      <c r="V392" s="215" t="e">
        <f t="shared" si="527"/>
        <v>#REF!</v>
      </c>
      <c r="W392" s="215">
        <f t="shared" si="527"/>
        <v>0</v>
      </c>
      <c r="X392" s="215" t="e">
        <f t="shared" si="527"/>
        <v>#REF!</v>
      </c>
      <c r="Y392" s="215">
        <f t="shared" si="527"/>
        <v>1173441.6600000001</v>
      </c>
      <c r="Z392" s="215">
        <f t="shared" si="527"/>
        <v>1223141.6600000001</v>
      </c>
      <c r="AA392" s="215">
        <f t="shared" si="527"/>
        <v>324000</v>
      </c>
      <c r="AB392" s="215">
        <f t="shared" si="527"/>
        <v>815696.4</v>
      </c>
      <c r="AC392" s="215">
        <f t="shared" si="527"/>
        <v>648000</v>
      </c>
      <c r="AD392" s="215">
        <f t="shared" si="527"/>
        <v>961000</v>
      </c>
      <c r="AE392" s="215">
        <f t="shared" si="527"/>
        <v>0</v>
      </c>
      <c r="AF392" s="215">
        <f t="shared" si="527"/>
        <v>0</v>
      </c>
      <c r="AG392" s="215">
        <f t="shared" si="527"/>
        <v>961000</v>
      </c>
      <c r="AH392" s="215">
        <f t="shared" si="527"/>
        <v>554110.41</v>
      </c>
      <c r="AI392" s="215">
        <f t="shared" si="527"/>
        <v>1027800</v>
      </c>
      <c r="AJ392" s="215">
        <f t="shared" si="527"/>
        <v>593900.29</v>
      </c>
      <c r="AK392" s="215">
        <f t="shared" si="527"/>
        <v>980000</v>
      </c>
      <c r="AL392" s="215">
        <f t="shared" ref="AL392:AQ392" si="528">SUM(AL393)</f>
        <v>0</v>
      </c>
      <c r="AM392" s="215">
        <f t="shared" si="528"/>
        <v>0</v>
      </c>
      <c r="AN392" s="215">
        <f t="shared" si="528"/>
        <v>980000</v>
      </c>
      <c r="AO392" s="204">
        <f t="shared" si="479"/>
        <v>130068.35224633352</v>
      </c>
      <c r="AP392" s="215">
        <f t="shared" si="528"/>
        <v>600000</v>
      </c>
      <c r="AQ392" s="215">
        <f t="shared" si="528"/>
        <v>0</v>
      </c>
      <c r="AR392" s="204">
        <f t="shared" si="480"/>
        <v>79633.685048775631</v>
      </c>
      <c r="AS392" s="204"/>
      <c r="AT392" s="204">
        <f>SUM(AT393)</f>
        <v>114242.3</v>
      </c>
      <c r="AU392" s="204">
        <f t="shared" si="524"/>
        <v>57250</v>
      </c>
      <c r="AV392" s="204">
        <f t="shared" si="524"/>
        <v>0</v>
      </c>
      <c r="AW392" s="204">
        <f>SUM(AR392+AU392-AV392)</f>
        <v>136883.68504877563</v>
      </c>
      <c r="AX392" s="82"/>
      <c r="AY392" s="82"/>
      <c r="AZ392" s="82"/>
      <c r="BA392" s="82"/>
      <c r="BB392" s="82"/>
      <c r="BC392" s="82"/>
      <c r="BD392" s="82">
        <f t="shared" si="487"/>
        <v>0</v>
      </c>
      <c r="BE392" s="82">
        <f t="shared" si="488"/>
        <v>136883.68504877563</v>
      </c>
      <c r="BF392" s="82">
        <f t="shared" si="490"/>
        <v>0</v>
      </c>
      <c r="BG392" s="82">
        <f>SUM(BG395)</f>
        <v>113942.3</v>
      </c>
      <c r="BH392" s="82">
        <f>SUM(BH395)</f>
        <v>340000</v>
      </c>
      <c r="BI392" s="82">
        <f>SUM(BI395)</f>
        <v>340000</v>
      </c>
      <c r="BJ392" s="82">
        <f>SUM(BJ395)</f>
        <v>69414.649999999994</v>
      </c>
      <c r="BK392" s="82">
        <f t="shared" ref="BK392:BL392" si="529">SUM(BK395)</f>
        <v>340000</v>
      </c>
      <c r="BL392" s="82">
        <f t="shared" si="529"/>
        <v>340000</v>
      </c>
      <c r="BM392" s="108">
        <f t="shared" si="526"/>
        <v>20.416073529411761</v>
      </c>
    </row>
    <row r="393" spans="1:65" hidden="1" x14ac:dyDescent="0.2">
      <c r="A393" s="201"/>
      <c r="B393" s="202"/>
      <c r="C393" s="202"/>
      <c r="D393" s="202"/>
      <c r="E393" s="213"/>
      <c r="F393" s="213"/>
      <c r="G393" s="213"/>
      <c r="H393" s="202"/>
      <c r="I393" s="214" t="s">
        <v>83</v>
      </c>
      <c r="J393" s="109"/>
      <c r="K393" s="202"/>
      <c r="L393" s="213"/>
      <c r="M393" s="213"/>
      <c r="N393" s="213"/>
      <c r="O393" s="202"/>
      <c r="P393" s="214" t="s">
        <v>83</v>
      </c>
      <c r="Q393" s="109"/>
      <c r="R393" s="210" t="e">
        <f>SUM(#REF!)</f>
        <v>#REF!</v>
      </c>
      <c r="S393" s="210" t="e">
        <f t="shared" ref="S393:AQ393" si="530">SUM(S395)</f>
        <v>#REF!</v>
      </c>
      <c r="T393" s="210" t="e">
        <f t="shared" si="530"/>
        <v>#REF!</v>
      </c>
      <c r="U393" s="210" t="e">
        <f t="shared" si="530"/>
        <v>#REF!</v>
      </c>
      <c r="V393" s="210" t="e">
        <f t="shared" si="530"/>
        <v>#REF!</v>
      </c>
      <c r="W393" s="210">
        <f t="shared" si="530"/>
        <v>0</v>
      </c>
      <c r="X393" s="210" t="e">
        <f t="shared" si="530"/>
        <v>#REF!</v>
      </c>
      <c r="Y393" s="210">
        <f t="shared" si="530"/>
        <v>1173441.6600000001</v>
      </c>
      <c r="Z393" s="210">
        <f t="shared" si="530"/>
        <v>1223141.6600000001</v>
      </c>
      <c r="AA393" s="210">
        <f t="shared" si="530"/>
        <v>324000</v>
      </c>
      <c r="AB393" s="210">
        <f t="shared" si="530"/>
        <v>815696.4</v>
      </c>
      <c r="AC393" s="210">
        <f t="shared" si="530"/>
        <v>648000</v>
      </c>
      <c r="AD393" s="210">
        <f t="shared" si="530"/>
        <v>961000</v>
      </c>
      <c r="AE393" s="210">
        <f t="shared" si="530"/>
        <v>0</v>
      </c>
      <c r="AF393" s="210">
        <f t="shared" si="530"/>
        <v>0</v>
      </c>
      <c r="AG393" s="210">
        <f t="shared" si="530"/>
        <v>961000</v>
      </c>
      <c r="AH393" s="210">
        <f t="shared" si="530"/>
        <v>554110.41</v>
      </c>
      <c r="AI393" s="210">
        <f t="shared" si="530"/>
        <v>1027800</v>
      </c>
      <c r="AJ393" s="210">
        <f t="shared" si="530"/>
        <v>593900.29</v>
      </c>
      <c r="AK393" s="210">
        <f t="shared" si="530"/>
        <v>980000</v>
      </c>
      <c r="AL393" s="210">
        <f t="shared" si="530"/>
        <v>0</v>
      </c>
      <c r="AM393" s="210">
        <f t="shared" si="530"/>
        <v>0</v>
      </c>
      <c r="AN393" s="210">
        <f t="shared" si="530"/>
        <v>980000</v>
      </c>
      <c r="AO393" s="204">
        <f t="shared" si="479"/>
        <v>130068.35224633352</v>
      </c>
      <c r="AP393" s="210">
        <f t="shared" si="530"/>
        <v>600000</v>
      </c>
      <c r="AQ393" s="210">
        <f t="shared" si="530"/>
        <v>0</v>
      </c>
      <c r="AR393" s="204">
        <f t="shared" si="480"/>
        <v>79633.685048775631</v>
      </c>
      <c r="AS393" s="204"/>
      <c r="AT393" s="204">
        <f t="shared" ref="AT393:AV393" si="531">SUM(AT395)</f>
        <v>114242.3</v>
      </c>
      <c r="AU393" s="204">
        <f t="shared" si="531"/>
        <v>57250</v>
      </c>
      <c r="AV393" s="204">
        <f t="shared" si="531"/>
        <v>0</v>
      </c>
      <c r="AW393" s="204">
        <f>SUM(AR393+AU393-AV393)</f>
        <v>136883.68504877563</v>
      </c>
      <c r="AX393" s="82"/>
      <c r="AY393" s="82"/>
      <c r="AZ393" s="82"/>
      <c r="BA393" s="82"/>
      <c r="BB393" s="82"/>
      <c r="BC393" s="82"/>
      <c r="BD393" s="82">
        <f t="shared" si="487"/>
        <v>0</v>
      </c>
      <c r="BE393" s="82">
        <f t="shared" si="488"/>
        <v>136883.68504877563</v>
      </c>
      <c r="BF393" s="82">
        <f t="shared" si="490"/>
        <v>0</v>
      </c>
      <c r="BG393" s="82"/>
      <c r="BH393" s="82">
        <f>SUM(BH395)</f>
        <v>340000</v>
      </c>
      <c r="BI393" s="82">
        <f>SUM(BI395)</f>
        <v>340000</v>
      </c>
      <c r="BJ393" s="82">
        <f>SUM(BJ395)</f>
        <v>69414.649999999994</v>
      </c>
      <c r="BK393" s="82">
        <f t="shared" ref="BK393:BL393" si="532">SUM(BK394)</f>
        <v>340000</v>
      </c>
      <c r="BL393" s="82">
        <f t="shared" si="532"/>
        <v>340000</v>
      </c>
      <c r="BM393" s="108">
        <f t="shared" si="526"/>
        <v>20.416073529411761</v>
      </c>
    </row>
    <row r="394" spans="1:65" hidden="1" x14ac:dyDescent="0.2">
      <c r="A394" s="201"/>
      <c r="B394" s="213" t="s">
        <v>369</v>
      </c>
      <c r="C394" s="202"/>
      <c r="D394" s="213"/>
      <c r="E394" s="202"/>
      <c r="F394" s="202"/>
      <c r="G394" s="202"/>
      <c r="H394" s="202"/>
      <c r="I394" s="220" t="s">
        <v>375</v>
      </c>
      <c r="J394" s="109" t="s">
        <v>376</v>
      </c>
      <c r="K394" s="202"/>
      <c r="L394" s="213"/>
      <c r="M394" s="213"/>
      <c r="N394" s="213"/>
      <c r="O394" s="202"/>
      <c r="P394" s="214"/>
      <c r="Q394" s="109"/>
      <c r="R394" s="210"/>
      <c r="S394" s="210"/>
      <c r="T394" s="210"/>
      <c r="U394" s="210"/>
      <c r="V394" s="210"/>
      <c r="W394" s="210"/>
      <c r="X394" s="210"/>
      <c r="Y394" s="210"/>
      <c r="Z394" s="210"/>
      <c r="AA394" s="210"/>
      <c r="AB394" s="210"/>
      <c r="AC394" s="210"/>
      <c r="AD394" s="210"/>
      <c r="AE394" s="210"/>
      <c r="AF394" s="210"/>
      <c r="AG394" s="210"/>
      <c r="AH394" s="210"/>
      <c r="AI394" s="210"/>
      <c r="AJ394" s="210"/>
      <c r="AK394" s="210"/>
      <c r="AL394" s="210"/>
      <c r="AM394" s="210"/>
      <c r="AN394" s="210"/>
      <c r="AO394" s="204">
        <f t="shared" si="479"/>
        <v>0</v>
      </c>
      <c r="AP394" s="210">
        <v>600000</v>
      </c>
      <c r="AQ394" s="210"/>
      <c r="AR394" s="204">
        <f t="shared" si="480"/>
        <v>79633.685048775631</v>
      </c>
      <c r="AS394" s="204"/>
      <c r="AT394" s="204"/>
      <c r="AU394" s="204"/>
      <c r="AV394" s="204"/>
      <c r="AW394" s="204">
        <v>136883.69</v>
      </c>
      <c r="AX394" s="82"/>
      <c r="AY394" s="82"/>
      <c r="AZ394" s="82"/>
      <c r="BA394" s="82"/>
      <c r="BB394" s="82"/>
      <c r="BC394" s="82"/>
      <c r="BD394" s="82">
        <f t="shared" si="487"/>
        <v>0</v>
      </c>
      <c r="BE394" s="82">
        <f t="shared" si="488"/>
        <v>136883.69</v>
      </c>
      <c r="BF394" s="82">
        <f t="shared" si="490"/>
        <v>0</v>
      </c>
      <c r="BG394" s="82"/>
      <c r="BH394" s="82">
        <v>340000</v>
      </c>
      <c r="BI394" s="82">
        <v>340000</v>
      </c>
      <c r="BJ394" s="82">
        <f>SUM(BJ393)</f>
        <v>69414.649999999994</v>
      </c>
      <c r="BK394" s="82">
        <v>340000</v>
      </c>
      <c r="BL394" s="82">
        <v>340000</v>
      </c>
      <c r="BM394" s="108">
        <f t="shared" si="526"/>
        <v>20.416073529411761</v>
      </c>
    </row>
    <row r="395" spans="1:65" hidden="1" x14ac:dyDescent="0.2">
      <c r="A395" s="222"/>
      <c r="B395" s="216"/>
      <c r="C395" s="216"/>
      <c r="D395" s="216"/>
      <c r="E395" s="217"/>
      <c r="F395" s="217"/>
      <c r="G395" s="217"/>
      <c r="H395" s="216"/>
      <c r="I395" s="203">
        <v>3</v>
      </c>
      <c r="J395" s="192" t="s">
        <v>4</v>
      </c>
      <c r="K395" s="216"/>
      <c r="L395" s="217"/>
      <c r="M395" s="217"/>
      <c r="N395" s="217"/>
      <c r="O395" s="216"/>
      <c r="P395" s="203">
        <v>3</v>
      </c>
      <c r="Q395" s="192" t="s">
        <v>4</v>
      </c>
      <c r="R395" s="210"/>
      <c r="S395" s="204" t="e">
        <f>SUM(S396)</f>
        <v>#REF!</v>
      </c>
      <c r="T395" s="204" t="e">
        <f t="shared" si="527"/>
        <v>#REF!</v>
      </c>
      <c r="U395" s="204" t="e">
        <f t="shared" si="527"/>
        <v>#REF!</v>
      </c>
      <c r="V395" s="204" t="e">
        <f t="shared" si="527"/>
        <v>#REF!</v>
      </c>
      <c r="W395" s="204">
        <f>SUM(W396)</f>
        <v>0</v>
      </c>
      <c r="X395" s="204" t="e">
        <f t="shared" ref="X395:AQ395" si="533">SUM(X396+X403)</f>
        <v>#REF!</v>
      </c>
      <c r="Y395" s="204">
        <f t="shared" si="533"/>
        <v>1173441.6600000001</v>
      </c>
      <c r="Z395" s="204">
        <f t="shared" si="533"/>
        <v>1223141.6600000001</v>
      </c>
      <c r="AA395" s="204">
        <f t="shared" si="533"/>
        <v>324000</v>
      </c>
      <c r="AB395" s="204">
        <f t="shared" si="533"/>
        <v>815696.4</v>
      </c>
      <c r="AC395" s="204">
        <f t="shared" si="533"/>
        <v>648000</v>
      </c>
      <c r="AD395" s="204">
        <f t="shared" si="533"/>
        <v>961000</v>
      </c>
      <c r="AE395" s="204">
        <f t="shared" si="533"/>
        <v>0</v>
      </c>
      <c r="AF395" s="204">
        <f t="shared" si="533"/>
        <v>0</v>
      </c>
      <c r="AG395" s="204">
        <f t="shared" si="533"/>
        <v>961000</v>
      </c>
      <c r="AH395" s="204">
        <f t="shared" si="533"/>
        <v>554110.41</v>
      </c>
      <c r="AI395" s="204">
        <f t="shared" si="533"/>
        <v>1027800</v>
      </c>
      <c r="AJ395" s="204">
        <f t="shared" si="533"/>
        <v>593900.29</v>
      </c>
      <c r="AK395" s="204">
        <f t="shared" si="533"/>
        <v>980000</v>
      </c>
      <c r="AL395" s="204">
        <f t="shared" si="533"/>
        <v>0</v>
      </c>
      <c r="AM395" s="204">
        <f t="shared" si="533"/>
        <v>0</v>
      </c>
      <c r="AN395" s="204">
        <f t="shared" si="533"/>
        <v>980000</v>
      </c>
      <c r="AO395" s="204">
        <f t="shared" si="479"/>
        <v>130068.35224633352</v>
      </c>
      <c r="AP395" s="204">
        <f t="shared" si="533"/>
        <v>600000</v>
      </c>
      <c r="AQ395" s="204">
        <f t="shared" si="533"/>
        <v>0</v>
      </c>
      <c r="AR395" s="204">
        <f t="shared" si="480"/>
        <v>79633.685048775631</v>
      </c>
      <c r="AS395" s="204"/>
      <c r="AT395" s="204">
        <f t="shared" ref="AT395:AV395" si="534">SUM(AT396+AT403)</f>
        <v>114242.3</v>
      </c>
      <c r="AU395" s="204">
        <f t="shared" si="534"/>
        <v>57250</v>
      </c>
      <c r="AV395" s="204">
        <f t="shared" si="534"/>
        <v>0</v>
      </c>
      <c r="AW395" s="204">
        <f>SUM(AR395+AU395-AV395)</f>
        <v>136883.68504877563</v>
      </c>
      <c r="AX395" s="82"/>
      <c r="AY395" s="82"/>
      <c r="AZ395" s="82"/>
      <c r="BA395" s="82"/>
      <c r="BB395" s="82"/>
      <c r="BC395" s="82"/>
      <c r="BD395" s="82">
        <f t="shared" si="487"/>
        <v>0</v>
      </c>
      <c r="BE395" s="82">
        <f t="shared" si="488"/>
        <v>136883.68504877563</v>
      </c>
      <c r="BF395" s="82">
        <f t="shared" si="490"/>
        <v>0</v>
      </c>
      <c r="BG395" s="82">
        <f>SUM(BG396+BG403)</f>
        <v>113942.3</v>
      </c>
      <c r="BH395" s="82">
        <f>SUM(BH396+BH403)</f>
        <v>340000</v>
      </c>
      <c r="BI395" s="82">
        <f>SUM(BI396+BI403)</f>
        <v>340000</v>
      </c>
      <c r="BJ395" s="82">
        <f>SUM(BJ396+BJ403)</f>
        <v>69414.649999999994</v>
      </c>
      <c r="BK395" s="82">
        <f t="shared" ref="BK395:BL395" si="535">SUM(BK396+BK403)</f>
        <v>340000</v>
      </c>
      <c r="BL395" s="82">
        <f t="shared" si="535"/>
        <v>340000</v>
      </c>
      <c r="BM395" s="108">
        <f t="shared" si="526"/>
        <v>20.416073529411761</v>
      </c>
    </row>
    <row r="396" spans="1:65" hidden="1" x14ac:dyDescent="0.2">
      <c r="A396" s="222"/>
      <c r="B396" s="216" t="s">
        <v>370</v>
      </c>
      <c r="C396" s="216"/>
      <c r="D396" s="216"/>
      <c r="E396" s="217"/>
      <c r="F396" s="217"/>
      <c r="G396" s="217"/>
      <c r="H396" s="216"/>
      <c r="I396" s="203">
        <v>31</v>
      </c>
      <c r="J396" s="192" t="s">
        <v>5</v>
      </c>
      <c r="K396" s="216"/>
      <c r="L396" s="217"/>
      <c r="M396" s="217"/>
      <c r="N396" s="217"/>
      <c r="O396" s="216"/>
      <c r="P396" s="203">
        <v>31</v>
      </c>
      <c r="Q396" s="192" t="s">
        <v>221</v>
      </c>
      <c r="R396" s="210"/>
      <c r="S396" s="204" t="e">
        <f>SUM(S397+S401)</f>
        <v>#REF!</v>
      </c>
      <c r="T396" s="204" t="e">
        <f>SUM(T397+T401)</f>
        <v>#REF!</v>
      </c>
      <c r="U396" s="204" t="e">
        <f>SUM(U397+U401)</f>
        <v>#REF!</v>
      </c>
      <c r="V396" s="204" t="e">
        <f>SUM(V397+V401)</f>
        <v>#REF!</v>
      </c>
      <c r="W396" s="204">
        <f>SUM(W397+W401)</f>
        <v>0</v>
      </c>
      <c r="X396" s="204" t="e">
        <f>SUM(X397+X401+#REF!)</f>
        <v>#REF!</v>
      </c>
      <c r="Y396" s="204">
        <f t="shared" ref="Y396:AH396" si="536">SUM(Y397+Y401)</f>
        <v>905441.66</v>
      </c>
      <c r="Z396" s="204">
        <f t="shared" si="536"/>
        <v>905441.66</v>
      </c>
      <c r="AA396" s="204">
        <f t="shared" si="536"/>
        <v>206500</v>
      </c>
      <c r="AB396" s="204">
        <f t="shared" si="536"/>
        <v>743375.5</v>
      </c>
      <c r="AC396" s="204">
        <f t="shared" si="536"/>
        <v>413000</v>
      </c>
      <c r="AD396" s="204">
        <f t="shared" si="536"/>
        <v>721000</v>
      </c>
      <c r="AE396" s="204">
        <f t="shared" si="536"/>
        <v>0</v>
      </c>
      <c r="AF396" s="204">
        <f t="shared" si="536"/>
        <v>0</v>
      </c>
      <c r="AG396" s="204">
        <f t="shared" si="536"/>
        <v>721000</v>
      </c>
      <c r="AH396" s="204">
        <f t="shared" si="536"/>
        <v>459991.9</v>
      </c>
      <c r="AI396" s="204">
        <f t="shared" ref="AI396:AP396" si="537">SUM(AI397+AI401+AI399)</f>
        <v>858000</v>
      </c>
      <c r="AJ396" s="204">
        <f t="shared" si="537"/>
        <v>562659.07000000007</v>
      </c>
      <c r="AK396" s="204">
        <f t="shared" si="537"/>
        <v>858000</v>
      </c>
      <c r="AL396" s="204">
        <f t="shared" si="537"/>
        <v>0</v>
      </c>
      <c r="AM396" s="204">
        <f t="shared" si="537"/>
        <v>0</v>
      </c>
      <c r="AN396" s="204">
        <f t="shared" si="537"/>
        <v>858000</v>
      </c>
      <c r="AO396" s="204">
        <f t="shared" si="479"/>
        <v>113876.16961974915</v>
      </c>
      <c r="AP396" s="204">
        <f t="shared" si="537"/>
        <v>508000</v>
      </c>
      <c r="AQ396" s="204"/>
      <c r="AR396" s="204">
        <f t="shared" si="480"/>
        <v>67423.186674630037</v>
      </c>
      <c r="AS396" s="204"/>
      <c r="AT396" s="204">
        <f t="shared" ref="AT396" si="538">SUM(AT397+AT401+AT399)</f>
        <v>107222.86</v>
      </c>
      <c r="AU396" s="204">
        <f>SUM(AU397+AU401+AU399)</f>
        <v>50000</v>
      </c>
      <c r="AV396" s="204">
        <f t="shared" ref="AV396:AW396" si="539">SUM(AV397+AV401+AV399)</f>
        <v>0</v>
      </c>
      <c r="AW396" s="204">
        <f t="shared" si="539"/>
        <v>117423.18667463004</v>
      </c>
      <c r="AX396" s="82"/>
      <c r="AY396" s="82"/>
      <c r="AZ396" s="82"/>
      <c r="BA396" s="82"/>
      <c r="BB396" s="82"/>
      <c r="BC396" s="82"/>
      <c r="BD396" s="82">
        <f t="shared" si="487"/>
        <v>0</v>
      </c>
      <c r="BE396" s="82">
        <f t="shared" si="488"/>
        <v>117423.18667463004</v>
      </c>
      <c r="BF396" s="82">
        <f t="shared" si="490"/>
        <v>0</v>
      </c>
      <c r="BG396" s="82">
        <f>SUM(BG397+BG401)</f>
        <v>107222.86</v>
      </c>
      <c r="BH396" s="82">
        <f>SUM(BH397+BH401)</f>
        <v>233000</v>
      </c>
      <c r="BI396" s="82">
        <f>SUM(BI397+BI401)</f>
        <v>233000</v>
      </c>
      <c r="BJ396" s="82">
        <f>SUM(BJ397+BJ401+BJ399)</f>
        <v>58225.4</v>
      </c>
      <c r="BK396" s="82">
        <v>233000</v>
      </c>
      <c r="BL396" s="82">
        <v>233000</v>
      </c>
      <c r="BM396" s="108">
        <f t="shared" si="526"/>
        <v>24.989442060085835</v>
      </c>
    </row>
    <row r="397" spans="1:65" hidden="1" x14ac:dyDescent="0.2">
      <c r="A397" s="201"/>
      <c r="B397" s="202" t="s">
        <v>406</v>
      </c>
      <c r="C397" s="202"/>
      <c r="D397" s="202"/>
      <c r="E397" s="213"/>
      <c r="F397" s="213"/>
      <c r="G397" s="213"/>
      <c r="H397" s="202"/>
      <c r="I397" s="214">
        <v>311</v>
      </c>
      <c r="J397" s="109" t="s">
        <v>68</v>
      </c>
      <c r="K397" s="202"/>
      <c r="L397" s="213"/>
      <c r="M397" s="213"/>
      <c r="N397" s="213"/>
      <c r="O397" s="202"/>
      <c r="P397" s="214">
        <v>311</v>
      </c>
      <c r="Q397" s="109" t="s">
        <v>68</v>
      </c>
      <c r="R397" s="210"/>
      <c r="S397" s="215" t="e">
        <f>SUM(#REF!)</f>
        <v>#REF!</v>
      </c>
      <c r="T397" s="215" t="e">
        <f>SUM(#REF!)</f>
        <v>#REF!</v>
      </c>
      <c r="U397" s="215" t="e">
        <f>SUM(#REF!)</f>
        <v>#REF!</v>
      </c>
      <c r="V397" s="215" t="e">
        <f>SUM(#REF!)</f>
        <v>#REF!</v>
      </c>
      <c r="W397" s="215">
        <v>0</v>
      </c>
      <c r="X397" s="215">
        <v>670000</v>
      </c>
      <c r="Y397" s="215">
        <f>SUM(Y398)</f>
        <v>783080.3</v>
      </c>
      <c r="Z397" s="215">
        <f>SUM(Z398)</f>
        <v>783080.3</v>
      </c>
      <c r="AA397" s="215">
        <f>SUM(AA398)</f>
        <v>182500</v>
      </c>
      <c r="AB397" s="215">
        <f t="shared" ref="AB397" si="540">SUM(AB398)</f>
        <v>687632.27</v>
      </c>
      <c r="AC397" s="215">
        <f>SUM(AC398)</f>
        <v>365000</v>
      </c>
      <c r="AD397" s="215">
        <f>SUM(AD398)</f>
        <v>665000</v>
      </c>
      <c r="AE397" s="215">
        <f t="shared" ref="AE397:AI397" si="541">SUM(AE398)</f>
        <v>0</v>
      </c>
      <c r="AF397" s="215">
        <f t="shared" si="541"/>
        <v>0</v>
      </c>
      <c r="AG397" s="215">
        <f t="shared" si="541"/>
        <v>665000</v>
      </c>
      <c r="AH397" s="215">
        <f t="shared" si="541"/>
        <v>394588.01</v>
      </c>
      <c r="AI397" s="215">
        <f t="shared" si="541"/>
        <v>720000</v>
      </c>
      <c r="AJ397" s="215">
        <f>SUM(AJ398)</f>
        <v>482969.21</v>
      </c>
      <c r="AK397" s="215">
        <f>SUM(AK398)</f>
        <v>720000</v>
      </c>
      <c r="AL397" s="215">
        <f t="shared" ref="AL397:AP397" si="542">SUM(AL398)</f>
        <v>0</v>
      </c>
      <c r="AM397" s="215">
        <f t="shared" si="542"/>
        <v>0</v>
      </c>
      <c r="AN397" s="215">
        <f t="shared" si="542"/>
        <v>720000</v>
      </c>
      <c r="AO397" s="204">
        <f t="shared" si="479"/>
        <v>95560.422058530748</v>
      </c>
      <c r="AP397" s="215">
        <f t="shared" si="542"/>
        <v>450000</v>
      </c>
      <c r="AQ397" s="215"/>
      <c r="AR397" s="204">
        <f t="shared" si="480"/>
        <v>59725.263786581723</v>
      </c>
      <c r="AS397" s="204"/>
      <c r="AT397" s="204">
        <f>SUM(AT398)</f>
        <v>92036.85</v>
      </c>
      <c r="AU397" s="204">
        <f t="shared" ref="AU397:AV397" si="543">SUM(AU398)</f>
        <v>40000</v>
      </c>
      <c r="AV397" s="204">
        <f t="shared" si="543"/>
        <v>0</v>
      </c>
      <c r="AW397" s="204">
        <f t="shared" ref="AW397:AW402" si="544">SUM(AR397+AU397-AV397)</f>
        <v>99725.263786581723</v>
      </c>
      <c r="AX397" s="82"/>
      <c r="AY397" s="82"/>
      <c r="AZ397" s="82"/>
      <c r="BA397" s="82"/>
      <c r="BB397" s="82"/>
      <c r="BC397" s="82"/>
      <c r="BD397" s="82">
        <f t="shared" si="487"/>
        <v>0</v>
      </c>
      <c r="BE397" s="82">
        <f t="shared" si="488"/>
        <v>99725.263786581723</v>
      </c>
      <c r="BF397" s="82">
        <f t="shared" si="490"/>
        <v>0</v>
      </c>
      <c r="BG397" s="82">
        <f>SUM(BG398)</f>
        <v>92036.85</v>
      </c>
      <c r="BH397" s="82">
        <f>SUM(BH398)</f>
        <v>200000</v>
      </c>
      <c r="BI397" s="82">
        <f>SUM(BI398)</f>
        <v>200000</v>
      </c>
      <c r="BJ397" s="82">
        <f>SUM(BJ398)</f>
        <v>49463.87</v>
      </c>
      <c r="BK397" s="82"/>
      <c r="BL397" s="82"/>
      <c r="BM397" s="108">
        <f t="shared" si="526"/>
        <v>24.731935000000004</v>
      </c>
    </row>
    <row r="398" spans="1:65" hidden="1" x14ac:dyDescent="0.2">
      <c r="A398" s="201"/>
      <c r="B398" s="202"/>
      <c r="C398" s="202"/>
      <c r="D398" s="202"/>
      <c r="E398" s="213"/>
      <c r="F398" s="213"/>
      <c r="G398" s="213"/>
      <c r="H398" s="202"/>
      <c r="I398" s="214">
        <v>31111</v>
      </c>
      <c r="J398" s="109" t="s">
        <v>251</v>
      </c>
      <c r="K398" s="202"/>
      <c r="L398" s="213"/>
      <c r="M398" s="213"/>
      <c r="N398" s="213"/>
      <c r="O398" s="202"/>
      <c r="P398" s="214"/>
      <c r="Q398" s="109"/>
      <c r="R398" s="210"/>
      <c r="S398" s="215"/>
      <c r="T398" s="215"/>
      <c r="U398" s="215"/>
      <c r="V398" s="215"/>
      <c r="W398" s="215"/>
      <c r="X398" s="215"/>
      <c r="Y398" s="215">
        <v>783080.3</v>
      </c>
      <c r="Z398" s="215">
        <v>783080.3</v>
      </c>
      <c r="AA398" s="215">
        <v>182500</v>
      </c>
      <c r="AB398" s="215">
        <v>687632.27</v>
      </c>
      <c r="AC398" s="215">
        <v>365000</v>
      </c>
      <c r="AD398" s="215">
        <v>665000</v>
      </c>
      <c r="AE398" s="215"/>
      <c r="AF398" s="215"/>
      <c r="AG398" s="218">
        <f>SUM(AD398+AE398-AF398)</f>
        <v>665000</v>
      </c>
      <c r="AH398" s="215">
        <v>394588.01</v>
      </c>
      <c r="AI398" s="215">
        <v>720000</v>
      </c>
      <c r="AJ398" s="82">
        <v>482969.21</v>
      </c>
      <c r="AK398" s="215">
        <v>720000</v>
      </c>
      <c r="AL398" s="215"/>
      <c r="AM398" s="215"/>
      <c r="AN398" s="82">
        <f t="shared" si="458"/>
        <v>720000</v>
      </c>
      <c r="AO398" s="204">
        <f t="shared" si="479"/>
        <v>95560.422058530748</v>
      </c>
      <c r="AP398" s="82">
        <v>450000</v>
      </c>
      <c r="AQ398" s="82"/>
      <c r="AR398" s="204">
        <f t="shared" si="480"/>
        <v>59725.263786581723</v>
      </c>
      <c r="AS398" s="204">
        <v>92036.85</v>
      </c>
      <c r="AT398" s="204">
        <v>92036.85</v>
      </c>
      <c r="AU398" s="204">
        <v>40000</v>
      </c>
      <c r="AV398" s="204"/>
      <c r="AW398" s="204">
        <f t="shared" si="544"/>
        <v>99725.263786581723</v>
      </c>
      <c r="AX398" s="82"/>
      <c r="AY398" s="82"/>
      <c r="AZ398" s="82">
        <v>99725.26</v>
      </c>
      <c r="BA398" s="82"/>
      <c r="BB398" s="82"/>
      <c r="BC398" s="82"/>
      <c r="BD398" s="82">
        <f t="shared" si="487"/>
        <v>99725.26</v>
      </c>
      <c r="BE398" s="82">
        <f t="shared" si="488"/>
        <v>3.7865817284910008E-3</v>
      </c>
      <c r="BF398" s="82">
        <f t="shared" si="490"/>
        <v>-99725.26</v>
      </c>
      <c r="BG398" s="82">
        <v>92036.85</v>
      </c>
      <c r="BH398" s="82">
        <v>200000</v>
      </c>
      <c r="BI398" s="82">
        <v>200000</v>
      </c>
      <c r="BJ398" s="82">
        <v>49463.87</v>
      </c>
      <c r="BK398" s="82"/>
      <c r="BL398" s="82"/>
      <c r="BM398" s="108">
        <f t="shared" si="526"/>
        <v>24.731935000000004</v>
      </c>
    </row>
    <row r="399" spans="1:65" hidden="1" x14ac:dyDescent="0.2">
      <c r="A399" s="201"/>
      <c r="B399" s="202"/>
      <c r="C399" s="202"/>
      <c r="D399" s="202"/>
      <c r="E399" s="213"/>
      <c r="F399" s="213"/>
      <c r="G399" s="213"/>
      <c r="H399" s="202"/>
      <c r="I399" s="214">
        <v>312</v>
      </c>
      <c r="J399" s="109" t="s">
        <v>6</v>
      </c>
      <c r="K399" s="202"/>
      <c r="L399" s="213"/>
      <c r="M399" s="213"/>
      <c r="N399" s="213"/>
      <c r="O399" s="202"/>
      <c r="P399" s="214"/>
      <c r="Q399" s="109"/>
      <c r="R399" s="210"/>
      <c r="S399" s="215"/>
      <c r="T399" s="215"/>
      <c r="U399" s="215"/>
      <c r="V399" s="215"/>
      <c r="W399" s="215"/>
      <c r="X399" s="215"/>
      <c r="Y399" s="215"/>
      <c r="Z399" s="215"/>
      <c r="AA399" s="215"/>
      <c r="AB399" s="215"/>
      <c r="AC399" s="215">
        <f t="shared" ref="AC399:AM399" si="545">SUM(AC400:AC400)</f>
        <v>0</v>
      </c>
      <c r="AD399" s="215">
        <f t="shared" si="545"/>
        <v>6000</v>
      </c>
      <c r="AE399" s="215">
        <f t="shared" si="545"/>
        <v>0</v>
      </c>
      <c r="AF399" s="215">
        <f t="shared" si="545"/>
        <v>0</v>
      </c>
      <c r="AG399" s="215">
        <f t="shared" si="545"/>
        <v>6000</v>
      </c>
      <c r="AH399" s="215">
        <f t="shared" si="545"/>
        <v>0</v>
      </c>
      <c r="AI399" s="215">
        <f t="shared" si="545"/>
        <v>18000</v>
      </c>
      <c r="AJ399" s="215">
        <f t="shared" si="545"/>
        <v>0</v>
      </c>
      <c r="AK399" s="215">
        <f t="shared" si="545"/>
        <v>18000</v>
      </c>
      <c r="AL399" s="215">
        <f t="shared" si="545"/>
        <v>0</v>
      </c>
      <c r="AM399" s="215">
        <f t="shared" si="545"/>
        <v>0</v>
      </c>
      <c r="AN399" s="215">
        <f>SUM(AN400:AN400)</f>
        <v>18000</v>
      </c>
      <c r="AO399" s="204">
        <f t="shared" si="479"/>
        <v>2389.0105514632687</v>
      </c>
      <c r="AP399" s="215">
        <f>SUM(AP400:AP400)</f>
        <v>1500</v>
      </c>
      <c r="AQ399" s="215"/>
      <c r="AR399" s="204">
        <f t="shared" si="480"/>
        <v>199.08421262193906</v>
      </c>
      <c r="AS399" s="204"/>
      <c r="AT399" s="204">
        <f t="shared" ref="AT399:AV399" si="546">SUM(AT400:AT400)</f>
        <v>0</v>
      </c>
      <c r="AU399" s="204">
        <f t="shared" si="546"/>
        <v>0</v>
      </c>
      <c r="AV399" s="204">
        <f t="shared" si="546"/>
        <v>0</v>
      </c>
      <c r="AW399" s="204">
        <f t="shared" si="544"/>
        <v>199.08421262193906</v>
      </c>
      <c r="AX399" s="82"/>
      <c r="AY399" s="82"/>
      <c r="AZ399" s="82"/>
      <c r="BA399" s="82"/>
      <c r="BB399" s="82"/>
      <c r="BC399" s="82"/>
      <c r="BD399" s="82">
        <f t="shared" si="487"/>
        <v>0</v>
      </c>
      <c r="BE399" s="82">
        <f t="shared" si="488"/>
        <v>199.08421262193906</v>
      </c>
      <c r="BF399" s="82">
        <f t="shared" si="490"/>
        <v>0</v>
      </c>
      <c r="BG399" s="82"/>
      <c r="BH399" s="82"/>
      <c r="BI399" s="82"/>
      <c r="BJ399" s="82">
        <f>SUM(BJ400)</f>
        <v>600</v>
      </c>
      <c r="BK399" s="82"/>
      <c r="BL399" s="82"/>
      <c r="BM399" s="108">
        <v>0</v>
      </c>
    </row>
    <row r="400" spans="1:65" hidden="1" x14ac:dyDescent="0.2">
      <c r="A400" s="201"/>
      <c r="B400" s="202"/>
      <c r="C400" s="202"/>
      <c r="D400" s="202"/>
      <c r="E400" s="213"/>
      <c r="F400" s="213"/>
      <c r="G400" s="213"/>
      <c r="H400" s="202"/>
      <c r="I400" s="214">
        <v>31216</v>
      </c>
      <c r="J400" s="109" t="s">
        <v>306</v>
      </c>
      <c r="K400" s="202"/>
      <c r="L400" s="213"/>
      <c r="M400" s="213"/>
      <c r="N400" s="213"/>
      <c r="O400" s="202"/>
      <c r="P400" s="214"/>
      <c r="Q400" s="109"/>
      <c r="R400" s="210"/>
      <c r="S400" s="215"/>
      <c r="T400" s="215"/>
      <c r="U400" s="215"/>
      <c r="V400" s="215"/>
      <c r="W400" s="215"/>
      <c r="X400" s="215"/>
      <c r="Y400" s="215"/>
      <c r="Z400" s="215"/>
      <c r="AA400" s="215"/>
      <c r="AB400" s="215"/>
      <c r="AC400" s="215"/>
      <c r="AD400" s="215">
        <v>6000</v>
      </c>
      <c r="AE400" s="215"/>
      <c r="AF400" s="215"/>
      <c r="AG400" s="218">
        <f>SUM(AD400+AE400-AF400)</f>
        <v>6000</v>
      </c>
      <c r="AH400" s="215"/>
      <c r="AI400" s="215">
        <v>18000</v>
      </c>
      <c r="AJ400" s="82">
        <v>0</v>
      </c>
      <c r="AK400" s="215">
        <v>18000</v>
      </c>
      <c r="AL400" s="215"/>
      <c r="AM400" s="215"/>
      <c r="AN400" s="82">
        <f t="shared" si="458"/>
        <v>18000</v>
      </c>
      <c r="AO400" s="204">
        <f t="shared" si="479"/>
        <v>2389.0105514632687</v>
      </c>
      <c r="AP400" s="82">
        <v>1500</v>
      </c>
      <c r="AQ400" s="82"/>
      <c r="AR400" s="204">
        <f t="shared" si="480"/>
        <v>199.08421262193906</v>
      </c>
      <c r="AS400" s="204"/>
      <c r="AT400" s="204"/>
      <c r="AU400" s="204"/>
      <c r="AV400" s="204"/>
      <c r="AW400" s="204">
        <f t="shared" si="544"/>
        <v>199.08421262193906</v>
      </c>
      <c r="AX400" s="82"/>
      <c r="AY400" s="82"/>
      <c r="AZ400" s="82">
        <v>199.08</v>
      </c>
      <c r="BA400" s="82"/>
      <c r="BB400" s="82"/>
      <c r="BC400" s="82"/>
      <c r="BD400" s="82">
        <f t="shared" si="487"/>
        <v>199.08</v>
      </c>
      <c r="BE400" s="82">
        <f t="shared" si="488"/>
        <v>4.2126219390468123E-3</v>
      </c>
      <c r="BF400" s="82">
        <f t="shared" si="490"/>
        <v>-199.08</v>
      </c>
      <c r="BG400" s="82"/>
      <c r="BH400" s="82"/>
      <c r="BI400" s="82"/>
      <c r="BJ400" s="82">
        <v>600</v>
      </c>
      <c r="BK400" s="82"/>
      <c r="BL400" s="82"/>
      <c r="BM400" s="108">
        <v>0</v>
      </c>
    </row>
    <row r="401" spans="1:65" hidden="1" x14ac:dyDescent="0.2">
      <c r="A401" s="201"/>
      <c r="B401" s="202"/>
      <c r="C401" s="202"/>
      <c r="D401" s="202"/>
      <c r="E401" s="213"/>
      <c r="F401" s="213"/>
      <c r="G401" s="213"/>
      <c r="H401" s="202"/>
      <c r="I401" s="214">
        <v>313</v>
      </c>
      <c r="J401" s="109" t="s">
        <v>69</v>
      </c>
      <c r="K401" s="202"/>
      <c r="L401" s="213"/>
      <c r="M401" s="213"/>
      <c r="N401" s="213"/>
      <c r="O401" s="202"/>
      <c r="P401" s="214">
        <v>313</v>
      </c>
      <c r="Q401" s="109" t="s">
        <v>69</v>
      </c>
      <c r="R401" s="210"/>
      <c r="S401" s="215">
        <f t="shared" ref="S401:AP401" si="547">SUM(S402:S402)</f>
        <v>0</v>
      </c>
      <c r="T401" s="215">
        <f t="shared" si="547"/>
        <v>97602.36</v>
      </c>
      <c r="U401" s="215">
        <f t="shared" si="547"/>
        <v>97602.36</v>
      </c>
      <c r="V401" s="215">
        <f t="shared" si="547"/>
        <v>0</v>
      </c>
      <c r="W401" s="215">
        <f t="shared" si="547"/>
        <v>0</v>
      </c>
      <c r="X401" s="215">
        <f t="shared" si="547"/>
        <v>101000</v>
      </c>
      <c r="Y401" s="215">
        <f t="shared" si="547"/>
        <v>122361.36</v>
      </c>
      <c r="Z401" s="215">
        <f t="shared" si="547"/>
        <v>122361.36</v>
      </c>
      <c r="AA401" s="215">
        <f t="shared" si="547"/>
        <v>24000</v>
      </c>
      <c r="AB401" s="215">
        <f t="shared" si="547"/>
        <v>55743.23</v>
      </c>
      <c r="AC401" s="215">
        <f t="shared" si="547"/>
        <v>48000</v>
      </c>
      <c r="AD401" s="215">
        <f t="shared" si="547"/>
        <v>56000</v>
      </c>
      <c r="AE401" s="215">
        <f t="shared" si="547"/>
        <v>0</v>
      </c>
      <c r="AF401" s="215">
        <f t="shared" si="547"/>
        <v>0</v>
      </c>
      <c r="AG401" s="215">
        <f t="shared" si="547"/>
        <v>56000</v>
      </c>
      <c r="AH401" s="215">
        <f t="shared" si="547"/>
        <v>65403.89</v>
      </c>
      <c r="AI401" s="215">
        <f t="shared" si="547"/>
        <v>120000</v>
      </c>
      <c r="AJ401" s="215">
        <f t="shared" si="547"/>
        <v>79689.86</v>
      </c>
      <c r="AK401" s="215">
        <f t="shared" si="547"/>
        <v>120000</v>
      </c>
      <c r="AL401" s="215">
        <f t="shared" si="547"/>
        <v>0</v>
      </c>
      <c r="AM401" s="215">
        <f t="shared" si="547"/>
        <v>0</v>
      </c>
      <c r="AN401" s="215">
        <f t="shared" si="547"/>
        <v>120000</v>
      </c>
      <c r="AO401" s="204">
        <f t="shared" si="479"/>
        <v>15926.737009755125</v>
      </c>
      <c r="AP401" s="215">
        <f t="shared" si="547"/>
        <v>56500</v>
      </c>
      <c r="AQ401" s="215"/>
      <c r="AR401" s="204">
        <f t="shared" si="480"/>
        <v>7498.838675426372</v>
      </c>
      <c r="AS401" s="204"/>
      <c r="AT401" s="204">
        <f t="shared" ref="AT401:AV401" si="548">SUM(AT402:AT402)</f>
        <v>15186.01</v>
      </c>
      <c r="AU401" s="204">
        <f t="shared" si="548"/>
        <v>10000</v>
      </c>
      <c r="AV401" s="204">
        <f t="shared" si="548"/>
        <v>0</v>
      </c>
      <c r="AW401" s="204">
        <f t="shared" si="544"/>
        <v>17498.83867542637</v>
      </c>
      <c r="AX401" s="82"/>
      <c r="AY401" s="82"/>
      <c r="AZ401" s="82"/>
      <c r="BA401" s="82"/>
      <c r="BB401" s="82"/>
      <c r="BC401" s="82"/>
      <c r="BD401" s="82">
        <f t="shared" si="487"/>
        <v>0</v>
      </c>
      <c r="BE401" s="82">
        <f t="shared" si="488"/>
        <v>17498.83867542637</v>
      </c>
      <c r="BF401" s="82">
        <f t="shared" si="490"/>
        <v>0</v>
      </c>
      <c r="BG401" s="82">
        <f>SUM(BG402)</f>
        <v>15186.01</v>
      </c>
      <c r="BH401" s="82">
        <f>SUM(BH402)</f>
        <v>33000</v>
      </c>
      <c r="BI401" s="82">
        <f>SUM(BI402)</f>
        <v>33000</v>
      </c>
      <c r="BJ401" s="82">
        <f>SUM(BJ402)</f>
        <v>8161.53</v>
      </c>
      <c r="BK401" s="82"/>
      <c r="BL401" s="82"/>
      <c r="BM401" s="108">
        <f t="shared" si="526"/>
        <v>24.731909090909092</v>
      </c>
    </row>
    <row r="402" spans="1:65" hidden="1" x14ac:dyDescent="0.2">
      <c r="A402" s="201"/>
      <c r="B402" s="202"/>
      <c r="C402" s="202"/>
      <c r="D402" s="202"/>
      <c r="E402" s="213"/>
      <c r="F402" s="213"/>
      <c r="G402" s="213"/>
      <c r="H402" s="202"/>
      <c r="I402" s="214">
        <v>31321</v>
      </c>
      <c r="J402" s="109" t="s">
        <v>7</v>
      </c>
      <c r="K402" s="202"/>
      <c r="L402" s="213"/>
      <c r="M402" s="213"/>
      <c r="N402" s="213"/>
      <c r="O402" s="202"/>
      <c r="P402" s="214">
        <v>3132</v>
      </c>
      <c r="Q402" s="109" t="s">
        <v>7</v>
      </c>
      <c r="R402" s="210"/>
      <c r="S402" s="215">
        <v>0</v>
      </c>
      <c r="T402" s="215">
        <v>97602.36</v>
      </c>
      <c r="U402" s="215">
        <v>97602.36</v>
      </c>
      <c r="V402" s="215"/>
      <c r="W402" s="215">
        <v>0</v>
      </c>
      <c r="X402" s="215">
        <v>101000</v>
      </c>
      <c r="Y402" s="215">
        <v>122361.36</v>
      </c>
      <c r="Z402" s="215">
        <v>122361.36</v>
      </c>
      <c r="AA402" s="215">
        <v>24000</v>
      </c>
      <c r="AB402" s="215">
        <v>55743.23</v>
      </c>
      <c r="AC402" s="215">
        <v>48000</v>
      </c>
      <c r="AD402" s="215">
        <v>56000</v>
      </c>
      <c r="AE402" s="215"/>
      <c r="AF402" s="215"/>
      <c r="AG402" s="218">
        <f>SUM(AD402+AE402-AF402)</f>
        <v>56000</v>
      </c>
      <c r="AH402" s="215">
        <v>65403.89</v>
      </c>
      <c r="AI402" s="215">
        <v>120000</v>
      </c>
      <c r="AJ402" s="82">
        <v>79689.86</v>
      </c>
      <c r="AK402" s="215">
        <v>120000</v>
      </c>
      <c r="AL402" s="215"/>
      <c r="AM402" s="215"/>
      <c r="AN402" s="82">
        <f t="shared" si="458"/>
        <v>120000</v>
      </c>
      <c r="AO402" s="204">
        <f t="shared" si="479"/>
        <v>15926.737009755125</v>
      </c>
      <c r="AP402" s="82">
        <v>56500</v>
      </c>
      <c r="AQ402" s="82"/>
      <c r="AR402" s="204">
        <f t="shared" si="480"/>
        <v>7498.838675426372</v>
      </c>
      <c r="AS402" s="204">
        <v>15186.01</v>
      </c>
      <c r="AT402" s="204">
        <v>15186.01</v>
      </c>
      <c r="AU402" s="204">
        <v>10000</v>
      </c>
      <c r="AV402" s="204"/>
      <c r="AW402" s="204">
        <f t="shared" si="544"/>
        <v>17498.83867542637</v>
      </c>
      <c r="AX402" s="82"/>
      <c r="AY402" s="82"/>
      <c r="AZ402" s="82">
        <v>17498.84</v>
      </c>
      <c r="BA402" s="82"/>
      <c r="BB402" s="82"/>
      <c r="BC402" s="82"/>
      <c r="BD402" s="82">
        <f t="shared" si="487"/>
        <v>17498.84</v>
      </c>
      <c r="BE402" s="82">
        <f t="shared" si="488"/>
        <v>-1.3245736299722921E-3</v>
      </c>
      <c r="BF402" s="82">
        <f t="shared" si="490"/>
        <v>-17498.84</v>
      </c>
      <c r="BG402" s="82">
        <v>15186.01</v>
      </c>
      <c r="BH402" s="82">
        <v>33000</v>
      </c>
      <c r="BI402" s="82">
        <v>33000</v>
      </c>
      <c r="BJ402" s="82">
        <v>8161.53</v>
      </c>
      <c r="BK402" s="82"/>
      <c r="BL402" s="82"/>
      <c r="BM402" s="108">
        <f t="shared" si="526"/>
        <v>24.731909090909092</v>
      </c>
    </row>
    <row r="403" spans="1:65" hidden="1" x14ac:dyDescent="0.2">
      <c r="A403" s="211"/>
      <c r="B403" s="216" t="s">
        <v>370</v>
      </c>
      <c r="C403" s="216"/>
      <c r="D403" s="216"/>
      <c r="E403" s="217"/>
      <c r="F403" s="217"/>
      <c r="G403" s="217"/>
      <c r="H403" s="216"/>
      <c r="I403" s="203">
        <v>32</v>
      </c>
      <c r="J403" s="192" t="s">
        <v>8</v>
      </c>
      <c r="K403" s="204">
        <f t="shared" ref="K403:Q403" si="549">SUM(K404+K410+K422+K447)</f>
        <v>10000</v>
      </c>
      <c r="L403" s="204">
        <f t="shared" si="549"/>
        <v>35000</v>
      </c>
      <c r="M403" s="204">
        <f t="shared" si="549"/>
        <v>25000</v>
      </c>
      <c r="N403" s="204">
        <f t="shared" si="549"/>
        <v>0</v>
      </c>
      <c r="O403" s="204">
        <f t="shared" si="549"/>
        <v>0</v>
      </c>
      <c r="P403" s="204">
        <f t="shared" si="549"/>
        <v>42000</v>
      </c>
      <c r="Q403" s="204">
        <f t="shared" si="549"/>
        <v>36000</v>
      </c>
      <c r="R403" s="204">
        <v>815000</v>
      </c>
      <c r="S403" s="204" t="e">
        <f>SUM(S404+S409+S412)</f>
        <v>#REF!</v>
      </c>
      <c r="T403" s="204" t="e">
        <f>SUM(T404+T409+T412)</f>
        <v>#REF!</v>
      </c>
      <c r="U403" s="204">
        <f>SUM(U404+U409+U412)</f>
        <v>525680</v>
      </c>
      <c r="V403" s="204">
        <f>SUM(V404+V409+V412)</f>
        <v>0</v>
      </c>
      <c r="W403" s="204" t="e">
        <f>SUM(W404+W409+W412)</f>
        <v>#REF!</v>
      </c>
      <c r="X403" s="204">
        <f>SUM(X404+X409+X412+X415)</f>
        <v>105000</v>
      </c>
      <c r="Y403" s="204">
        <f>SUM(Y404+Y409+Y412+Y415)</f>
        <v>268000</v>
      </c>
      <c r="Z403" s="204">
        <f>SUM(Z404+Z409+Z412+Z415)</f>
        <v>317700</v>
      </c>
      <c r="AA403" s="204">
        <f t="shared" ref="AA403:AP403" si="550">AA404+AA409+AA412+AA415</f>
        <v>117500</v>
      </c>
      <c r="AB403" s="204">
        <f t="shared" si="550"/>
        <v>72320.899999999994</v>
      </c>
      <c r="AC403" s="204">
        <f t="shared" si="550"/>
        <v>235000</v>
      </c>
      <c r="AD403" s="204">
        <f t="shared" si="550"/>
        <v>240000</v>
      </c>
      <c r="AE403" s="204">
        <f t="shared" si="550"/>
        <v>0</v>
      </c>
      <c r="AF403" s="204">
        <f t="shared" si="550"/>
        <v>0</v>
      </c>
      <c r="AG403" s="204">
        <f t="shared" si="550"/>
        <v>240000</v>
      </c>
      <c r="AH403" s="204">
        <f t="shared" si="550"/>
        <v>94118.510000000009</v>
      </c>
      <c r="AI403" s="204">
        <f t="shared" si="550"/>
        <v>169800</v>
      </c>
      <c r="AJ403" s="204">
        <f t="shared" si="550"/>
        <v>31241.22</v>
      </c>
      <c r="AK403" s="204">
        <f t="shared" si="550"/>
        <v>122000</v>
      </c>
      <c r="AL403" s="204">
        <f t="shared" si="550"/>
        <v>0</v>
      </c>
      <c r="AM403" s="204">
        <f t="shared" si="550"/>
        <v>0</v>
      </c>
      <c r="AN403" s="204">
        <f t="shared" si="550"/>
        <v>122000</v>
      </c>
      <c r="AO403" s="204">
        <f t="shared" si="479"/>
        <v>16192.182626584377</v>
      </c>
      <c r="AP403" s="204">
        <f t="shared" si="550"/>
        <v>92000</v>
      </c>
      <c r="AQ403" s="204"/>
      <c r="AR403" s="204">
        <f>SUM(AR415)</f>
        <v>12210.51</v>
      </c>
      <c r="AS403" s="204"/>
      <c r="AT403" s="204">
        <f t="shared" ref="AT403:AW403" si="551">AT404+AT409+AT412+AT415</f>
        <v>7019.44</v>
      </c>
      <c r="AU403" s="204">
        <f t="shared" si="551"/>
        <v>7250</v>
      </c>
      <c r="AV403" s="204">
        <f t="shared" si="551"/>
        <v>0</v>
      </c>
      <c r="AW403" s="204">
        <f t="shared" si="551"/>
        <v>19460.510000000002</v>
      </c>
      <c r="AX403" s="82"/>
      <c r="AY403" s="82"/>
      <c r="AZ403" s="82"/>
      <c r="BA403" s="82"/>
      <c r="BB403" s="82"/>
      <c r="BC403" s="82"/>
      <c r="BD403" s="82">
        <f t="shared" si="487"/>
        <v>0</v>
      </c>
      <c r="BE403" s="82">
        <f t="shared" si="488"/>
        <v>19460.510000000002</v>
      </c>
      <c r="BF403" s="82">
        <f t="shared" si="490"/>
        <v>0</v>
      </c>
      <c r="BG403" s="82">
        <f>SUM(BG404+BG409+BG412+BG415)</f>
        <v>6719.44</v>
      </c>
      <c r="BH403" s="82">
        <f>SUM(BH404+BH409+BH412+BH415)</f>
        <v>107000</v>
      </c>
      <c r="BI403" s="82">
        <f>SUM(BI404+BI409+BI412+BI415)</f>
        <v>107000</v>
      </c>
      <c r="BJ403" s="82">
        <f>SUM(BJ404+BJ409+BJ412+BJ415)</f>
        <v>11189.25</v>
      </c>
      <c r="BK403" s="82">
        <v>107000</v>
      </c>
      <c r="BL403" s="82">
        <v>107000</v>
      </c>
      <c r="BM403" s="108">
        <f t="shared" si="526"/>
        <v>10.457242990654207</v>
      </c>
    </row>
    <row r="404" spans="1:65" hidden="1" x14ac:dyDescent="0.2">
      <c r="A404" s="206"/>
      <c r="B404" s="202"/>
      <c r="C404" s="202"/>
      <c r="D404" s="202"/>
      <c r="E404" s="213"/>
      <c r="F404" s="213"/>
      <c r="G404" s="213"/>
      <c r="H404" s="202"/>
      <c r="I404" s="214">
        <v>321</v>
      </c>
      <c r="J404" s="109" t="s">
        <v>93</v>
      </c>
      <c r="K404" s="215">
        <f>SUM(K406:K407)</f>
        <v>5000</v>
      </c>
      <c r="L404" s="215">
        <f t="shared" ref="L404:Q404" si="552">SUM(L406:L409)</f>
        <v>25000</v>
      </c>
      <c r="M404" s="215">
        <f t="shared" si="552"/>
        <v>15000</v>
      </c>
      <c r="N404" s="215">
        <f t="shared" si="552"/>
        <v>0</v>
      </c>
      <c r="O404" s="215">
        <f t="shared" si="552"/>
        <v>0</v>
      </c>
      <c r="P404" s="215">
        <f t="shared" si="552"/>
        <v>32000</v>
      </c>
      <c r="Q404" s="215">
        <f t="shared" si="552"/>
        <v>25000</v>
      </c>
      <c r="R404" s="204"/>
      <c r="S404" s="215">
        <f>SUM(S406:S409)</f>
        <v>0</v>
      </c>
      <c r="T404" s="215">
        <f>SUM(T406:T409)</f>
        <v>272680</v>
      </c>
      <c r="U404" s="215">
        <f>SUM(U406:U409)</f>
        <v>263680</v>
      </c>
      <c r="V404" s="215"/>
      <c r="W404" s="215">
        <f>SUM(W406:W409)</f>
        <v>0</v>
      </c>
      <c r="X404" s="215">
        <f>SUM(X406:X408)</f>
        <v>14000</v>
      </c>
      <c r="Y404" s="215">
        <f>SUM(Y405:Y408)</f>
        <v>92000</v>
      </c>
      <c r="Z404" s="215">
        <f>SUM(Z405:Z408)</f>
        <v>88500</v>
      </c>
      <c r="AA404" s="215">
        <f>SUM(AA405:AA408)</f>
        <v>77500</v>
      </c>
      <c r="AB404" s="215">
        <f t="shared" ref="AB404" si="553">SUM(AB405:AB408)</f>
        <v>2794</v>
      </c>
      <c r="AC404" s="215">
        <f>SUM(AC405:AC408)</f>
        <v>155000</v>
      </c>
      <c r="AD404" s="215">
        <f>SUM(AD405:AD408)</f>
        <v>145000</v>
      </c>
      <c r="AE404" s="215">
        <f t="shared" ref="AE404:AP404" si="554">SUM(AE405:AE408)</f>
        <v>0</v>
      </c>
      <c r="AF404" s="215">
        <f t="shared" si="554"/>
        <v>0</v>
      </c>
      <c r="AG404" s="215">
        <f t="shared" si="554"/>
        <v>145000</v>
      </c>
      <c r="AH404" s="215">
        <f t="shared" si="554"/>
        <v>43002</v>
      </c>
      <c r="AI404" s="215">
        <f t="shared" si="554"/>
        <v>99800</v>
      </c>
      <c r="AJ404" s="215">
        <f t="shared" si="554"/>
        <v>1280</v>
      </c>
      <c r="AK404" s="215">
        <f t="shared" si="554"/>
        <v>52000</v>
      </c>
      <c r="AL404" s="215">
        <f t="shared" si="554"/>
        <v>0</v>
      </c>
      <c r="AM404" s="215">
        <f t="shared" si="554"/>
        <v>0</v>
      </c>
      <c r="AN404" s="215">
        <f t="shared" si="554"/>
        <v>52000</v>
      </c>
      <c r="AO404" s="204">
        <f t="shared" si="479"/>
        <v>6901.5860375605544</v>
      </c>
      <c r="AP404" s="215">
        <f t="shared" si="554"/>
        <v>12000</v>
      </c>
      <c r="AQ404" s="215"/>
      <c r="AR404" s="215"/>
      <c r="AS404" s="204"/>
      <c r="AT404" s="215">
        <f t="shared" ref="AT404:AV404" si="555">SUM(AT405:AT408)</f>
        <v>69.97</v>
      </c>
      <c r="AU404" s="215">
        <f t="shared" si="555"/>
        <v>150</v>
      </c>
      <c r="AV404" s="215">
        <f t="shared" si="555"/>
        <v>0</v>
      </c>
      <c r="AW404" s="215">
        <f t="shared" ref="AW404:AW417" si="556">SUM(AR404+AU404-AV404)</f>
        <v>150</v>
      </c>
      <c r="AX404" s="82"/>
      <c r="AY404" s="82"/>
      <c r="AZ404" s="82"/>
      <c r="BA404" s="82"/>
      <c r="BB404" s="82"/>
      <c r="BC404" s="82"/>
      <c r="BD404" s="82">
        <f t="shared" si="487"/>
        <v>0</v>
      </c>
      <c r="BE404" s="82">
        <f t="shared" si="488"/>
        <v>150</v>
      </c>
      <c r="BF404" s="82">
        <f t="shared" si="490"/>
        <v>0</v>
      </c>
      <c r="BG404" s="82">
        <f>SUM(BG405:BG408)</f>
        <v>69.97</v>
      </c>
      <c r="BH404" s="82">
        <f>SUM(BH405:BH408)</f>
        <v>10000</v>
      </c>
      <c r="BI404" s="82">
        <f>SUM(BI405:BI408)</f>
        <v>10000</v>
      </c>
      <c r="BJ404" s="82">
        <f>SUM(BJ405:BJ408)</f>
        <v>27.85</v>
      </c>
      <c r="BK404" s="82"/>
      <c r="BL404" s="82"/>
      <c r="BM404" s="108">
        <f t="shared" si="526"/>
        <v>0.27850000000000003</v>
      </c>
    </row>
    <row r="405" spans="1:65" hidden="1" x14ac:dyDescent="0.2">
      <c r="A405" s="206"/>
      <c r="B405" s="202"/>
      <c r="C405" s="202"/>
      <c r="D405" s="202"/>
      <c r="E405" s="213"/>
      <c r="F405" s="213"/>
      <c r="G405" s="213"/>
      <c r="H405" s="202"/>
      <c r="I405" s="214">
        <v>32111</v>
      </c>
      <c r="J405" s="109" t="s">
        <v>48</v>
      </c>
      <c r="K405" s="215"/>
      <c r="L405" s="215"/>
      <c r="M405" s="215"/>
      <c r="N405" s="215"/>
      <c r="O405" s="215"/>
      <c r="P405" s="215"/>
      <c r="Q405" s="215"/>
      <c r="R405" s="204"/>
      <c r="S405" s="215"/>
      <c r="T405" s="215"/>
      <c r="U405" s="215"/>
      <c r="V405" s="215"/>
      <c r="W405" s="215"/>
      <c r="X405" s="215"/>
      <c r="Y405" s="215"/>
      <c r="Z405" s="215">
        <v>1000</v>
      </c>
      <c r="AA405" s="215">
        <v>1000</v>
      </c>
      <c r="AB405" s="215">
        <v>170</v>
      </c>
      <c r="AC405" s="215">
        <v>2000</v>
      </c>
      <c r="AD405" s="215">
        <v>2000</v>
      </c>
      <c r="AE405" s="215"/>
      <c r="AF405" s="215"/>
      <c r="AG405" s="218">
        <f>SUM(AD405+AE405-AF405)</f>
        <v>2000</v>
      </c>
      <c r="AH405" s="215">
        <v>200</v>
      </c>
      <c r="AI405" s="215">
        <v>3000</v>
      </c>
      <c r="AJ405" s="82">
        <v>0</v>
      </c>
      <c r="AK405" s="215">
        <v>3000</v>
      </c>
      <c r="AL405" s="215"/>
      <c r="AM405" s="215"/>
      <c r="AN405" s="82">
        <f t="shared" si="458"/>
        <v>3000</v>
      </c>
      <c r="AO405" s="204">
        <f t="shared" si="479"/>
        <v>398.16842524387812</v>
      </c>
      <c r="AP405" s="82">
        <v>3000</v>
      </c>
      <c r="AQ405" s="82"/>
      <c r="AR405" s="82"/>
      <c r="AS405" s="204"/>
      <c r="AT405" s="82"/>
      <c r="AU405" s="82"/>
      <c r="AV405" s="82"/>
      <c r="AW405" s="82">
        <f t="shared" si="556"/>
        <v>0</v>
      </c>
      <c r="AX405" s="82"/>
      <c r="AY405" s="82"/>
      <c r="AZ405" s="82">
        <v>3000</v>
      </c>
      <c r="BA405" s="82"/>
      <c r="BB405" s="82"/>
      <c r="BC405" s="82"/>
      <c r="BD405" s="82">
        <f t="shared" si="487"/>
        <v>3000</v>
      </c>
      <c r="BE405" s="82">
        <f t="shared" si="488"/>
        <v>-3000</v>
      </c>
      <c r="BF405" s="82">
        <f t="shared" si="490"/>
        <v>-3000</v>
      </c>
      <c r="BG405" s="82"/>
      <c r="BH405" s="82"/>
      <c r="BI405" s="82"/>
      <c r="BJ405" s="82"/>
      <c r="BK405" s="82"/>
      <c r="BL405" s="82"/>
      <c r="BM405" s="108">
        <v>0</v>
      </c>
    </row>
    <row r="406" spans="1:65" hidden="1" x14ac:dyDescent="0.2">
      <c r="A406" s="206"/>
      <c r="B406" s="202"/>
      <c r="C406" s="202"/>
      <c r="D406" s="202"/>
      <c r="E406" s="213"/>
      <c r="F406" s="213"/>
      <c r="G406" s="213"/>
      <c r="H406" s="202"/>
      <c r="I406" s="214">
        <v>32115</v>
      </c>
      <c r="J406" s="109" t="s">
        <v>222</v>
      </c>
      <c r="K406" s="215"/>
      <c r="L406" s="215"/>
      <c r="M406" s="215"/>
      <c r="N406" s="215"/>
      <c r="O406" s="215"/>
      <c r="P406" s="215">
        <v>2000</v>
      </c>
      <c r="Q406" s="215">
        <v>4000</v>
      </c>
      <c r="R406" s="204"/>
      <c r="S406" s="215">
        <v>0</v>
      </c>
      <c r="T406" s="215">
        <v>9000</v>
      </c>
      <c r="U406" s="215"/>
      <c r="V406" s="215"/>
      <c r="W406" s="215">
        <v>0</v>
      </c>
      <c r="X406" s="215">
        <v>2000</v>
      </c>
      <c r="Y406" s="215">
        <v>15000</v>
      </c>
      <c r="Z406" s="215">
        <v>15000</v>
      </c>
      <c r="AA406" s="215">
        <v>0</v>
      </c>
      <c r="AB406" s="215">
        <v>518</v>
      </c>
      <c r="AC406" s="215">
        <v>0</v>
      </c>
      <c r="AD406" s="215">
        <v>5000</v>
      </c>
      <c r="AE406" s="215"/>
      <c r="AF406" s="215"/>
      <c r="AG406" s="218">
        <f t="shared" ref="AG406:AG408" si="557">SUM(AD406+AE406-AF406)</f>
        <v>5000</v>
      </c>
      <c r="AH406" s="215">
        <v>864</v>
      </c>
      <c r="AI406" s="215">
        <v>3000</v>
      </c>
      <c r="AJ406" s="82">
        <v>0</v>
      </c>
      <c r="AK406" s="215">
        <v>4000</v>
      </c>
      <c r="AL406" s="215"/>
      <c r="AM406" s="215"/>
      <c r="AN406" s="82">
        <f t="shared" si="458"/>
        <v>4000</v>
      </c>
      <c r="AO406" s="204">
        <f t="shared" si="479"/>
        <v>530.89123365850423</v>
      </c>
      <c r="AP406" s="82">
        <v>4000</v>
      </c>
      <c r="AQ406" s="82"/>
      <c r="AR406" s="82"/>
      <c r="AS406" s="204">
        <v>69.97</v>
      </c>
      <c r="AT406" s="82">
        <v>69.97</v>
      </c>
      <c r="AU406" s="82">
        <v>150</v>
      </c>
      <c r="AV406" s="82"/>
      <c r="AW406" s="82">
        <f t="shared" si="556"/>
        <v>150</v>
      </c>
      <c r="AX406" s="82"/>
      <c r="AY406" s="82"/>
      <c r="AZ406" s="82">
        <v>150</v>
      </c>
      <c r="BA406" s="82"/>
      <c r="BB406" s="82"/>
      <c r="BC406" s="82"/>
      <c r="BD406" s="82">
        <f t="shared" si="487"/>
        <v>150</v>
      </c>
      <c r="BE406" s="82">
        <f t="shared" si="488"/>
        <v>0</v>
      </c>
      <c r="BF406" s="82">
        <f t="shared" si="490"/>
        <v>-150</v>
      </c>
      <c r="BG406" s="82">
        <v>69.97</v>
      </c>
      <c r="BH406" s="82"/>
      <c r="BI406" s="82"/>
      <c r="BJ406" s="82">
        <v>27.85</v>
      </c>
      <c r="BK406" s="82"/>
      <c r="BL406" s="82"/>
      <c r="BM406" s="108">
        <v>0</v>
      </c>
    </row>
    <row r="407" spans="1:65" hidden="1" x14ac:dyDescent="0.2">
      <c r="A407" s="206"/>
      <c r="B407" s="202"/>
      <c r="C407" s="202"/>
      <c r="D407" s="202"/>
      <c r="E407" s="213"/>
      <c r="F407" s="213"/>
      <c r="G407" s="213"/>
      <c r="H407" s="202"/>
      <c r="I407" s="214">
        <v>32131</v>
      </c>
      <c r="J407" s="109" t="s">
        <v>9</v>
      </c>
      <c r="K407" s="215">
        <v>5000</v>
      </c>
      <c r="L407" s="215">
        <v>15000</v>
      </c>
      <c r="M407" s="215">
        <v>5000</v>
      </c>
      <c r="N407" s="215"/>
      <c r="O407" s="215"/>
      <c r="P407" s="215">
        <v>20000</v>
      </c>
      <c r="Q407" s="215">
        <v>10000</v>
      </c>
      <c r="R407" s="204"/>
      <c r="S407" s="215">
        <v>0</v>
      </c>
      <c r="T407" s="215">
        <v>70000</v>
      </c>
      <c r="U407" s="215"/>
      <c r="V407" s="215"/>
      <c r="W407" s="215">
        <v>0</v>
      </c>
      <c r="X407" s="215">
        <v>5000</v>
      </c>
      <c r="Y407" s="215">
        <v>75000</v>
      </c>
      <c r="Z407" s="215">
        <v>67500</v>
      </c>
      <c r="AA407" s="215">
        <v>75000</v>
      </c>
      <c r="AB407" s="215"/>
      <c r="AC407" s="215">
        <v>150000</v>
      </c>
      <c r="AD407" s="215">
        <v>130000</v>
      </c>
      <c r="AE407" s="215"/>
      <c r="AF407" s="215"/>
      <c r="AG407" s="218">
        <f t="shared" si="557"/>
        <v>130000</v>
      </c>
      <c r="AH407" s="215">
        <v>36600</v>
      </c>
      <c r="AI407" s="215">
        <v>84800</v>
      </c>
      <c r="AJ407" s="82">
        <v>0</v>
      </c>
      <c r="AK407" s="215">
        <v>40000</v>
      </c>
      <c r="AL407" s="215"/>
      <c r="AM407" s="215"/>
      <c r="AN407" s="82">
        <f t="shared" si="458"/>
        <v>40000</v>
      </c>
      <c r="AO407" s="204">
        <f t="shared" si="479"/>
        <v>5308.9123365850419</v>
      </c>
      <c r="AP407" s="82"/>
      <c r="AQ407" s="82"/>
      <c r="AR407" s="82"/>
      <c r="AS407" s="204"/>
      <c r="AT407" s="82"/>
      <c r="AU407" s="82"/>
      <c r="AV407" s="82"/>
      <c r="AW407" s="82">
        <f t="shared" si="556"/>
        <v>0</v>
      </c>
      <c r="AX407" s="82"/>
      <c r="AY407" s="82"/>
      <c r="AZ407" s="82"/>
      <c r="BA407" s="82"/>
      <c r="BB407" s="82"/>
      <c r="BC407" s="82"/>
      <c r="BD407" s="82">
        <f t="shared" si="487"/>
        <v>0</v>
      </c>
      <c r="BE407" s="82">
        <f t="shared" si="488"/>
        <v>0</v>
      </c>
      <c r="BF407" s="82">
        <f t="shared" si="490"/>
        <v>0</v>
      </c>
      <c r="BG407" s="82"/>
      <c r="BH407" s="82">
        <v>10000</v>
      </c>
      <c r="BI407" s="82">
        <v>10000</v>
      </c>
      <c r="BJ407" s="82"/>
      <c r="BK407" s="82"/>
      <c r="BL407" s="82"/>
      <c r="BM407" s="108">
        <v>0</v>
      </c>
    </row>
    <row r="408" spans="1:65" hidden="1" x14ac:dyDescent="0.2">
      <c r="A408" s="206"/>
      <c r="B408" s="202"/>
      <c r="C408" s="202"/>
      <c r="D408" s="202"/>
      <c r="E408" s="213"/>
      <c r="F408" s="213"/>
      <c r="G408" s="213"/>
      <c r="H408" s="202"/>
      <c r="I408" s="214">
        <v>32141</v>
      </c>
      <c r="J408" s="109" t="s">
        <v>223</v>
      </c>
      <c r="K408" s="215"/>
      <c r="L408" s="215"/>
      <c r="M408" s="215"/>
      <c r="N408" s="215"/>
      <c r="O408" s="215"/>
      <c r="P408" s="215"/>
      <c r="Q408" s="215"/>
      <c r="R408" s="204"/>
      <c r="S408" s="215"/>
      <c r="T408" s="215">
        <v>1680</v>
      </c>
      <c r="U408" s="215">
        <v>1680</v>
      </c>
      <c r="V408" s="215"/>
      <c r="W408" s="215"/>
      <c r="X408" s="215">
        <v>7000</v>
      </c>
      <c r="Y408" s="215">
        <v>2000</v>
      </c>
      <c r="Z408" s="215">
        <v>5000</v>
      </c>
      <c r="AA408" s="215">
        <v>1500</v>
      </c>
      <c r="AB408" s="215">
        <v>2106</v>
      </c>
      <c r="AC408" s="215">
        <v>3000</v>
      </c>
      <c r="AD408" s="215">
        <v>8000</v>
      </c>
      <c r="AE408" s="215"/>
      <c r="AF408" s="215"/>
      <c r="AG408" s="218">
        <f t="shared" si="557"/>
        <v>8000</v>
      </c>
      <c r="AH408" s="215">
        <v>5338</v>
      </c>
      <c r="AI408" s="215">
        <v>9000</v>
      </c>
      <c r="AJ408" s="82">
        <v>1280</v>
      </c>
      <c r="AK408" s="215">
        <v>5000</v>
      </c>
      <c r="AL408" s="215"/>
      <c r="AM408" s="215"/>
      <c r="AN408" s="82">
        <f t="shared" si="458"/>
        <v>5000</v>
      </c>
      <c r="AO408" s="204">
        <f t="shared" si="479"/>
        <v>663.61404207313024</v>
      </c>
      <c r="AP408" s="82">
        <v>5000</v>
      </c>
      <c r="AQ408" s="82"/>
      <c r="AR408" s="82"/>
      <c r="AS408" s="204"/>
      <c r="AT408" s="82"/>
      <c r="AU408" s="82"/>
      <c r="AV408" s="82"/>
      <c r="AW408" s="82">
        <f t="shared" si="556"/>
        <v>0</v>
      </c>
      <c r="AX408" s="82"/>
      <c r="AY408" s="82"/>
      <c r="AZ408" s="82">
        <v>5000</v>
      </c>
      <c r="BA408" s="82"/>
      <c r="BB408" s="82"/>
      <c r="BC408" s="82"/>
      <c r="BD408" s="82">
        <f t="shared" si="487"/>
        <v>5000</v>
      </c>
      <c r="BE408" s="82">
        <f t="shared" si="488"/>
        <v>-5000</v>
      </c>
      <c r="BF408" s="82">
        <f t="shared" si="490"/>
        <v>-5000</v>
      </c>
      <c r="BG408" s="82"/>
      <c r="BH408" s="82"/>
      <c r="BI408" s="82"/>
      <c r="BJ408" s="82"/>
      <c r="BK408" s="82"/>
      <c r="BL408" s="82"/>
      <c r="BM408" s="108">
        <v>0</v>
      </c>
    </row>
    <row r="409" spans="1:65" hidden="1" x14ac:dyDescent="0.2">
      <c r="A409" s="206"/>
      <c r="B409" s="202"/>
      <c r="C409" s="202"/>
      <c r="D409" s="202"/>
      <c r="E409" s="213"/>
      <c r="F409" s="213"/>
      <c r="G409" s="213"/>
      <c r="H409" s="202"/>
      <c r="I409" s="214">
        <v>322</v>
      </c>
      <c r="J409" s="109" t="s">
        <v>70</v>
      </c>
      <c r="K409" s="215">
        <f t="shared" ref="K409:Q409" si="558">SUM(K410:K417)</f>
        <v>5000</v>
      </c>
      <c r="L409" s="215">
        <f t="shared" si="558"/>
        <v>10000</v>
      </c>
      <c r="M409" s="215">
        <f t="shared" si="558"/>
        <v>10000</v>
      </c>
      <c r="N409" s="215">
        <f t="shared" si="558"/>
        <v>0</v>
      </c>
      <c r="O409" s="215">
        <f t="shared" si="558"/>
        <v>0</v>
      </c>
      <c r="P409" s="215">
        <f t="shared" si="558"/>
        <v>10000</v>
      </c>
      <c r="Q409" s="215">
        <f t="shared" si="558"/>
        <v>11000</v>
      </c>
      <c r="R409" s="204"/>
      <c r="S409" s="224">
        <f>SUM(S410:S410)</f>
        <v>0</v>
      </c>
      <c r="T409" s="224">
        <f>SUM(T410:T410)</f>
        <v>192000</v>
      </c>
      <c r="U409" s="224">
        <f>SUM(U410:U417)</f>
        <v>262000</v>
      </c>
      <c r="V409" s="224"/>
      <c r="W409" s="224">
        <f t="shared" ref="W409:AB409" si="559">SUM(W410:W410)</f>
        <v>0</v>
      </c>
      <c r="X409" s="224">
        <f t="shared" si="559"/>
        <v>74000</v>
      </c>
      <c r="Y409" s="224">
        <f t="shared" si="559"/>
        <v>144000</v>
      </c>
      <c r="Z409" s="224">
        <f t="shared" si="559"/>
        <v>144000</v>
      </c>
      <c r="AA409" s="224">
        <f t="shared" si="559"/>
        <v>25000</v>
      </c>
      <c r="AB409" s="224">
        <f t="shared" si="559"/>
        <v>68991.899999999994</v>
      </c>
      <c r="AC409" s="224">
        <f t="shared" ref="AC409:AP409" si="560">SUM(AC410:AC411)</f>
        <v>50000</v>
      </c>
      <c r="AD409" s="224">
        <f t="shared" si="560"/>
        <v>65000</v>
      </c>
      <c r="AE409" s="224">
        <f t="shared" si="560"/>
        <v>0</v>
      </c>
      <c r="AF409" s="224">
        <f t="shared" si="560"/>
        <v>0</v>
      </c>
      <c r="AG409" s="224">
        <f t="shared" si="560"/>
        <v>65000</v>
      </c>
      <c r="AH409" s="224">
        <f t="shared" si="560"/>
        <v>37972.51</v>
      </c>
      <c r="AI409" s="224">
        <f t="shared" si="560"/>
        <v>65000</v>
      </c>
      <c r="AJ409" s="224">
        <f t="shared" si="560"/>
        <v>29961.22</v>
      </c>
      <c r="AK409" s="224">
        <f t="shared" si="560"/>
        <v>65000</v>
      </c>
      <c r="AL409" s="224">
        <f t="shared" si="560"/>
        <v>0</v>
      </c>
      <c r="AM409" s="224">
        <f t="shared" si="560"/>
        <v>0</v>
      </c>
      <c r="AN409" s="224">
        <f t="shared" si="560"/>
        <v>65000</v>
      </c>
      <c r="AO409" s="204">
        <f t="shared" si="479"/>
        <v>8626.9825469506923</v>
      </c>
      <c r="AP409" s="224">
        <f t="shared" si="560"/>
        <v>70000</v>
      </c>
      <c r="AQ409" s="224"/>
      <c r="AR409" s="224"/>
      <c r="AS409" s="204">
        <f>SUM(AS410:AS411)</f>
        <v>2884.22</v>
      </c>
      <c r="AT409" s="224">
        <f t="shared" ref="AT409:AV409" si="561">SUM(AT410:AT411)</f>
        <v>2884.22</v>
      </c>
      <c r="AU409" s="224">
        <f t="shared" si="561"/>
        <v>3000</v>
      </c>
      <c r="AV409" s="224">
        <f t="shared" si="561"/>
        <v>0</v>
      </c>
      <c r="AW409" s="224">
        <f t="shared" si="556"/>
        <v>3000</v>
      </c>
      <c r="AX409" s="82"/>
      <c r="AY409" s="82"/>
      <c r="AZ409" s="82"/>
      <c r="BA409" s="82"/>
      <c r="BB409" s="82"/>
      <c r="BC409" s="82"/>
      <c r="BD409" s="82">
        <f t="shared" si="487"/>
        <v>0</v>
      </c>
      <c r="BE409" s="82">
        <f t="shared" si="488"/>
        <v>3000</v>
      </c>
      <c r="BF409" s="82">
        <f t="shared" si="490"/>
        <v>0</v>
      </c>
      <c r="BG409" s="82">
        <f>SUM(BG410:BG411)</f>
        <v>2884.22</v>
      </c>
      <c r="BH409" s="82">
        <f>SUM(BH410:BH411)</f>
        <v>37000</v>
      </c>
      <c r="BI409" s="82">
        <f>SUM(BI410:BI411)</f>
        <v>37000</v>
      </c>
      <c r="BJ409" s="82">
        <f>SUM(BJ410:BJ411)</f>
        <v>3454.22</v>
      </c>
      <c r="BK409" s="82"/>
      <c r="BL409" s="82"/>
      <c r="BM409" s="108">
        <f t="shared" si="526"/>
        <v>9.3357297297297297</v>
      </c>
    </row>
    <row r="410" spans="1:65" hidden="1" x14ac:dyDescent="0.2">
      <c r="A410" s="206"/>
      <c r="B410" s="202"/>
      <c r="C410" s="202"/>
      <c r="D410" s="202"/>
      <c r="E410" s="213"/>
      <c r="F410" s="213"/>
      <c r="G410" s="213"/>
      <c r="H410" s="202"/>
      <c r="I410" s="214">
        <v>32216</v>
      </c>
      <c r="J410" s="109" t="s">
        <v>224</v>
      </c>
      <c r="K410" s="215">
        <v>5000</v>
      </c>
      <c r="L410" s="215">
        <v>10000</v>
      </c>
      <c r="M410" s="215">
        <v>10000</v>
      </c>
      <c r="N410" s="215"/>
      <c r="O410" s="215"/>
      <c r="P410" s="215">
        <v>10000</v>
      </c>
      <c r="Q410" s="215">
        <v>11000</v>
      </c>
      <c r="R410" s="204"/>
      <c r="S410" s="215"/>
      <c r="T410" s="215">
        <v>192000</v>
      </c>
      <c r="U410" s="215">
        <v>192000</v>
      </c>
      <c r="V410" s="215"/>
      <c r="W410" s="215"/>
      <c r="X410" s="215">
        <v>74000</v>
      </c>
      <c r="Y410" s="215">
        <v>144000</v>
      </c>
      <c r="Z410" s="215">
        <v>144000</v>
      </c>
      <c r="AA410" s="215">
        <v>25000</v>
      </c>
      <c r="AB410" s="215">
        <v>68991.899999999994</v>
      </c>
      <c r="AC410" s="215">
        <v>50000</v>
      </c>
      <c r="AD410" s="215">
        <v>60000</v>
      </c>
      <c r="AE410" s="215"/>
      <c r="AF410" s="215"/>
      <c r="AG410" s="218">
        <f t="shared" ref="AG410:AG411" si="562">SUM(AD410+AE410-AF410)</f>
        <v>60000</v>
      </c>
      <c r="AH410" s="215">
        <v>33307.61</v>
      </c>
      <c r="AI410" s="215">
        <v>60000</v>
      </c>
      <c r="AJ410" s="82">
        <v>29961.22</v>
      </c>
      <c r="AK410" s="215">
        <v>60000</v>
      </c>
      <c r="AL410" s="215"/>
      <c r="AM410" s="215"/>
      <c r="AN410" s="82">
        <f t="shared" ref="AN410:AN417" si="563">SUM(AK410+AL410-AM410)</f>
        <v>60000</v>
      </c>
      <c r="AO410" s="204">
        <f t="shared" si="479"/>
        <v>7963.3685048775624</v>
      </c>
      <c r="AP410" s="82">
        <v>60000</v>
      </c>
      <c r="AQ410" s="82"/>
      <c r="AR410" s="82"/>
      <c r="AS410" s="204">
        <v>2884.22</v>
      </c>
      <c r="AT410" s="82">
        <v>2884.22</v>
      </c>
      <c r="AU410" s="82">
        <v>3000</v>
      </c>
      <c r="AV410" s="82"/>
      <c r="AW410" s="82">
        <f t="shared" si="556"/>
        <v>3000</v>
      </c>
      <c r="AX410" s="82"/>
      <c r="AY410" s="82"/>
      <c r="AZ410" s="82">
        <v>3000</v>
      </c>
      <c r="BA410" s="82"/>
      <c r="BB410" s="82"/>
      <c r="BC410" s="82"/>
      <c r="BD410" s="82">
        <f t="shared" si="487"/>
        <v>3000</v>
      </c>
      <c r="BE410" s="82">
        <f t="shared" si="488"/>
        <v>0</v>
      </c>
      <c r="BF410" s="82">
        <f t="shared" si="490"/>
        <v>-3000</v>
      </c>
      <c r="BG410" s="82">
        <v>2884.22</v>
      </c>
      <c r="BH410" s="82">
        <v>33000</v>
      </c>
      <c r="BI410" s="82">
        <v>33000</v>
      </c>
      <c r="BJ410" s="82">
        <v>3454.22</v>
      </c>
      <c r="BK410" s="82"/>
      <c r="BL410" s="82"/>
      <c r="BM410" s="108">
        <f t="shared" si="526"/>
        <v>10.467333333333332</v>
      </c>
    </row>
    <row r="411" spans="1:65" hidden="1" x14ac:dyDescent="0.2">
      <c r="A411" s="206"/>
      <c r="B411" s="202"/>
      <c r="C411" s="202"/>
      <c r="D411" s="202"/>
      <c r="E411" s="213"/>
      <c r="F411" s="213"/>
      <c r="G411" s="213"/>
      <c r="H411" s="202"/>
      <c r="I411" s="214">
        <v>32271</v>
      </c>
      <c r="J411" s="109" t="s">
        <v>268</v>
      </c>
      <c r="K411" s="215"/>
      <c r="L411" s="215"/>
      <c r="M411" s="215"/>
      <c r="N411" s="215"/>
      <c r="O411" s="215"/>
      <c r="P411" s="215"/>
      <c r="Q411" s="215"/>
      <c r="R411" s="204"/>
      <c r="S411" s="215"/>
      <c r="T411" s="215"/>
      <c r="U411" s="215"/>
      <c r="V411" s="215"/>
      <c r="W411" s="215"/>
      <c r="X411" s="215"/>
      <c r="Y411" s="215"/>
      <c r="Z411" s="215"/>
      <c r="AA411" s="215"/>
      <c r="AB411" s="215"/>
      <c r="AC411" s="215"/>
      <c r="AD411" s="215">
        <v>5000</v>
      </c>
      <c r="AE411" s="215"/>
      <c r="AF411" s="215"/>
      <c r="AG411" s="218">
        <f t="shared" si="562"/>
        <v>5000</v>
      </c>
      <c r="AH411" s="215">
        <v>4664.8999999999996</v>
      </c>
      <c r="AI411" s="215">
        <v>5000</v>
      </c>
      <c r="AJ411" s="82">
        <v>0</v>
      </c>
      <c r="AK411" s="215">
        <v>5000</v>
      </c>
      <c r="AL411" s="215"/>
      <c r="AM411" s="215"/>
      <c r="AN411" s="82">
        <f t="shared" si="563"/>
        <v>5000</v>
      </c>
      <c r="AO411" s="204">
        <f t="shared" si="479"/>
        <v>663.61404207313024</v>
      </c>
      <c r="AP411" s="82">
        <v>10000</v>
      </c>
      <c r="AQ411" s="82"/>
      <c r="AR411" s="82"/>
      <c r="AS411" s="204"/>
      <c r="AT411" s="82"/>
      <c r="AU411" s="82"/>
      <c r="AV411" s="82"/>
      <c r="AW411" s="82">
        <f t="shared" si="556"/>
        <v>0</v>
      </c>
      <c r="AX411" s="82"/>
      <c r="AY411" s="82"/>
      <c r="AZ411" s="82">
        <v>10000</v>
      </c>
      <c r="BA411" s="82"/>
      <c r="BB411" s="82"/>
      <c r="BC411" s="82"/>
      <c r="BD411" s="82">
        <f t="shared" si="487"/>
        <v>10000</v>
      </c>
      <c r="BE411" s="82">
        <f t="shared" si="488"/>
        <v>-10000</v>
      </c>
      <c r="BF411" s="82">
        <f t="shared" si="490"/>
        <v>-10000</v>
      </c>
      <c r="BG411" s="82"/>
      <c r="BH411" s="82">
        <v>4000</v>
      </c>
      <c r="BI411" s="82">
        <v>4000</v>
      </c>
      <c r="BJ411" s="82"/>
      <c r="BK411" s="82"/>
      <c r="BL411" s="82"/>
      <c r="BM411" s="108">
        <f t="shared" si="526"/>
        <v>0</v>
      </c>
    </row>
    <row r="412" spans="1:65" hidden="1" x14ac:dyDescent="0.2">
      <c r="A412" s="206"/>
      <c r="B412" s="202"/>
      <c r="C412" s="202"/>
      <c r="D412" s="202"/>
      <c r="E412" s="213"/>
      <c r="F412" s="213"/>
      <c r="G412" s="213"/>
      <c r="H412" s="202"/>
      <c r="I412" s="214">
        <v>323</v>
      </c>
      <c r="J412" s="109" t="s">
        <v>71</v>
      </c>
      <c r="K412" s="215">
        <f>SUM(K413:K437)</f>
        <v>0</v>
      </c>
      <c r="L412" s="215">
        <f t="shared" ref="L412:Q412" si="564">SUM(L413:L442)</f>
        <v>0</v>
      </c>
      <c r="M412" s="215">
        <f t="shared" si="564"/>
        <v>0</v>
      </c>
      <c r="N412" s="215">
        <f t="shared" si="564"/>
        <v>0</v>
      </c>
      <c r="O412" s="215">
        <f t="shared" si="564"/>
        <v>0</v>
      </c>
      <c r="P412" s="215">
        <f t="shared" si="564"/>
        <v>0</v>
      </c>
      <c r="Q412" s="215">
        <f t="shared" si="564"/>
        <v>0</v>
      </c>
      <c r="R412" s="204"/>
      <c r="S412" s="215" t="e">
        <f>SUM(#REF!)</f>
        <v>#REF!</v>
      </c>
      <c r="T412" s="215" t="e">
        <f>SUM(#REF!)</f>
        <v>#REF!</v>
      </c>
      <c r="U412" s="215"/>
      <c r="V412" s="215"/>
      <c r="W412" s="215" t="e">
        <f>SUM(#REF!)</f>
        <v>#REF!</v>
      </c>
      <c r="X412" s="215">
        <f>SUM(X413:X413)</f>
        <v>5000</v>
      </c>
      <c r="Y412" s="215">
        <f>SUM(Y413:Y413)</f>
        <v>0</v>
      </c>
      <c r="Z412" s="215">
        <v>53200</v>
      </c>
      <c r="AA412" s="215">
        <f>SUM(AA413:AA413)</f>
        <v>0</v>
      </c>
      <c r="AB412" s="215">
        <f>SUM(AB413:AB413)</f>
        <v>535</v>
      </c>
      <c r="AC412" s="215">
        <f t="shared" ref="AC412:AP412" si="565">SUM(AC413:AC414)</f>
        <v>0</v>
      </c>
      <c r="AD412" s="215">
        <f t="shared" si="565"/>
        <v>6000</v>
      </c>
      <c r="AE412" s="215">
        <f t="shared" si="565"/>
        <v>0</v>
      </c>
      <c r="AF412" s="215">
        <f t="shared" si="565"/>
        <v>0</v>
      </c>
      <c r="AG412" s="215">
        <f t="shared" si="565"/>
        <v>6000</v>
      </c>
      <c r="AH412" s="215">
        <f t="shared" si="565"/>
        <v>8845</v>
      </c>
      <c r="AI412" s="215">
        <f t="shared" si="565"/>
        <v>5000</v>
      </c>
      <c r="AJ412" s="215">
        <f t="shared" si="565"/>
        <v>0</v>
      </c>
      <c r="AK412" s="215">
        <f t="shared" si="565"/>
        <v>5000</v>
      </c>
      <c r="AL412" s="215">
        <f t="shared" si="565"/>
        <v>0</v>
      </c>
      <c r="AM412" s="215">
        <f t="shared" si="565"/>
        <v>0</v>
      </c>
      <c r="AN412" s="215">
        <f t="shared" si="565"/>
        <v>5000</v>
      </c>
      <c r="AO412" s="204">
        <f t="shared" si="479"/>
        <v>663.61404207313024</v>
      </c>
      <c r="AP412" s="215">
        <f t="shared" si="565"/>
        <v>10000</v>
      </c>
      <c r="AQ412" s="215"/>
      <c r="AR412" s="215"/>
      <c r="AS412" s="204"/>
      <c r="AT412" s="215">
        <f t="shared" ref="AT412:AV412" si="566">SUM(AT413:AT414)</f>
        <v>3765.25</v>
      </c>
      <c r="AU412" s="215">
        <f t="shared" si="566"/>
        <v>3800</v>
      </c>
      <c r="AV412" s="215">
        <f t="shared" si="566"/>
        <v>0</v>
      </c>
      <c r="AW412" s="215">
        <f t="shared" si="556"/>
        <v>3800</v>
      </c>
      <c r="AX412" s="82"/>
      <c r="AY412" s="82"/>
      <c r="AZ412" s="82"/>
      <c r="BA412" s="82"/>
      <c r="BB412" s="82"/>
      <c r="BC412" s="82"/>
      <c r="BD412" s="82">
        <f t="shared" si="487"/>
        <v>0</v>
      </c>
      <c r="BE412" s="82">
        <f t="shared" si="488"/>
        <v>3800</v>
      </c>
      <c r="BF412" s="82">
        <f t="shared" si="490"/>
        <v>0</v>
      </c>
      <c r="BG412" s="82">
        <f>SUM(BG413:BG414)</f>
        <v>3765.25</v>
      </c>
      <c r="BH412" s="82">
        <f>SUM(BH413:BH414)</f>
        <v>10000</v>
      </c>
      <c r="BI412" s="82">
        <f>SUM(BI413:BI414)</f>
        <v>10000</v>
      </c>
      <c r="BJ412" s="82">
        <f>SUM(BJ413:BJ414)</f>
        <v>7707.18</v>
      </c>
      <c r="BK412" s="82"/>
      <c r="BL412" s="82"/>
      <c r="BM412" s="108">
        <f t="shared" si="526"/>
        <v>77.071799999999996</v>
      </c>
    </row>
    <row r="413" spans="1:65" hidden="1" x14ac:dyDescent="0.2">
      <c r="A413" s="206"/>
      <c r="B413" s="202"/>
      <c r="C413" s="202"/>
      <c r="D413" s="202"/>
      <c r="E413" s="213"/>
      <c r="F413" s="213"/>
      <c r="G413" s="213"/>
      <c r="H413" s="202"/>
      <c r="I413" s="214">
        <v>32334</v>
      </c>
      <c r="J413" s="109" t="s">
        <v>385</v>
      </c>
      <c r="K413" s="202"/>
      <c r="L413" s="213"/>
      <c r="M413" s="213"/>
      <c r="N413" s="213"/>
      <c r="O413" s="202"/>
      <c r="P413" s="214"/>
      <c r="Q413" s="109"/>
      <c r="R413" s="204"/>
      <c r="S413" s="215"/>
      <c r="T413" s="215"/>
      <c r="U413" s="215"/>
      <c r="V413" s="215"/>
      <c r="W413" s="215"/>
      <c r="X413" s="215">
        <v>5000</v>
      </c>
      <c r="Y413" s="215">
        <v>0</v>
      </c>
      <c r="Z413" s="215">
        <v>1000</v>
      </c>
      <c r="AA413" s="215">
        <v>0</v>
      </c>
      <c r="AB413" s="215">
        <v>535</v>
      </c>
      <c r="AC413" s="215">
        <v>0</v>
      </c>
      <c r="AD413" s="215"/>
      <c r="AE413" s="215"/>
      <c r="AF413" s="215"/>
      <c r="AG413" s="218">
        <f t="shared" ref="AG413:AG414" si="567">SUM(AD413+AE413-AF413)</f>
        <v>0</v>
      </c>
      <c r="AH413" s="215">
        <v>3685</v>
      </c>
      <c r="AI413" s="215">
        <v>5000</v>
      </c>
      <c r="AJ413" s="82">
        <v>0</v>
      </c>
      <c r="AK413" s="215">
        <v>5000</v>
      </c>
      <c r="AL413" s="215"/>
      <c r="AM413" s="215"/>
      <c r="AN413" s="82">
        <f t="shared" si="563"/>
        <v>5000</v>
      </c>
      <c r="AO413" s="204">
        <f t="shared" si="479"/>
        <v>663.61404207313024</v>
      </c>
      <c r="AP413" s="82">
        <v>10000</v>
      </c>
      <c r="AQ413" s="82"/>
      <c r="AR413" s="82"/>
      <c r="AS413" s="204">
        <v>3765.25</v>
      </c>
      <c r="AT413" s="82">
        <v>3765.25</v>
      </c>
      <c r="AU413" s="82">
        <v>3800</v>
      </c>
      <c r="AV413" s="82"/>
      <c r="AW413" s="82">
        <f t="shared" si="556"/>
        <v>3800</v>
      </c>
      <c r="AX413" s="82"/>
      <c r="AY413" s="82"/>
      <c r="AZ413" s="82">
        <v>3800</v>
      </c>
      <c r="BA413" s="82"/>
      <c r="BB413" s="82"/>
      <c r="BC413" s="82"/>
      <c r="BD413" s="82">
        <f t="shared" si="487"/>
        <v>3800</v>
      </c>
      <c r="BE413" s="82">
        <f t="shared" si="488"/>
        <v>0</v>
      </c>
      <c r="BF413" s="82">
        <f t="shared" si="490"/>
        <v>-3800</v>
      </c>
      <c r="BG413" s="82">
        <v>3765.25</v>
      </c>
      <c r="BH413" s="82">
        <v>10000</v>
      </c>
      <c r="BI413" s="82">
        <v>10000</v>
      </c>
      <c r="BJ413" s="82">
        <v>7707.18</v>
      </c>
      <c r="BK413" s="82"/>
      <c r="BL413" s="82"/>
      <c r="BM413" s="108">
        <f t="shared" si="526"/>
        <v>77.071799999999996</v>
      </c>
    </row>
    <row r="414" spans="1:65" hidden="1" x14ac:dyDescent="0.2">
      <c r="A414" s="206"/>
      <c r="B414" s="202"/>
      <c r="C414" s="202"/>
      <c r="D414" s="202"/>
      <c r="E414" s="213"/>
      <c r="F414" s="213"/>
      <c r="G414" s="213"/>
      <c r="H414" s="202"/>
      <c r="I414" s="214">
        <v>32363</v>
      </c>
      <c r="J414" s="109" t="s">
        <v>270</v>
      </c>
      <c r="K414" s="202"/>
      <c r="L414" s="213"/>
      <c r="M414" s="213"/>
      <c r="N414" s="213"/>
      <c r="O414" s="202"/>
      <c r="P414" s="214"/>
      <c r="Q414" s="109"/>
      <c r="R414" s="204"/>
      <c r="S414" s="215"/>
      <c r="T414" s="215"/>
      <c r="U414" s="215"/>
      <c r="V414" s="215"/>
      <c r="W414" s="215"/>
      <c r="X414" s="215"/>
      <c r="Y414" s="215"/>
      <c r="Z414" s="215"/>
      <c r="AA414" s="215"/>
      <c r="AB414" s="215"/>
      <c r="AC414" s="215"/>
      <c r="AD414" s="215">
        <v>6000</v>
      </c>
      <c r="AE414" s="215"/>
      <c r="AF414" s="215"/>
      <c r="AG414" s="218">
        <f t="shared" si="567"/>
        <v>6000</v>
      </c>
      <c r="AH414" s="215">
        <v>5160</v>
      </c>
      <c r="AI414" s="215">
        <v>0</v>
      </c>
      <c r="AJ414" s="82">
        <v>0</v>
      </c>
      <c r="AK414" s="215"/>
      <c r="AL414" s="215"/>
      <c r="AM414" s="215"/>
      <c r="AN414" s="82">
        <f t="shared" si="563"/>
        <v>0</v>
      </c>
      <c r="AO414" s="204">
        <f t="shared" si="479"/>
        <v>0</v>
      </c>
      <c r="AP414" s="82"/>
      <c r="AQ414" s="82"/>
      <c r="AR414" s="82"/>
      <c r="AS414" s="204"/>
      <c r="AT414" s="82"/>
      <c r="AU414" s="82"/>
      <c r="AV414" s="82"/>
      <c r="AW414" s="82">
        <f t="shared" si="556"/>
        <v>0</v>
      </c>
      <c r="AX414" s="82"/>
      <c r="AY414" s="82"/>
      <c r="AZ414" s="82"/>
      <c r="BA414" s="82"/>
      <c r="BB414" s="82"/>
      <c r="BC414" s="82"/>
      <c r="BD414" s="82">
        <f t="shared" si="487"/>
        <v>0</v>
      </c>
      <c r="BE414" s="82">
        <f t="shared" si="488"/>
        <v>0</v>
      </c>
      <c r="BF414" s="82">
        <f t="shared" si="490"/>
        <v>0</v>
      </c>
      <c r="BG414" s="82"/>
      <c r="BH414" s="82"/>
      <c r="BI414" s="82"/>
      <c r="BJ414" s="82"/>
      <c r="BK414" s="82"/>
      <c r="BL414" s="82"/>
      <c r="BM414" s="108">
        <v>0</v>
      </c>
    </row>
    <row r="415" spans="1:65" hidden="1" x14ac:dyDescent="0.2">
      <c r="A415" s="206"/>
      <c r="B415" s="202"/>
      <c r="C415" s="202"/>
      <c r="D415" s="202"/>
      <c r="E415" s="213"/>
      <c r="F415" s="213"/>
      <c r="G415" s="213"/>
      <c r="H415" s="202"/>
      <c r="I415" s="214">
        <v>329</v>
      </c>
      <c r="J415" s="109" t="s">
        <v>11</v>
      </c>
      <c r="K415" s="202"/>
      <c r="L415" s="213"/>
      <c r="M415" s="213"/>
      <c r="N415" s="213"/>
      <c r="O415" s="202"/>
      <c r="P415" s="214"/>
      <c r="Q415" s="109"/>
      <c r="R415" s="204"/>
      <c r="S415" s="215">
        <f>SUM(S417)</f>
        <v>0</v>
      </c>
      <c r="T415" s="215">
        <f>SUM(T417)</f>
        <v>33000</v>
      </c>
      <c r="U415" s="215">
        <f>SUM(U416:U417)</f>
        <v>35000</v>
      </c>
      <c r="V415" s="215">
        <f>SUM(V417)</f>
        <v>0</v>
      </c>
      <c r="W415" s="215">
        <f>SUM(W417)</f>
        <v>0</v>
      </c>
      <c r="X415" s="215">
        <f>SUM(X416:X417)</f>
        <v>12000</v>
      </c>
      <c r="Y415" s="215">
        <f t="shared" ref="Y415:Z415" si="568">SUM(Y416:Y417)</f>
        <v>32000</v>
      </c>
      <c r="Z415" s="215">
        <f t="shared" si="568"/>
        <v>32000</v>
      </c>
      <c r="AA415" s="215">
        <f>SUM(AA416:AA417)</f>
        <v>15000</v>
      </c>
      <c r="AB415" s="215">
        <f t="shared" ref="AB415" si="569">SUM(AB416:AB417)</f>
        <v>0</v>
      </c>
      <c r="AC415" s="215">
        <f>SUM(AC416:AC417)</f>
        <v>30000</v>
      </c>
      <c r="AD415" s="215">
        <f>SUM(AD416:AD417)</f>
        <v>24000</v>
      </c>
      <c r="AE415" s="215">
        <f t="shared" ref="AE415:AI415" si="570">SUM(AE416:AE417)</f>
        <v>0</v>
      </c>
      <c r="AF415" s="215">
        <f t="shared" si="570"/>
        <v>0</v>
      </c>
      <c r="AG415" s="215">
        <f t="shared" si="570"/>
        <v>24000</v>
      </c>
      <c r="AH415" s="215">
        <f t="shared" si="570"/>
        <v>4299</v>
      </c>
      <c r="AI415" s="215">
        <f t="shared" si="570"/>
        <v>0</v>
      </c>
      <c r="AJ415" s="82">
        <v>0</v>
      </c>
      <c r="AK415" s="215">
        <v>0</v>
      </c>
      <c r="AL415" s="215"/>
      <c r="AM415" s="215"/>
      <c r="AN415" s="82">
        <f t="shared" si="563"/>
        <v>0</v>
      </c>
      <c r="AO415" s="204">
        <f t="shared" si="479"/>
        <v>0</v>
      </c>
      <c r="AP415" s="82"/>
      <c r="AQ415" s="82"/>
      <c r="AR415" s="82">
        <v>12210.51</v>
      </c>
      <c r="AS415" s="204"/>
      <c r="AT415" s="204">
        <f>SUM(AT416:AT417)</f>
        <v>300</v>
      </c>
      <c r="AU415" s="204">
        <f t="shared" ref="AU415:AV415" si="571">SUM(AU416:AU417)</f>
        <v>300</v>
      </c>
      <c r="AV415" s="204">
        <f t="shared" si="571"/>
        <v>0</v>
      </c>
      <c r="AW415" s="82">
        <f t="shared" si="556"/>
        <v>12510.51</v>
      </c>
      <c r="AX415" s="82"/>
      <c r="AY415" s="82"/>
      <c r="AZ415" s="82"/>
      <c r="BA415" s="82"/>
      <c r="BB415" s="82"/>
      <c r="BC415" s="82"/>
      <c r="BD415" s="82">
        <f t="shared" si="487"/>
        <v>0</v>
      </c>
      <c r="BE415" s="82">
        <f t="shared" si="488"/>
        <v>12510.51</v>
      </c>
      <c r="BF415" s="82">
        <f t="shared" si="490"/>
        <v>0</v>
      </c>
      <c r="BG415" s="82">
        <f>SUM(BG416:BG417)</f>
        <v>0</v>
      </c>
      <c r="BH415" s="82">
        <f>SUM(BH416:BH417)</f>
        <v>50000</v>
      </c>
      <c r="BI415" s="82">
        <f>SUM(BI416:BI417)</f>
        <v>50000</v>
      </c>
      <c r="BJ415" s="82">
        <f>SUM(BJ416:BJ417)</f>
        <v>0</v>
      </c>
      <c r="BK415" s="82"/>
      <c r="BL415" s="82"/>
      <c r="BM415" s="108">
        <f t="shared" si="526"/>
        <v>0</v>
      </c>
    </row>
    <row r="416" spans="1:65" hidden="1" x14ac:dyDescent="0.2">
      <c r="A416" s="206"/>
      <c r="B416" s="202"/>
      <c r="C416" s="202"/>
      <c r="D416" s="202"/>
      <c r="E416" s="213"/>
      <c r="F416" s="213"/>
      <c r="G416" s="213"/>
      <c r="H416" s="202"/>
      <c r="I416" s="214">
        <v>32931</v>
      </c>
      <c r="J416" s="109" t="s">
        <v>12</v>
      </c>
      <c r="K416" s="202"/>
      <c r="L416" s="213"/>
      <c r="M416" s="213"/>
      <c r="N416" s="213"/>
      <c r="O416" s="202"/>
      <c r="P416" s="214"/>
      <c r="Q416" s="109"/>
      <c r="R416" s="204"/>
      <c r="S416" s="215"/>
      <c r="T416" s="215"/>
      <c r="U416" s="215">
        <v>2000</v>
      </c>
      <c r="V416" s="215"/>
      <c r="W416" s="215"/>
      <c r="X416" s="215">
        <v>2000</v>
      </c>
      <c r="Y416" s="215">
        <v>2000</v>
      </c>
      <c r="Z416" s="215">
        <v>2000</v>
      </c>
      <c r="AA416" s="215">
        <v>15000</v>
      </c>
      <c r="AB416" s="215"/>
      <c r="AC416" s="215">
        <v>30000</v>
      </c>
      <c r="AD416" s="215">
        <v>24000</v>
      </c>
      <c r="AE416" s="215"/>
      <c r="AF416" s="215"/>
      <c r="AG416" s="218">
        <f>SUM(AD416+AE416-AF416)</f>
        <v>24000</v>
      </c>
      <c r="AH416" s="215">
        <v>4299</v>
      </c>
      <c r="AI416" s="215">
        <v>0</v>
      </c>
      <c r="AJ416" s="82">
        <v>0</v>
      </c>
      <c r="AK416" s="215">
        <v>0</v>
      </c>
      <c r="AL416" s="215"/>
      <c r="AM416" s="215"/>
      <c r="AN416" s="82">
        <f t="shared" si="563"/>
        <v>0</v>
      </c>
      <c r="AO416" s="204">
        <f t="shared" si="479"/>
        <v>0</v>
      </c>
      <c r="AP416" s="82"/>
      <c r="AQ416" s="82"/>
      <c r="AR416" s="82">
        <v>0</v>
      </c>
      <c r="AS416" s="204">
        <v>300</v>
      </c>
      <c r="AT416" s="82">
        <v>300</v>
      </c>
      <c r="AU416" s="82">
        <v>300</v>
      </c>
      <c r="AV416" s="82"/>
      <c r="AW416" s="82">
        <f t="shared" si="556"/>
        <v>300</v>
      </c>
      <c r="AX416" s="82"/>
      <c r="AY416" s="82"/>
      <c r="AZ416" s="82">
        <v>300</v>
      </c>
      <c r="BA416" s="82"/>
      <c r="BB416" s="82"/>
      <c r="BC416" s="82"/>
      <c r="BD416" s="82">
        <f t="shared" si="487"/>
        <v>300</v>
      </c>
      <c r="BE416" s="82">
        <f t="shared" si="488"/>
        <v>0</v>
      </c>
      <c r="BF416" s="82">
        <f t="shared" si="490"/>
        <v>-300</v>
      </c>
      <c r="BG416" s="82"/>
      <c r="BH416" s="82">
        <v>20000</v>
      </c>
      <c r="BI416" s="82">
        <v>20000</v>
      </c>
      <c r="BJ416" s="82"/>
      <c r="BK416" s="82"/>
      <c r="BL416" s="82"/>
      <c r="BM416" s="108">
        <f t="shared" si="526"/>
        <v>0</v>
      </c>
    </row>
    <row r="417" spans="1:72" ht="13.5" hidden="1" thickBot="1" x14ac:dyDescent="0.25">
      <c r="A417" s="225"/>
      <c r="B417" s="226"/>
      <c r="C417" s="226"/>
      <c r="D417" s="226"/>
      <c r="E417" s="227"/>
      <c r="F417" s="227"/>
      <c r="G417" s="227"/>
      <c r="H417" s="226"/>
      <c r="I417" s="228">
        <v>32991</v>
      </c>
      <c r="J417" s="229" t="s">
        <v>11</v>
      </c>
      <c r="K417" s="226"/>
      <c r="L417" s="227"/>
      <c r="M417" s="227"/>
      <c r="N417" s="227"/>
      <c r="O417" s="226"/>
      <c r="P417" s="228"/>
      <c r="Q417" s="229"/>
      <c r="R417" s="230"/>
      <c r="S417" s="231"/>
      <c r="T417" s="231">
        <v>33000</v>
      </c>
      <c r="U417" s="231">
        <v>33000</v>
      </c>
      <c r="V417" s="231"/>
      <c r="W417" s="231"/>
      <c r="X417" s="231">
        <v>10000</v>
      </c>
      <c r="Y417" s="231">
        <v>30000</v>
      </c>
      <c r="Z417" s="231">
        <v>30000</v>
      </c>
      <c r="AA417" s="231">
        <v>0</v>
      </c>
      <c r="AB417" s="231"/>
      <c r="AC417" s="231">
        <v>0</v>
      </c>
      <c r="AD417" s="231"/>
      <c r="AE417" s="231"/>
      <c r="AF417" s="231"/>
      <c r="AG417" s="232">
        <f t="shared" ref="AG417" si="572">SUM(AC417+AE417-AF417)</f>
        <v>0</v>
      </c>
      <c r="AH417" s="231"/>
      <c r="AI417" s="231">
        <v>0</v>
      </c>
      <c r="AJ417" s="86">
        <v>0</v>
      </c>
      <c r="AK417" s="231">
        <v>0</v>
      </c>
      <c r="AL417" s="231"/>
      <c r="AM417" s="231"/>
      <c r="AN417" s="86">
        <f t="shared" si="563"/>
        <v>0</v>
      </c>
      <c r="AO417" s="230">
        <f t="shared" si="479"/>
        <v>0</v>
      </c>
      <c r="AP417" s="86"/>
      <c r="AQ417" s="86"/>
      <c r="AR417" s="86">
        <v>12210.51</v>
      </c>
      <c r="AS417" s="230"/>
      <c r="AT417" s="86"/>
      <c r="AU417" s="86"/>
      <c r="AV417" s="86"/>
      <c r="AW417" s="86">
        <f t="shared" si="556"/>
        <v>12210.51</v>
      </c>
      <c r="AX417" s="86"/>
      <c r="AY417" s="86"/>
      <c r="AZ417" s="86">
        <v>12210.51</v>
      </c>
      <c r="BA417" s="86"/>
      <c r="BB417" s="86"/>
      <c r="BC417" s="86"/>
      <c r="BD417" s="86">
        <f t="shared" si="487"/>
        <v>12210.51</v>
      </c>
      <c r="BE417" s="86">
        <f t="shared" si="488"/>
        <v>0</v>
      </c>
      <c r="BF417" s="86">
        <f t="shared" si="490"/>
        <v>-12210.51</v>
      </c>
      <c r="BG417" s="86"/>
      <c r="BH417" s="86">
        <v>30000</v>
      </c>
      <c r="BI417" s="86">
        <v>30000</v>
      </c>
      <c r="BJ417" s="86"/>
      <c r="BK417" s="86"/>
      <c r="BL417" s="86"/>
      <c r="BM417" s="110">
        <f t="shared" si="526"/>
        <v>0</v>
      </c>
    </row>
    <row r="418" spans="1:72" hidden="1" x14ac:dyDescent="0.2">
      <c r="A418" s="233"/>
      <c r="B418" s="195"/>
      <c r="C418" s="195"/>
      <c r="D418" s="195"/>
      <c r="E418" s="234"/>
      <c r="F418" s="234"/>
      <c r="G418" s="234"/>
      <c r="H418" s="195"/>
      <c r="I418" s="200"/>
      <c r="J418" s="196"/>
      <c r="K418" s="195"/>
      <c r="L418" s="234"/>
      <c r="M418" s="234"/>
      <c r="N418" s="234"/>
      <c r="O418" s="195"/>
      <c r="P418" s="200"/>
      <c r="Q418" s="196"/>
      <c r="R418" s="235"/>
      <c r="S418" s="197"/>
      <c r="T418" s="197"/>
      <c r="U418" s="197"/>
      <c r="V418" s="197"/>
      <c r="W418" s="197"/>
      <c r="X418" s="197"/>
      <c r="Y418" s="197"/>
      <c r="Z418" s="197"/>
      <c r="AA418" s="197"/>
      <c r="AB418" s="197"/>
      <c r="AC418" s="197"/>
      <c r="AD418" s="197"/>
      <c r="AE418" s="197"/>
      <c r="AF418" s="197"/>
      <c r="AG418" s="198"/>
      <c r="AN418" s="77"/>
      <c r="AO418" s="235"/>
      <c r="AS418" s="235"/>
      <c r="BF418" s="77"/>
      <c r="BT418" s="77"/>
    </row>
    <row r="419" spans="1:72" hidden="1" x14ac:dyDescent="0.2">
      <c r="A419" s="233"/>
      <c r="B419" s="195"/>
      <c r="C419" s="195"/>
      <c r="D419" s="195"/>
      <c r="E419" s="234"/>
      <c r="F419" s="234"/>
      <c r="G419" s="234"/>
      <c r="H419" s="195"/>
      <c r="I419" s="200"/>
      <c r="J419" s="196"/>
      <c r="K419" s="195"/>
      <c r="L419" s="234"/>
      <c r="M419" s="234"/>
      <c r="N419" s="234"/>
      <c r="O419" s="195"/>
      <c r="P419" s="200"/>
      <c r="Q419" s="196"/>
      <c r="R419" s="235"/>
      <c r="S419" s="197"/>
      <c r="T419" s="197"/>
      <c r="U419" s="197"/>
      <c r="V419" s="197"/>
      <c r="W419" s="197"/>
      <c r="X419" s="197"/>
      <c r="Y419" s="197"/>
      <c r="Z419" s="197"/>
      <c r="AA419" s="197"/>
      <c r="AB419" s="197"/>
      <c r="AC419" s="197"/>
      <c r="AD419" s="197"/>
      <c r="AE419" s="197"/>
      <c r="AF419" s="197"/>
      <c r="AG419" s="198"/>
      <c r="AN419" s="77"/>
      <c r="AO419" s="235"/>
      <c r="AS419" s="235"/>
      <c r="BT419" s="77"/>
    </row>
    <row r="420" spans="1:72" hidden="1" x14ac:dyDescent="0.2">
      <c r="A420" s="233"/>
      <c r="B420" s="195"/>
      <c r="C420" s="195"/>
      <c r="D420" s="195"/>
      <c r="E420" s="234"/>
      <c r="F420" s="234"/>
      <c r="G420" s="234"/>
      <c r="H420" s="195"/>
      <c r="I420" s="200"/>
      <c r="J420" s="196"/>
      <c r="K420" s="195"/>
      <c r="L420" s="234"/>
      <c r="M420" s="234"/>
      <c r="N420" s="234"/>
      <c r="O420" s="195"/>
      <c r="P420" s="200"/>
      <c r="Q420" s="196"/>
      <c r="R420" s="235"/>
      <c r="S420" s="197"/>
      <c r="T420" s="197"/>
      <c r="U420" s="197"/>
      <c r="V420" s="197"/>
      <c r="W420" s="197"/>
      <c r="X420" s="197"/>
      <c r="Y420" s="197"/>
      <c r="Z420" s="197"/>
      <c r="AA420" s="197"/>
      <c r="AB420" s="197"/>
      <c r="AC420" s="197"/>
      <c r="AD420" s="197"/>
      <c r="AE420" s="197"/>
      <c r="AF420" s="197"/>
      <c r="AG420" s="198"/>
      <c r="AN420" s="77"/>
      <c r="AO420" s="235"/>
      <c r="AS420" s="235"/>
      <c r="BT420" s="77"/>
    </row>
    <row r="421" spans="1:72" hidden="1" x14ac:dyDescent="0.2">
      <c r="A421" s="196"/>
      <c r="B421" s="195"/>
      <c r="C421" s="195"/>
      <c r="D421" s="195"/>
      <c r="E421" s="195"/>
      <c r="F421" s="195"/>
      <c r="G421" s="195"/>
      <c r="H421" s="195"/>
      <c r="I421" s="200"/>
      <c r="J421" s="196"/>
      <c r="K421" s="197"/>
      <c r="L421" s="197"/>
      <c r="M421" s="197"/>
      <c r="N421" s="197"/>
      <c r="O421" s="197"/>
      <c r="P421" s="197"/>
      <c r="Q421" s="197"/>
      <c r="R421" s="197"/>
      <c r="S421" s="197"/>
      <c r="T421" s="197"/>
      <c r="U421" s="197"/>
      <c r="V421" s="196"/>
      <c r="W421" s="196"/>
      <c r="X421" s="197"/>
      <c r="Y421" s="197"/>
      <c r="Z421" s="197"/>
      <c r="AA421" s="197"/>
      <c r="AB421" s="197"/>
      <c r="AC421" s="197"/>
      <c r="AD421" s="197"/>
      <c r="AE421" s="197"/>
      <c r="AF421" s="197"/>
      <c r="AG421" s="198"/>
    </row>
    <row r="422" spans="1:72" hidden="1" x14ac:dyDescent="0.2">
      <c r="A422" s="196"/>
      <c r="B422" s="195"/>
      <c r="C422" s="195"/>
      <c r="D422" s="195"/>
      <c r="E422" s="195"/>
      <c r="F422" s="195"/>
      <c r="G422" s="195"/>
      <c r="H422" s="195"/>
      <c r="I422" s="200"/>
      <c r="J422" s="196"/>
      <c r="K422" s="197"/>
      <c r="L422" s="197"/>
      <c r="M422" s="197"/>
      <c r="N422" s="197"/>
      <c r="O422" s="197"/>
      <c r="P422" s="197"/>
      <c r="Q422" s="197"/>
      <c r="R422" s="197"/>
      <c r="S422" s="197"/>
      <c r="T422" s="197"/>
      <c r="U422" s="197"/>
      <c r="V422" s="196"/>
      <c r="W422" s="196"/>
      <c r="X422" s="197"/>
      <c r="Y422" s="197"/>
      <c r="Z422" s="197"/>
      <c r="AA422" s="197"/>
      <c r="AB422" s="197"/>
      <c r="AC422" s="197"/>
      <c r="AD422" s="197"/>
      <c r="AE422" s="197"/>
      <c r="AF422" s="197"/>
      <c r="AG422" s="198"/>
    </row>
    <row r="423" spans="1:72" ht="13.5" thickBot="1" x14ac:dyDescent="0.25">
      <c r="A423" s="196"/>
      <c r="B423" s="195"/>
      <c r="C423" s="195"/>
      <c r="D423" s="195"/>
      <c r="E423" s="195"/>
      <c r="F423" s="195"/>
      <c r="G423" s="195"/>
      <c r="H423" s="195"/>
      <c r="I423" s="200"/>
      <c r="J423" s="196"/>
      <c r="K423" s="197"/>
      <c r="L423" s="197"/>
      <c r="M423" s="197"/>
      <c r="N423" s="197"/>
      <c r="O423" s="197"/>
      <c r="P423" s="197"/>
      <c r="Q423" s="197"/>
      <c r="R423" s="197"/>
      <c r="S423" s="197"/>
      <c r="T423" s="197"/>
      <c r="U423" s="197"/>
      <c r="V423" s="196"/>
      <c r="W423" s="196"/>
      <c r="X423" s="197"/>
      <c r="Y423" s="197"/>
      <c r="Z423" s="197"/>
      <c r="AA423" s="197"/>
      <c r="AB423" s="197"/>
      <c r="AC423" s="197"/>
      <c r="AD423" s="197"/>
      <c r="AE423" s="197"/>
      <c r="AF423" s="197"/>
      <c r="AG423" s="198"/>
    </row>
    <row r="424" spans="1:72" ht="30.75" thickBot="1" x14ac:dyDescent="0.3">
      <c r="A424" s="196"/>
      <c r="B424" s="195"/>
      <c r="C424" s="195"/>
      <c r="D424" s="195"/>
      <c r="E424" s="195"/>
      <c r="F424" s="195"/>
      <c r="G424" s="195"/>
      <c r="H424" s="195"/>
      <c r="I424" s="241"/>
      <c r="J424" s="242" t="s">
        <v>275</v>
      </c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4"/>
      <c r="W424" s="244"/>
      <c r="X424" s="243"/>
      <c r="Y424" s="243"/>
      <c r="Z424" s="243"/>
      <c r="AA424" s="245" t="s">
        <v>254</v>
      </c>
      <c r="AB424" s="245" t="s">
        <v>244</v>
      </c>
      <c r="AC424" s="245" t="s">
        <v>300</v>
      </c>
      <c r="AD424" s="245"/>
      <c r="AE424" s="245" t="s">
        <v>309</v>
      </c>
      <c r="AF424" s="245" t="s">
        <v>307</v>
      </c>
      <c r="AG424" s="245" t="s">
        <v>308</v>
      </c>
      <c r="AH424" s="246"/>
      <c r="AI424" s="245" t="s">
        <v>327</v>
      </c>
      <c r="AJ424" s="101"/>
      <c r="AK424" s="245" t="s">
        <v>344</v>
      </c>
      <c r="AL424" s="245" t="s">
        <v>309</v>
      </c>
      <c r="AM424" s="245" t="s">
        <v>307</v>
      </c>
      <c r="AN424" s="245" t="s">
        <v>351</v>
      </c>
      <c r="AO424" s="245" t="s">
        <v>378</v>
      </c>
      <c r="AP424" s="245" t="s">
        <v>365</v>
      </c>
      <c r="AQ424" s="245"/>
      <c r="AR424" s="245" t="s">
        <v>379</v>
      </c>
      <c r="AS424" s="245" t="s">
        <v>380</v>
      </c>
      <c r="AT424" s="245" t="s">
        <v>365</v>
      </c>
      <c r="AU424" s="245" t="s">
        <v>309</v>
      </c>
      <c r="AV424" s="245" t="s">
        <v>307</v>
      </c>
      <c r="AW424" s="245" t="s">
        <v>379</v>
      </c>
      <c r="AX424" s="247">
        <f t="shared" ref="AX424:BD424" si="573">SUM(AX419-AX418)</f>
        <v>0</v>
      </c>
      <c r="AY424" s="247">
        <f t="shared" si="573"/>
        <v>0</v>
      </c>
      <c r="AZ424" s="247">
        <f t="shared" si="573"/>
        <v>0</v>
      </c>
      <c r="BA424" s="247">
        <f t="shared" si="573"/>
        <v>0</v>
      </c>
      <c r="BB424" s="247">
        <f t="shared" si="573"/>
        <v>0</v>
      </c>
      <c r="BC424" s="247">
        <f t="shared" si="573"/>
        <v>0</v>
      </c>
      <c r="BD424" s="247">
        <f t="shared" si="573"/>
        <v>0</v>
      </c>
      <c r="BE424" s="247"/>
      <c r="BF424" s="248"/>
      <c r="BG424" s="247"/>
      <c r="BH424" s="190" t="s">
        <v>501</v>
      </c>
      <c r="BI424" s="190" t="s">
        <v>865</v>
      </c>
      <c r="BJ424" s="190" t="s">
        <v>309</v>
      </c>
      <c r="BK424" s="245" t="s">
        <v>421</v>
      </c>
      <c r="BL424" s="245" t="s">
        <v>422</v>
      </c>
      <c r="BM424" s="101" t="s">
        <v>307</v>
      </c>
      <c r="BN424" s="101" t="s">
        <v>866</v>
      </c>
      <c r="BO424" s="305" t="s">
        <v>423</v>
      </c>
      <c r="BP424" s="305" t="s">
        <v>863</v>
      </c>
      <c r="BQ424" s="305" t="s">
        <v>869</v>
      </c>
      <c r="BR424" s="306" t="s">
        <v>266</v>
      </c>
    </row>
    <row r="425" spans="1:72" x14ac:dyDescent="0.2">
      <c r="A425" s="196"/>
      <c r="B425" s="195"/>
      <c r="C425" s="195"/>
      <c r="D425" s="195"/>
      <c r="E425" s="195"/>
      <c r="F425" s="195"/>
      <c r="G425" s="195"/>
      <c r="H425" s="195"/>
      <c r="I425" s="238" t="s">
        <v>289</v>
      </c>
      <c r="J425" s="239" t="s">
        <v>276</v>
      </c>
      <c r="K425" s="240"/>
      <c r="L425" s="240"/>
      <c r="M425" s="240"/>
      <c r="N425" s="240"/>
      <c r="O425" s="240"/>
      <c r="P425" s="240"/>
      <c r="Q425" s="240"/>
      <c r="R425" s="240"/>
      <c r="S425" s="240"/>
      <c r="T425" s="240"/>
      <c r="U425" s="240"/>
      <c r="V425" s="239"/>
      <c r="W425" s="239"/>
      <c r="X425" s="240"/>
      <c r="Y425" s="240"/>
      <c r="Z425" s="240"/>
      <c r="AA425" s="240" t="e">
        <f>SUM(AA10+AA20+AA29+AA117+AA393+#REF!+AA127)</f>
        <v>#REF!</v>
      </c>
      <c r="AB425" s="240" t="e">
        <f>SUM(AB10+AB20+AB29+AB117+AB393+#REF!+AB127)</f>
        <v>#REF!</v>
      </c>
      <c r="AC425" s="240" t="e">
        <f>SUM(AC10+AC20+AC29+AC117+AC393+#REF!+AC127)</f>
        <v>#REF!</v>
      </c>
      <c r="AD425" s="240"/>
      <c r="AE425" s="240" t="e">
        <f>SUM(AE10+AE20+AE29+AE117+AE393+#REF!+AE127)</f>
        <v>#REF!</v>
      </c>
      <c r="AF425" s="240" t="e">
        <f>SUM(AF10+AF20+AF29+AF117+AF393+#REF!+AF127)</f>
        <v>#REF!</v>
      </c>
      <c r="AG425" s="240" t="e">
        <f>SUM(AG10+AG20+AG29+AG117+AG393+#REF!+AG127)</f>
        <v>#REF!</v>
      </c>
      <c r="AH425" s="240" t="e">
        <f>SUM(AH10+AH20+AH29+AH117+AH393+#REF!+AH127)</f>
        <v>#REF!</v>
      </c>
      <c r="AI425" s="240" t="e">
        <f>SUM(AI10+AI20+AI29+AI117+AI393+#REF!+AI127)</f>
        <v>#REF!</v>
      </c>
      <c r="AJ425" s="240" t="e">
        <f>SUM(AJ10+AJ20+AJ29+AJ117+AJ393+#REF!+AJ127)</f>
        <v>#REF!</v>
      </c>
      <c r="AK425" s="240" t="e">
        <f>SUM(AK10+AK20+AK29+AK117+AK393+#REF!+AK127)</f>
        <v>#REF!</v>
      </c>
      <c r="AL425" s="240" t="e">
        <f>SUM(AL10+AL20+AL29+AL117+AL393+#REF!+AL127)</f>
        <v>#REF!</v>
      </c>
      <c r="AM425" s="240" t="e">
        <f>SUM(AM10+AM20+AM29+AM117+AM393+#REF!+AM127)</f>
        <v>#REF!</v>
      </c>
      <c r="AN425" s="240" t="e">
        <f>SUM(AN10+AN20+AN29+AN117+AN393+#REF!+AN127)</f>
        <v>#REF!</v>
      </c>
      <c r="AO425" s="240">
        <v>467006.66</v>
      </c>
      <c r="AP425" s="240" t="e">
        <f>SUM(AP10+AP20+AP29+AP117+AP393+#REF!+AP127)</f>
        <v>#REF!</v>
      </c>
      <c r="AQ425" s="240" t="e">
        <f>SUM(AQ10+AQ20+AQ29+AQ117+AQ393+#REF!+AQ127)</f>
        <v>#REF!</v>
      </c>
      <c r="AR425" s="240">
        <f t="shared" ref="AR425:BL425" si="574">SUM(AR10+AR20+AR29+AR117+AR393+AR127)</f>
        <v>408653.52710863366</v>
      </c>
      <c r="AS425" s="240">
        <f t="shared" si="574"/>
        <v>0</v>
      </c>
      <c r="AT425" s="240">
        <f t="shared" si="574"/>
        <v>283989.5</v>
      </c>
      <c r="AU425" s="240">
        <f t="shared" si="574"/>
        <v>180856.21000000002</v>
      </c>
      <c r="AV425" s="240">
        <f t="shared" si="574"/>
        <v>15334.06</v>
      </c>
      <c r="AW425" s="240">
        <f t="shared" si="574"/>
        <v>574175.67710863368</v>
      </c>
      <c r="AX425" s="240">
        <f t="shared" si="574"/>
        <v>0</v>
      </c>
      <c r="AY425" s="240">
        <f t="shared" si="574"/>
        <v>0</v>
      </c>
      <c r="AZ425" s="240">
        <f t="shared" si="574"/>
        <v>0</v>
      </c>
      <c r="BA425" s="240">
        <f t="shared" si="574"/>
        <v>0</v>
      </c>
      <c r="BB425" s="240">
        <f t="shared" si="574"/>
        <v>0</v>
      </c>
      <c r="BC425" s="240">
        <f t="shared" si="574"/>
        <v>0</v>
      </c>
      <c r="BD425" s="240" t="e">
        <f t="shared" si="574"/>
        <v>#VALUE!</v>
      </c>
      <c r="BE425" s="240">
        <f t="shared" si="574"/>
        <v>555625.32605680544</v>
      </c>
      <c r="BF425" s="240">
        <f t="shared" si="574"/>
        <v>0</v>
      </c>
      <c r="BG425" s="240">
        <f t="shared" si="574"/>
        <v>0</v>
      </c>
      <c r="BH425" s="240">
        <v>200294.62</v>
      </c>
      <c r="BI425" s="240">
        <v>779463.77</v>
      </c>
      <c r="BJ425" s="240"/>
      <c r="BK425" s="240">
        <f t="shared" si="574"/>
        <v>726800</v>
      </c>
      <c r="BL425" s="240">
        <f t="shared" si="574"/>
        <v>693800</v>
      </c>
      <c r="BM425" s="294"/>
      <c r="BN425" s="294">
        <v>796044</v>
      </c>
      <c r="BO425" s="294">
        <v>535117.38</v>
      </c>
      <c r="BP425" s="294">
        <v>809909.92</v>
      </c>
      <c r="BQ425" s="294">
        <v>761100.47</v>
      </c>
      <c r="BR425" s="295">
        <v>93.97</v>
      </c>
    </row>
    <row r="426" spans="1:72" x14ac:dyDescent="0.2">
      <c r="A426" s="196"/>
      <c r="B426" s="195"/>
      <c r="C426" s="195"/>
      <c r="D426" s="195"/>
      <c r="E426" s="195"/>
      <c r="F426" s="195"/>
      <c r="G426" s="195"/>
      <c r="H426" s="195"/>
      <c r="I426" s="237" t="s">
        <v>290</v>
      </c>
      <c r="J426" s="192" t="s">
        <v>277</v>
      </c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192"/>
      <c r="W426" s="192"/>
      <c r="X426" s="204"/>
      <c r="Y426" s="204"/>
      <c r="Z426" s="204"/>
      <c r="AA426" s="204">
        <f>SUM(AA155)</f>
        <v>85000</v>
      </c>
      <c r="AB426" s="204">
        <f>SUM(AB155)</f>
        <v>0</v>
      </c>
      <c r="AC426" s="204">
        <f>SUM(AC155)</f>
        <v>85000</v>
      </c>
      <c r="AD426" s="204"/>
      <c r="AE426" s="204">
        <f t="shared" ref="AE426:BL426" si="575">SUM(AE155)</f>
        <v>0</v>
      </c>
      <c r="AF426" s="204">
        <f t="shared" si="575"/>
        <v>0</v>
      </c>
      <c r="AG426" s="204">
        <f t="shared" si="575"/>
        <v>85000</v>
      </c>
      <c r="AH426" s="204">
        <f t="shared" si="575"/>
        <v>0</v>
      </c>
      <c r="AI426" s="204">
        <f t="shared" si="575"/>
        <v>50000</v>
      </c>
      <c r="AJ426" s="204">
        <f t="shared" si="575"/>
        <v>0</v>
      </c>
      <c r="AK426" s="204">
        <f t="shared" si="575"/>
        <v>50000</v>
      </c>
      <c r="AL426" s="204">
        <f t="shared" si="575"/>
        <v>0</v>
      </c>
      <c r="AM426" s="204">
        <f t="shared" si="575"/>
        <v>0</v>
      </c>
      <c r="AN426" s="204">
        <f t="shared" si="575"/>
        <v>50000</v>
      </c>
      <c r="AO426" s="204">
        <f t="shared" si="575"/>
        <v>6636.1404207313026</v>
      </c>
      <c r="AP426" s="204">
        <f t="shared" si="575"/>
        <v>50000</v>
      </c>
      <c r="AQ426" s="204">
        <f t="shared" si="575"/>
        <v>0</v>
      </c>
      <c r="AR426" s="204">
        <f t="shared" si="575"/>
        <v>6636.1404207313026</v>
      </c>
      <c r="AS426" s="204">
        <f t="shared" si="575"/>
        <v>0</v>
      </c>
      <c r="AT426" s="204">
        <f t="shared" si="575"/>
        <v>0</v>
      </c>
      <c r="AU426" s="204">
        <f t="shared" si="575"/>
        <v>0</v>
      </c>
      <c r="AV426" s="204">
        <f t="shared" si="575"/>
        <v>0</v>
      </c>
      <c r="AW426" s="204">
        <f t="shared" si="575"/>
        <v>6636.1404207313026</v>
      </c>
      <c r="AX426" s="204">
        <f t="shared" si="575"/>
        <v>0</v>
      </c>
      <c r="AY426" s="204">
        <f t="shared" si="575"/>
        <v>0</v>
      </c>
      <c r="AZ426" s="204">
        <f t="shared" si="575"/>
        <v>0</v>
      </c>
      <c r="BA426" s="204">
        <f t="shared" si="575"/>
        <v>0</v>
      </c>
      <c r="BB426" s="204">
        <f t="shared" si="575"/>
        <v>0</v>
      </c>
      <c r="BC426" s="204">
        <f t="shared" si="575"/>
        <v>0</v>
      </c>
      <c r="BD426" s="204">
        <f t="shared" si="575"/>
        <v>0</v>
      </c>
      <c r="BE426" s="204">
        <f t="shared" si="575"/>
        <v>6636.1404207313026</v>
      </c>
      <c r="BF426" s="204">
        <f t="shared" si="575"/>
        <v>0</v>
      </c>
      <c r="BG426" s="204">
        <f t="shared" si="575"/>
        <v>0</v>
      </c>
      <c r="BH426" s="204">
        <v>0</v>
      </c>
      <c r="BI426" s="204">
        <v>6650</v>
      </c>
      <c r="BJ426" s="204"/>
      <c r="BK426" s="204">
        <f t="shared" si="575"/>
        <v>6700</v>
      </c>
      <c r="BL426" s="204">
        <f t="shared" si="575"/>
        <v>6700</v>
      </c>
      <c r="BM426" s="296"/>
      <c r="BN426" s="296">
        <f t="shared" ref="BN426:BN433" si="576">SUM(BI426+BJ426-BM426)</f>
        <v>6650</v>
      </c>
      <c r="BO426" s="296">
        <v>6650</v>
      </c>
      <c r="BP426" s="296">
        <v>6650</v>
      </c>
      <c r="BQ426" s="296">
        <v>6650</v>
      </c>
      <c r="BR426" s="365">
        <v>100</v>
      </c>
    </row>
    <row r="427" spans="1:72" x14ac:dyDescent="0.2">
      <c r="A427" s="196"/>
      <c r="B427" s="195"/>
      <c r="C427" s="195"/>
      <c r="D427" s="195"/>
      <c r="E427" s="195"/>
      <c r="F427" s="195"/>
      <c r="G427" s="195"/>
      <c r="H427" s="195"/>
      <c r="I427" s="236" t="s">
        <v>291</v>
      </c>
      <c r="J427" s="192" t="s">
        <v>278</v>
      </c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192"/>
      <c r="W427" s="192"/>
      <c r="X427" s="204"/>
      <c r="Y427" s="204"/>
      <c r="Z427" s="204"/>
      <c r="AA427" s="204">
        <f>SUM(AA162)</f>
        <v>8000</v>
      </c>
      <c r="AB427" s="204">
        <f>SUM(AB162)</f>
        <v>0</v>
      </c>
      <c r="AC427" s="204">
        <f>SUM(AC162)</f>
        <v>30000</v>
      </c>
      <c r="AD427" s="204"/>
      <c r="AE427" s="204">
        <f t="shared" ref="AE427:BL427" si="577">SUM(AE162)</f>
        <v>0</v>
      </c>
      <c r="AF427" s="204">
        <f t="shared" si="577"/>
        <v>0</v>
      </c>
      <c r="AG427" s="204">
        <f t="shared" si="577"/>
        <v>10000</v>
      </c>
      <c r="AH427" s="204">
        <f t="shared" si="577"/>
        <v>4997.09</v>
      </c>
      <c r="AI427" s="204">
        <f t="shared" si="577"/>
        <v>10000</v>
      </c>
      <c r="AJ427" s="204">
        <f t="shared" si="577"/>
        <v>0</v>
      </c>
      <c r="AK427" s="204">
        <f t="shared" si="577"/>
        <v>10000</v>
      </c>
      <c r="AL427" s="204">
        <f t="shared" si="577"/>
        <v>0</v>
      </c>
      <c r="AM427" s="204">
        <f t="shared" si="577"/>
        <v>0</v>
      </c>
      <c r="AN427" s="204">
        <f t="shared" si="577"/>
        <v>10000</v>
      </c>
      <c r="AO427" s="204">
        <f t="shared" si="577"/>
        <v>1327.2280841462605</v>
      </c>
      <c r="AP427" s="204">
        <f t="shared" si="577"/>
        <v>10000</v>
      </c>
      <c r="AQ427" s="204">
        <f t="shared" si="577"/>
        <v>0</v>
      </c>
      <c r="AR427" s="204">
        <f t="shared" si="577"/>
        <v>1327.2280841462605</v>
      </c>
      <c r="AS427" s="204">
        <f t="shared" si="577"/>
        <v>0</v>
      </c>
      <c r="AT427" s="204">
        <f t="shared" si="577"/>
        <v>0</v>
      </c>
      <c r="AU427" s="204">
        <f t="shared" si="577"/>
        <v>0</v>
      </c>
      <c r="AV427" s="204">
        <f t="shared" si="577"/>
        <v>0</v>
      </c>
      <c r="AW427" s="204">
        <f t="shared" si="577"/>
        <v>1327.2280841462605</v>
      </c>
      <c r="AX427" s="204">
        <f t="shared" si="577"/>
        <v>0</v>
      </c>
      <c r="AY427" s="204">
        <f t="shared" si="577"/>
        <v>0</v>
      </c>
      <c r="AZ427" s="204">
        <f t="shared" si="577"/>
        <v>0</v>
      </c>
      <c r="BA427" s="204">
        <f t="shared" si="577"/>
        <v>0</v>
      </c>
      <c r="BB427" s="204">
        <f t="shared" si="577"/>
        <v>0</v>
      </c>
      <c r="BC427" s="204">
        <f t="shared" si="577"/>
        <v>0</v>
      </c>
      <c r="BD427" s="204">
        <f t="shared" si="577"/>
        <v>0</v>
      </c>
      <c r="BE427" s="204">
        <f t="shared" si="577"/>
        <v>1327.2280841462605</v>
      </c>
      <c r="BF427" s="204">
        <f t="shared" si="577"/>
        <v>0</v>
      </c>
      <c r="BG427" s="204">
        <f t="shared" si="577"/>
        <v>0</v>
      </c>
      <c r="BH427" s="204">
        <v>0</v>
      </c>
      <c r="BI427" s="204">
        <f t="shared" si="577"/>
        <v>1330</v>
      </c>
      <c r="BJ427" s="204"/>
      <c r="BK427" s="204">
        <f t="shared" si="577"/>
        <v>1330</v>
      </c>
      <c r="BL427" s="204">
        <f t="shared" si="577"/>
        <v>1330</v>
      </c>
      <c r="BM427" s="296"/>
      <c r="BN427" s="296">
        <f t="shared" si="576"/>
        <v>1330</v>
      </c>
      <c r="BO427" s="296">
        <v>0</v>
      </c>
      <c r="BP427" s="296">
        <v>1330</v>
      </c>
      <c r="BQ427" s="296">
        <v>663.61</v>
      </c>
      <c r="BR427" s="365">
        <v>49.9</v>
      </c>
    </row>
    <row r="428" spans="1:72" x14ac:dyDescent="0.2">
      <c r="A428" s="196"/>
      <c r="B428" s="195"/>
      <c r="C428" s="195"/>
      <c r="D428" s="195"/>
      <c r="E428" s="195"/>
      <c r="F428" s="195"/>
      <c r="G428" s="195"/>
      <c r="H428" s="195"/>
      <c r="I428" s="236" t="s">
        <v>323</v>
      </c>
      <c r="J428" s="192" t="s">
        <v>324</v>
      </c>
      <c r="K428" s="204"/>
      <c r="L428" s="204"/>
      <c r="M428" s="204"/>
      <c r="N428" s="204"/>
      <c r="O428" s="204"/>
      <c r="P428" s="204"/>
      <c r="Q428" s="204"/>
      <c r="R428" s="204"/>
      <c r="S428" s="204"/>
      <c r="T428" s="204"/>
      <c r="U428" s="204"/>
      <c r="V428" s="192"/>
      <c r="W428" s="192"/>
      <c r="X428" s="204"/>
      <c r="Y428" s="204"/>
      <c r="Z428" s="204"/>
      <c r="AA428" s="204">
        <v>35000</v>
      </c>
      <c r="AB428" s="204">
        <v>30000</v>
      </c>
      <c r="AC428" s="204">
        <v>315000</v>
      </c>
      <c r="AD428" s="204"/>
      <c r="AE428" s="204">
        <v>0</v>
      </c>
      <c r="AF428" s="204">
        <v>25000</v>
      </c>
      <c r="AG428" s="204">
        <f t="shared" ref="AG428:BL428" si="578">SUM(AG380)</f>
        <v>290000</v>
      </c>
      <c r="AH428" s="204">
        <f t="shared" si="578"/>
        <v>133000</v>
      </c>
      <c r="AI428" s="204">
        <f t="shared" si="578"/>
        <v>555000</v>
      </c>
      <c r="AJ428" s="204">
        <f t="shared" si="578"/>
        <v>0</v>
      </c>
      <c r="AK428" s="204">
        <f t="shared" si="578"/>
        <v>555000</v>
      </c>
      <c r="AL428" s="204">
        <f t="shared" si="578"/>
        <v>0</v>
      </c>
      <c r="AM428" s="204">
        <f t="shared" si="578"/>
        <v>150000</v>
      </c>
      <c r="AN428" s="204">
        <f t="shared" si="578"/>
        <v>405000</v>
      </c>
      <c r="AO428" s="204">
        <f t="shared" si="578"/>
        <v>53752.737407923545</v>
      </c>
      <c r="AP428" s="204">
        <f t="shared" si="578"/>
        <v>260000</v>
      </c>
      <c r="AQ428" s="204">
        <f t="shared" si="578"/>
        <v>0</v>
      </c>
      <c r="AR428" s="204">
        <f t="shared" si="578"/>
        <v>34507.930187802769</v>
      </c>
      <c r="AS428" s="204">
        <f t="shared" si="578"/>
        <v>0</v>
      </c>
      <c r="AT428" s="204">
        <f t="shared" si="578"/>
        <v>19054.45</v>
      </c>
      <c r="AU428" s="204">
        <f t="shared" si="578"/>
        <v>0</v>
      </c>
      <c r="AV428" s="204">
        <f t="shared" si="578"/>
        <v>0</v>
      </c>
      <c r="AW428" s="204">
        <f t="shared" si="578"/>
        <v>34507.930187802769</v>
      </c>
      <c r="AX428" s="204">
        <f t="shared" si="578"/>
        <v>0</v>
      </c>
      <c r="AY428" s="204">
        <f t="shared" si="578"/>
        <v>0</v>
      </c>
      <c r="AZ428" s="204">
        <f t="shared" si="578"/>
        <v>0</v>
      </c>
      <c r="BA428" s="204">
        <f t="shared" si="578"/>
        <v>0</v>
      </c>
      <c r="BB428" s="204">
        <f t="shared" si="578"/>
        <v>0</v>
      </c>
      <c r="BC428" s="204">
        <f t="shared" si="578"/>
        <v>0</v>
      </c>
      <c r="BD428" s="204">
        <f t="shared" si="578"/>
        <v>0</v>
      </c>
      <c r="BE428" s="204">
        <f t="shared" si="578"/>
        <v>34507.930187802769</v>
      </c>
      <c r="BF428" s="204">
        <f t="shared" si="578"/>
        <v>0</v>
      </c>
      <c r="BG428" s="204">
        <f t="shared" si="578"/>
        <v>0</v>
      </c>
      <c r="BH428" s="204">
        <v>5800</v>
      </c>
      <c r="BI428" s="204">
        <v>50000</v>
      </c>
      <c r="BJ428" s="204"/>
      <c r="BK428" s="204">
        <f t="shared" si="578"/>
        <v>30000</v>
      </c>
      <c r="BL428" s="204">
        <f t="shared" si="578"/>
        <v>30000</v>
      </c>
      <c r="BM428" s="296"/>
      <c r="BN428" s="296">
        <v>30000</v>
      </c>
      <c r="BO428" s="296">
        <v>10880.04</v>
      </c>
      <c r="BP428" s="296">
        <v>5000</v>
      </c>
      <c r="BQ428" s="296">
        <v>3400</v>
      </c>
      <c r="BR428" s="365">
        <v>68</v>
      </c>
    </row>
    <row r="429" spans="1:72" x14ac:dyDescent="0.2">
      <c r="A429" s="196"/>
      <c r="B429" s="195"/>
      <c r="C429" s="195"/>
      <c r="D429" s="195"/>
      <c r="E429" s="195"/>
      <c r="F429" s="195"/>
      <c r="G429" s="195"/>
      <c r="H429" s="195"/>
      <c r="I429" s="236" t="s">
        <v>292</v>
      </c>
      <c r="J429" s="192" t="s">
        <v>280</v>
      </c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192"/>
      <c r="W429" s="192"/>
      <c r="X429" s="204"/>
      <c r="Y429" s="204"/>
      <c r="Z429" s="204"/>
      <c r="AA429" s="204">
        <f>SUM(AA240)</f>
        <v>50000</v>
      </c>
      <c r="AB429" s="204">
        <f>SUM(AB240)</f>
        <v>7230.75</v>
      </c>
      <c r="AC429" s="204">
        <f>SUM(AC240)</f>
        <v>50000</v>
      </c>
      <c r="AD429" s="204"/>
      <c r="AE429" s="204">
        <f t="shared" ref="AE429:BL429" si="579">SUM(AE240)</f>
        <v>0</v>
      </c>
      <c r="AF429" s="204">
        <f t="shared" si="579"/>
        <v>0</v>
      </c>
      <c r="AG429" s="204">
        <f t="shared" si="579"/>
        <v>50000</v>
      </c>
      <c r="AH429" s="204">
        <f t="shared" si="579"/>
        <v>8325</v>
      </c>
      <c r="AI429" s="204">
        <f t="shared" si="579"/>
        <v>50000</v>
      </c>
      <c r="AJ429" s="204">
        <f t="shared" si="579"/>
        <v>0</v>
      </c>
      <c r="AK429" s="204">
        <f t="shared" si="579"/>
        <v>50000</v>
      </c>
      <c r="AL429" s="204">
        <f t="shared" si="579"/>
        <v>0</v>
      </c>
      <c r="AM429" s="204">
        <f t="shared" si="579"/>
        <v>0</v>
      </c>
      <c r="AN429" s="204">
        <f t="shared" si="579"/>
        <v>50000</v>
      </c>
      <c r="AO429" s="204">
        <f t="shared" si="579"/>
        <v>6636.1404207313026</v>
      </c>
      <c r="AP429" s="204">
        <f t="shared" si="579"/>
        <v>100000</v>
      </c>
      <c r="AQ429" s="204">
        <f t="shared" si="579"/>
        <v>0</v>
      </c>
      <c r="AR429" s="204">
        <f t="shared" si="579"/>
        <v>13272.280841462605</v>
      </c>
      <c r="AS429" s="204">
        <f t="shared" si="579"/>
        <v>0</v>
      </c>
      <c r="AT429" s="204">
        <f t="shared" si="579"/>
        <v>153.18</v>
      </c>
      <c r="AU429" s="204">
        <f t="shared" si="579"/>
        <v>0</v>
      </c>
      <c r="AV429" s="204">
        <f t="shared" si="579"/>
        <v>0</v>
      </c>
      <c r="AW429" s="204">
        <f t="shared" si="579"/>
        <v>13272.280841462605</v>
      </c>
      <c r="AX429" s="204">
        <f t="shared" si="579"/>
        <v>0</v>
      </c>
      <c r="AY429" s="204">
        <f t="shared" si="579"/>
        <v>0</v>
      </c>
      <c r="AZ429" s="204">
        <f t="shared" si="579"/>
        <v>0</v>
      </c>
      <c r="BA429" s="204">
        <f t="shared" si="579"/>
        <v>0</v>
      </c>
      <c r="BB429" s="204">
        <f t="shared" si="579"/>
        <v>0</v>
      </c>
      <c r="BC429" s="204">
        <f t="shared" si="579"/>
        <v>0</v>
      </c>
      <c r="BD429" s="204">
        <f t="shared" si="579"/>
        <v>0</v>
      </c>
      <c r="BE429" s="204">
        <f t="shared" si="579"/>
        <v>13272.280841462605</v>
      </c>
      <c r="BF429" s="204">
        <f t="shared" si="579"/>
        <v>0</v>
      </c>
      <c r="BG429" s="204">
        <f t="shared" si="579"/>
        <v>0</v>
      </c>
      <c r="BH429" s="204">
        <v>4423</v>
      </c>
      <c r="BI429" s="204">
        <f t="shared" si="579"/>
        <v>7000</v>
      </c>
      <c r="BJ429" s="204"/>
      <c r="BK429" s="204">
        <f t="shared" si="579"/>
        <v>8000</v>
      </c>
      <c r="BL429" s="204">
        <f t="shared" si="579"/>
        <v>8000</v>
      </c>
      <c r="BM429" s="296"/>
      <c r="BN429" s="296">
        <f t="shared" si="576"/>
        <v>7000</v>
      </c>
      <c r="BO429" s="296">
        <v>835.91</v>
      </c>
      <c r="BP429" s="296">
        <v>500</v>
      </c>
      <c r="BQ429" s="296">
        <v>458.45</v>
      </c>
      <c r="BR429" s="365">
        <v>91.69</v>
      </c>
    </row>
    <row r="430" spans="1:72" x14ac:dyDescent="0.2">
      <c r="A430" s="196"/>
      <c r="B430" s="195"/>
      <c r="C430" s="195"/>
      <c r="D430" s="195"/>
      <c r="E430" s="195"/>
      <c r="F430" s="195"/>
      <c r="G430" s="195"/>
      <c r="H430" s="195"/>
      <c r="I430" s="236" t="s">
        <v>293</v>
      </c>
      <c r="J430" s="192" t="s">
        <v>279</v>
      </c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192"/>
      <c r="W430" s="192"/>
      <c r="X430" s="204"/>
      <c r="Y430" s="204"/>
      <c r="Z430" s="204"/>
      <c r="AA430" s="204">
        <f>SUM(AA230+AA252+AA266+AA215)</f>
        <v>1050000</v>
      </c>
      <c r="AB430" s="204">
        <f>SUM(AB230+AB252+AB266+AB215)</f>
        <v>75137.460000000006</v>
      </c>
      <c r="AC430" s="204">
        <f>SUM(AC230+AC252+AC266+AC215)</f>
        <v>1988000</v>
      </c>
      <c r="AD430" s="204"/>
      <c r="AE430" s="204">
        <f t="shared" ref="AE430:BL430" si="580">SUM(AE230+AE252+AE266+AE215)</f>
        <v>0</v>
      </c>
      <c r="AF430" s="204">
        <f t="shared" si="580"/>
        <v>0</v>
      </c>
      <c r="AG430" s="204">
        <f t="shared" si="580"/>
        <v>2198000</v>
      </c>
      <c r="AH430" s="204">
        <f t="shared" si="580"/>
        <v>745536.41</v>
      </c>
      <c r="AI430" s="204">
        <f t="shared" si="580"/>
        <v>2150000</v>
      </c>
      <c r="AJ430" s="204">
        <f t="shared" si="580"/>
        <v>300247.48000000004</v>
      </c>
      <c r="AK430" s="204">
        <f t="shared" si="580"/>
        <v>5750000</v>
      </c>
      <c r="AL430" s="204">
        <f t="shared" si="580"/>
        <v>770000</v>
      </c>
      <c r="AM430" s="204">
        <f t="shared" si="580"/>
        <v>200000</v>
      </c>
      <c r="AN430" s="204">
        <f t="shared" si="580"/>
        <v>6320000</v>
      </c>
      <c r="AO430" s="204">
        <f t="shared" si="580"/>
        <v>838808.14918043662</v>
      </c>
      <c r="AP430" s="204">
        <f t="shared" si="580"/>
        <v>8170000</v>
      </c>
      <c r="AQ430" s="204">
        <f t="shared" si="580"/>
        <v>0</v>
      </c>
      <c r="AR430" s="204">
        <f t="shared" si="580"/>
        <v>1084345.3447474949</v>
      </c>
      <c r="AS430" s="204">
        <f t="shared" si="580"/>
        <v>0</v>
      </c>
      <c r="AT430" s="204">
        <f t="shared" si="580"/>
        <v>64061.8</v>
      </c>
      <c r="AU430" s="204">
        <f t="shared" si="580"/>
        <v>201363.46000000002</v>
      </c>
      <c r="AV430" s="204">
        <f t="shared" si="580"/>
        <v>57011.040000000001</v>
      </c>
      <c r="AW430" s="204">
        <f t="shared" si="580"/>
        <v>1228697.7647474948</v>
      </c>
      <c r="AX430" s="204">
        <f t="shared" si="580"/>
        <v>0</v>
      </c>
      <c r="AY430" s="204">
        <f t="shared" si="580"/>
        <v>0</v>
      </c>
      <c r="AZ430" s="204">
        <f t="shared" si="580"/>
        <v>0</v>
      </c>
      <c r="BA430" s="204">
        <f t="shared" si="580"/>
        <v>0</v>
      </c>
      <c r="BB430" s="204">
        <f t="shared" si="580"/>
        <v>0</v>
      </c>
      <c r="BC430" s="204">
        <f t="shared" si="580"/>
        <v>0</v>
      </c>
      <c r="BD430" s="204">
        <f t="shared" si="580"/>
        <v>0</v>
      </c>
      <c r="BE430" s="204">
        <f t="shared" si="580"/>
        <v>1228697.7647474948</v>
      </c>
      <c r="BF430" s="204">
        <f t="shared" si="580"/>
        <v>0</v>
      </c>
      <c r="BG430" s="204">
        <f t="shared" si="580"/>
        <v>0</v>
      </c>
      <c r="BH430" s="204">
        <v>38965.4</v>
      </c>
      <c r="BI430" s="204">
        <v>1390362</v>
      </c>
      <c r="BJ430" s="204"/>
      <c r="BK430" s="204">
        <f t="shared" si="580"/>
        <v>1111000</v>
      </c>
      <c r="BL430" s="204">
        <f t="shared" si="580"/>
        <v>1118000</v>
      </c>
      <c r="BM430" s="296"/>
      <c r="BN430" s="296">
        <v>1176000</v>
      </c>
      <c r="BO430" s="296">
        <v>131212.19</v>
      </c>
      <c r="BP430" s="296">
        <v>538620.81000000006</v>
      </c>
      <c r="BQ430" s="296">
        <v>247178.44</v>
      </c>
      <c r="BR430" s="365">
        <v>45.89</v>
      </c>
    </row>
    <row r="431" spans="1:72" x14ac:dyDescent="0.2">
      <c r="A431" s="196"/>
      <c r="B431" s="195"/>
      <c r="C431" s="195"/>
      <c r="D431" s="195"/>
      <c r="E431" s="195"/>
      <c r="F431" s="195"/>
      <c r="G431" s="195"/>
      <c r="H431" s="195"/>
      <c r="I431" s="236" t="s">
        <v>294</v>
      </c>
      <c r="J431" s="192" t="s">
        <v>281</v>
      </c>
      <c r="K431" s="204"/>
      <c r="L431" s="204"/>
      <c r="M431" s="204"/>
      <c r="N431" s="204"/>
      <c r="O431" s="204"/>
      <c r="P431" s="204"/>
      <c r="Q431" s="204"/>
      <c r="R431" s="204"/>
      <c r="S431" s="204"/>
      <c r="T431" s="204"/>
      <c r="U431" s="204"/>
      <c r="V431" s="192"/>
      <c r="W431" s="192"/>
      <c r="X431" s="204"/>
      <c r="Y431" s="204"/>
      <c r="Z431" s="204"/>
      <c r="AA431" s="204">
        <f>SUM(AA370)</f>
        <v>207000</v>
      </c>
      <c r="AB431" s="204">
        <f>SUM(AB370)</f>
        <v>135700</v>
      </c>
      <c r="AC431" s="204">
        <f>SUM(AC370)</f>
        <v>207000</v>
      </c>
      <c r="AD431" s="204"/>
      <c r="AE431" s="204">
        <f t="shared" ref="AE431:BI431" si="581">SUM(AE370)</f>
        <v>0</v>
      </c>
      <c r="AF431" s="204">
        <f t="shared" si="581"/>
        <v>0</v>
      </c>
      <c r="AG431" s="204">
        <f t="shared" si="581"/>
        <v>207000</v>
      </c>
      <c r="AH431" s="204">
        <f t="shared" si="581"/>
        <v>138000</v>
      </c>
      <c r="AI431" s="204">
        <f t="shared" si="581"/>
        <v>207000</v>
      </c>
      <c r="AJ431" s="204">
        <f t="shared" si="581"/>
        <v>115000</v>
      </c>
      <c r="AK431" s="204">
        <f t="shared" si="581"/>
        <v>293000</v>
      </c>
      <c r="AL431" s="204">
        <f t="shared" si="581"/>
        <v>130000</v>
      </c>
      <c r="AM431" s="204">
        <f t="shared" si="581"/>
        <v>0</v>
      </c>
      <c r="AN431" s="204">
        <f t="shared" si="581"/>
        <v>423000</v>
      </c>
      <c r="AO431" s="204">
        <f t="shared" si="581"/>
        <v>56141.747959386819</v>
      </c>
      <c r="AP431" s="204">
        <f t="shared" si="581"/>
        <v>431000</v>
      </c>
      <c r="AQ431" s="204">
        <f t="shared" si="581"/>
        <v>0</v>
      </c>
      <c r="AR431" s="204">
        <f t="shared" si="581"/>
        <v>57203.530426703823</v>
      </c>
      <c r="AS431" s="204">
        <f t="shared" si="581"/>
        <v>0</v>
      </c>
      <c r="AT431" s="204">
        <f t="shared" si="581"/>
        <v>44392.25</v>
      </c>
      <c r="AU431" s="204">
        <f t="shared" si="581"/>
        <v>0</v>
      </c>
      <c r="AV431" s="204">
        <f t="shared" si="581"/>
        <v>0</v>
      </c>
      <c r="AW431" s="204">
        <f t="shared" si="581"/>
        <v>57203.530426703823</v>
      </c>
      <c r="AX431" s="204">
        <f t="shared" si="581"/>
        <v>0</v>
      </c>
      <c r="AY431" s="204">
        <f t="shared" si="581"/>
        <v>0</v>
      </c>
      <c r="AZ431" s="204">
        <f t="shared" si="581"/>
        <v>0</v>
      </c>
      <c r="BA431" s="204">
        <f t="shared" si="581"/>
        <v>0</v>
      </c>
      <c r="BB431" s="204">
        <f t="shared" si="581"/>
        <v>0</v>
      </c>
      <c r="BC431" s="204">
        <f t="shared" si="581"/>
        <v>0</v>
      </c>
      <c r="BD431" s="204">
        <f t="shared" si="581"/>
        <v>0</v>
      </c>
      <c r="BE431" s="204">
        <f t="shared" si="581"/>
        <v>57203.530426703823</v>
      </c>
      <c r="BF431" s="204">
        <f t="shared" si="581"/>
        <v>0</v>
      </c>
      <c r="BG431" s="204">
        <f t="shared" si="581"/>
        <v>0</v>
      </c>
      <c r="BH431" s="204">
        <v>22000</v>
      </c>
      <c r="BI431" s="204">
        <f t="shared" si="581"/>
        <v>66400</v>
      </c>
      <c r="BJ431" s="204"/>
      <c r="BK431" s="204">
        <f>SUM(BK370)</f>
        <v>67000</v>
      </c>
      <c r="BL431" s="204">
        <f>SUM(BL370)</f>
        <v>67000</v>
      </c>
      <c r="BM431" s="296"/>
      <c r="BN431" s="296">
        <v>69400</v>
      </c>
      <c r="BO431" s="296">
        <v>83850</v>
      </c>
      <c r="BP431" s="296">
        <v>92700</v>
      </c>
      <c r="BQ431" s="296">
        <v>92150</v>
      </c>
      <c r="BR431" s="365">
        <v>99.41</v>
      </c>
    </row>
    <row r="432" spans="1:72" x14ac:dyDescent="0.2">
      <c r="A432" s="196"/>
      <c r="B432" s="195"/>
      <c r="C432" s="195"/>
      <c r="D432" s="195"/>
      <c r="E432" s="195"/>
      <c r="F432" s="195"/>
      <c r="G432" s="195"/>
      <c r="H432" s="195"/>
      <c r="I432" s="236" t="s">
        <v>295</v>
      </c>
      <c r="J432" s="192" t="s">
        <v>282</v>
      </c>
      <c r="K432" s="204"/>
      <c r="L432" s="204"/>
      <c r="M432" s="204"/>
      <c r="N432" s="204"/>
      <c r="O432" s="204"/>
      <c r="P432" s="204"/>
      <c r="Q432" s="204"/>
      <c r="R432" s="204"/>
      <c r="S432" s="204"/>
      <c r="T432" s="204"/>
      <c r="U432" s="204"/>
      <c r="V432" s="192"/>
      <c r="W432" s="192"/>
      <c r="X432" s="204"/>
      <c r="Y432" s="204"/>
      <c r="Z432" s="204"/>
      <c r="AA432" s="204">
        <f>SUM(AA327+AA334+AA341+AA348)</f>
        <v>274000</v>
      </c>
      <c r="AB432" s="204">
        <f>SUM(AB327+AB334+AB341+AB348)</f>
        <v>103500</v>
      </c>
      <c r="AC432" s="204">
        <f>SUM(AC327+AC334+AC341+AC348)</f>
        <v>324000</v>
      </c>
      <c r="AD432" s="204"/>
      <c r="AE432" s="204">
        <f t="shared" ref="AE432:BL432" si="582">SUM(AE327+AE334+AE341+AE348)</f>
        <v>0</v>
      </c>
      <c r="AF432" s="204">
        <f t="shared" si="582"/>
        <v>0</v>
      </c>
      <c r="AG432" s="204">
        <f t="shared" si="582"/>
        <v>336000</v>
      </c>
      <c r="AH432" s="204">
        <f t="shared" si="582"/>
        <v>184000</v>
      </c>
      <c r="AI432" s="204">
        <f t="shared" si="582"/>
        <v>327000</v>
      </c>
      <c r="AJ432" s="204">
        <f t="shared" si="582"/>
        <v>150000</v>
      </c>
      <c r="AK432" s="204">
        <f t="shared" si="582"/>
        <v>388000</v>
      </c>
      <c r="AL432" s="204">
        <f t="shared" si="582"/>
        <v>47000</v>
      </c>
      <c r="AM432" s="204">
        <f t="shared" si="582"/>
        <v>0</v>
      </c>
      <c r="AN432" s="204">
        <f t="shared" si="582"/>
        <v>435000</v>
      </c>
      <c r="AO432" s="204">
        <f t="shared" si="582"/>
        <v>57734.421660362328</v>
      </c>
      <c r="AP432" s="204">
        <f t="shared" si="582"/>
        <v>376000</v>
      </c>
      <c r="AQ432" s="204">
        <f t="shared" si="582"/>
        <v>0</v>
      </c>
      <c r="AR432" s="204">
        <f t="shared" si="582"/>
        <v>49903.775963899396</v>
      </c>
      <c r="AS432" s="204">
        <f t="shared" si="582"/>
        <v>0</v>
      </c>
      <c r="AT432" s="204">
        <f t="shared" si="582"/>
        <v>18608.38</v>
      </c>
      <c r="AU432" s="204">
        <f t="shared" si="582"/>
        <v>0</v>
      </c>
      <c r="AV432" s="204">
        <f t="shared" si="582"/>
        <v>0</v>
      </c>
      <c r="AW432" s="204">
        <f t="shared" si="582"/>
        <v>49903.775963899396</v>
      </c>
      <c r="AX432" s="204">
        <f t="shared" si="582"/>
        <v>0</v>
      </c>
      <c r="AY432" s="204">
        <f t="shared" si="582"/>
        <v>0</v>
      </c>
      <c r="AZ432" s="204">
        <f t="shared" si="582"/>
        <v>0</v>
      </c>
      <c r="BA432" s="204">
        <f t="shared" si="582"/>
        <v>0</v>
      </c>
      <c r="BB432" s="204">
        <f t="shared" si="582"/>
        <v>0</v>
      </c>
      <c r="BC432" s="204">
        <f t="shared" si="582"/>
        <v>0</v>
      </c>
      <c r="BD432" s="204">
        <f t="shared" si="582"/>
        <v>0</v>
      </c>
      <c r="BE432" s="204">
        <f t="shared" si="582"/>
        <v>49903.775963899396</v>
      </c>
      <c r="BF432" s="204">
        <f t="shared" si="582"/>
        <v>0</v>
      </c>
      <c r="BG432" s="204">
        <f t="shared" si="582"/>
        <v>0</v>
      </c>
      <c r="BH432" s="204">
        <v>18657.330000000002</v>
      </c>
      <c r="BI432" s="204">
        <f t="shared" si="582"/>
        <v>46065</v>
      </c>
      <c r="BJ432" s="204"/>
      <c r="BK432" s="204">
        <f t="shared" si="582"/>
        <v>45300</v>
      </c>
      <c r="BL432" s="204">
        <f t="shared" si="582"/>
        <v>45800</v>
      </c>
      <c r="BM432" s="296"/>
      <c r="BN432" s="296">
        <v>52265</v>
      </c>
      <c r="BO432" s="296">
        <v>43855.06</v>
      </c>
      <c r="BP432" s="296">
        <v>52300</v>
      </c>
      <c r="BQ432" s="296">
        <v>40100</v>
      </c>
      <c r="BR432" s="365">
        <v>76.67</v>
      </c>
    </row>
    <row r="433" spans="1:70" x14ac:dyDescent="0.2">
      <c r="A433" s="196"/>
      <c r="B433" s="195"/>
      <c r="C433" s="195"/>
      <c r="D433" s="195"/>
      <c r="E433" s="195"/>
      <c r="F433" s="195"/>
      <c r="G433" s="195"/>
      <c r="H433" s="195"/>
      <c r="I433" s="236" t="s">
        <v>296</v>
      </c>
      <c r="J433" s="192" t="s">
        <v>283</v>
      </c>
      <c r="K433" s="204"/>
      <c r="L433" s="204"/>
      <c r="M433" s="204"/>
      <c r="N433" s="204"/>
      <c r="O433" s="204"/>
      <c r="P433" s="204"/>
      <c r="Q433" s="204"/>
      <c r="R433" s="204"/>
      <c r="S433" s="204"/>
      <c r="T433" s="204"/>
      <c r="U433" s="204"/>
      <c r="V433" s="192"/>
      <c r="W433" s="192"/>
      <c r="X433" s="204"/>
      <c r="Y433" s="204"/>
      <c r="Z433" s="204"/>
      <c r="AA433" s="204">
        <f>SUM(AA315)</f>
        <v>55000</v>
      </c>
      <c r="AB433" s="204">
        <f>SUM(AB315)</f>
        <v>9500</v>
      </c>
      <c r="AC433" s="204">
        <f>SUM(AC315)</f>
        <v>115000</v>
      </c>
      <c r="AD433" s="204"/>
      <c r="AE433" s="204">
        <f t="shared" ref="AE433:BL433" si="583">SUM(AE315)</f>
        <v>0</v>
      </c>
      <c r="AF433" s="204">
        <f t="shared" si="583"/>
        <v>0</v>
      </c>
      <c r="AG433" s="204">
        <f t="shared" si="583"/>
        <v>220000</v>
      </c>
      <c r="AH433" s="204">
        <f t="shared" si="583"/>
        <v>211155</v>
      </c>
      <c r="AI433" s="204">
        <f t="shared" si="583"/>
        <v>135000</v>
      </c>
      <c r="AJ433" s="204">
        <f t="shared" si="583"/>
        <v>12500</v>
      </c>
      <c r="AK433" s="204">
        <f t="shared" si="583"/>
        <v>200000</v>
      </c>
      <c r="AL433" s="204">
        <f t="shared" si="583"/>
        <v>0</v>
      </c>
      <c r="AM433" s="204">
        <f t="shared" si="583"/>
        <v>0</v>
      </c>
      <c r="AN433" s="204">
        <f t="shared" si="583"/>
        <v>200000</v>
      </c>
      <c r="AO433" s="204">
        <f t="shared" si="583"/>
        <v>26544.56168292521</v>
      </c>
      <c r="AP433" s="204">
        <f t="shared" si="583"/>
        <v>175000</v>
      </c>
      <c r="AQ433" s="204">
        <f t="shared" si="583"/>
        <v>0</v>
      </c>
      <c r="AR433" s="204">
        <f t="shared" si="583"/>
        <v>23226.491472559559</v>
      </c>
      <c r="AS433" s="204">
        <f t="shared" si="583"/>
        <v>0</v>
      </c>
      <c r="AT433" s="204">
        <f t="shared" si="583"/>
        <v>0</v>
      </c>
      <c r="AU433" s="204">
        <f t="shared" si="583"/>
        <v>0</v>
      </c>
      <c r="AV433" s="204">
        <f t="shared" si="583"/>
        <v>0</v>
      </c>
      <c r="AW433" s="204">
        <f t="shared" si="583"/>
        <v>23226.491472559559</v>
      </c>
      <c r="AX433" s="204">
        <f t="shared" si="583"/>
        <v>0</v>
      </c>
      <c r="AY433" s="204">
        <f t="shared" si="583"/>
        <v>0</v>
      </c>
      <c r="AZ433" s="204">
        <f t="shared" si="583"/>
        <v>0</v>
      </c>
      <c r="BA433" s="204">
        <f t="shared" si="583"/>
        <v>0</v>
      </c>
      <c r="BB433" s="204">
        <f t="shared" si="583"/>
        <v>0</v>
      </c>
      <c r="BC433" s="204">
        <f t="shared" si="583"/>
        <v>0</v>
      </c>
      <c r="BD433" s="204">
        <f t="shared" si="583"/>
        <v>0</v>
      </c>
      <c r="BE433" s="204">
        <f t="shared" si="583"/>
        <v>23226.491472559559</v>
      </c>
      <c r="BF433" s="204">
        <f t="shared" si="583"/>
        <v>0</v>
      </c>
      <c r="BG433" s="204">
        <f t="shared" si="583"/>
        <v>0</v>
      </c>
      <c r="BH433" s="204">
        <f t="shared" si="583"/>
        <v>13400</v>
      </c>
      <c r="BI433" s="204">
        <f t="shared" si="583"/>
        <v>13400</v>
      </c>
      <c r="BJ433" s="204"/>
      <c r="BK433" s="204">
        <f t="shared" si="583"/>
        <v>14000</v>
      </c>
      <c r="BL433" s="204">
        <f t="shared" si="583"/>
        <v>15000</v>
      </c>
      <c r="BM433" s="296"/>
      <c r="BN433" s="296">
        <f t="shared" si="576"/>
        <v>13400</v>
      </c>
      <c r="BO433" s="296">
        <v>700</v>
      </c>
      <c r="BP433" s="296">
        <v>10400</v>
      </c>
      <c r="BQ433" s="296">
        <v>400</v>
      </c>
      <c r="BR433" s="365">
        <v>3.85</v>
      </c>
    </row>
    <row r="434" spans="1:70" x14ac:dyDescent="0.2">
      <c r="A434" s="196"/>
      <c r="B434" s="195"/>
      <c r="C434" s="195"/>
      <c r="D434" s="195"/>
      <c r="E434" s="195"/>
      <c r="F434" s="195"/>
      <c r="G434" s="195"/>
      <c r="H434" s="195"/>
      <c r="I434" s="236" t="s">
        <v>297</v>
      </c>
      <c r="J434" s="192" t="s">
        <v>284</v>
      </c>
      <c r="K434" s="204"/>
      <c r="L434" s="204"/>
      <c r="M434" s="204"/>
      <c r="N434" s="204"/>
      <c r="O434" s="204"/>
      <c r="P434" s="204"/>
      <c r="Q434" s="204"/>
      <c r="R434" s="204"/>
      <c r="S434" s="204"/>
      <c r="T434" s="204"/>
      <c r="U434" s="204"/>
      <c r="V434" s="192"/>
      <c r="W434" s="192"/>
      <c r="X434" s="204"/>
      <c r="Y434" s="204"/>
      <c r="Z434" s="204"/>
      <c r="AA434" s="204">
        <f>SUM(AA171)</f>
        <v>116000</v>
      </c>
      <c r="AB434" s="204">
        <f>SUM(AB171)</f>
        <v>63895.98</v>
      </c>
      <c r="AC434" s="204">
        <f>SUM(AC171)</f>
        <v>116000</v>
      </c>
      <c r="AD434" s="204"/>
      <c r="AE434" s="204">
        <f t="shared" ref="AE434:BL434" si="584">SUM(AE171)</f>
        <v>0</v>
      </c>
      <c r="AF434" s="204">
        <f t="shared" si="584"/>
        <v>0</v>
      </c>
      <c r="AG434" s="204">
        <f t="shared" si="584"/>
        <v>116000</v>
      </c>
      <c r="AH434" s="204">
        <f t="shared" si="584"/>
        <v>80602.94</v>
      </c>
      <c r="AI434" s="204">
        <f t="shared" si="584"/>
        <v>116000</v>
      </c>
      <c r="AJ434" s="204">
        <f t="shared" si="584"/>
        <v>51267.74</v>
      </c>
      <c r="AK434" s="204">
        <f t="shared" si="584"/>
        <v>136000</v>
      </c>
      <c r="AL434" s="204">
        <f t="shared" si="584"/>
        <v>5000</v>
      </c>
      <c r="AM434" s="204">
        <f t="shared" si="584"/>
        <v>0</v>
      </c>
      <c r="AN434" s="204">
        <f t="shared" si="584"/>
        <v>141000</v>
      </c>
      <c r="AO434" s="204">
        <f t="shared" si="584"/>
        <v>18713.915986462274</v>
      </c>
      <c r="AP434" s="204">
        <f t="shared" si="584"/>
        <v>142000</v>
      </c>
      <c r="AQ434" s="204">
        <f t="shared" si="584"/>
        <v>0</v>
      </c>
      <c r="AR434" s="204">
        <f t="shared" si="584"/>
        <v>18846.638794876897</v>
      </c>
      <c r="AS434" s="204">
        <f t="shared" si="584"/>
        <v>0</v>
      </c>
      <c r="AT434" s="204">
        <f t="shared" si="584"/>
        <v>10906.460000000001</v>
      </c>
      <c r="AU434" s="204">
        <f t="shared" si="584"/>
        <v>0</v>
      </c>
      <c r="AV434" s="204">
        <f t="shared" si="584"/>
        <v>0</v>
      </c>
      <c r="AW434" s="204">
        <f t="shared" si="584"/>
        <v>18846.638794876897</v>
      </c>
      <c r="AX434" s="204">
        <f t="shared" si="584"/>
        <v>0</v>
      </c>
      <c r="AY434" s="204">
        <f t="shared" si="584"/>
        <v>0</v>
      </c>
      <c r="AZ434" s="204">
        <f t="shared" si="584"/>
        <v>0</v>
      </c>
      <c r="BA434" s="204">
        <f t="shared" si="584"/>
        <v>0</v>
      </c>
      <c r="BB434" s="204">
        <f t="shared" si="584"/>
        <v>0</v>
      </c>
      <c r="BC434" s="204">
        <f t="shared" si="584"/>
        <v>0</v>
      </c>
      <c r="BD434" s="204">
        <f t="shared" si="584"/>
        <v>0</v>
      </c>
      <c r="BE434" s="204">
        <f t="shared" si="584"/>
        <v>18846.638794876897</v>
      </c>
      <c r="BF434" s="204">
        <f t="shared" si="584"/>
        <v>0</v>
      </c>
      <c r="BG434" s="204">
        <f t="shared" si="584"/>
        <v>0</v>
      </c>
      <c r="BH434" s="204">
        <f t="shared" si="584"/>
        <v>37550</v>
      </c>
      <c r="BI434" s="204">
        <f t="shared" si="584"/>
        <v>37550</v>
      </c>
      <c r="BJ434" s="204"/>
      <c r="BK434" s="204">
        <f t="shared" si="584"/>
        <v>37500</v>
      </c>
      <c r="BL434" s="204">
        <f t="shared" si="584"/>
        <v>37500</v>
      </c>
      <c r="BM434" s="296"/>
      <c r="BN434" s="296">
        <v>37550</v>
      </c>
      <c r="BO434" s="296">
        <v>11945.79</v>
      </c>
      <c r="BP434" s="296">
        <v>12050</v>
      </c>
      <c r="BQ434" s="296">
        <v>5099.2700000000004</v>
      </c>
      <c r="BR434" s="365">
        <v>42.32</v>
      </c>
    </row>
    <row r="435" spans="1:70" x14ac:dyDescent="0.2">
      <c r="A435" s="196"/>
      <c r="B435" s="195"/>
      <c r="C435" s="195"/>
      <c r="D435" s="195"/>
      <c r="E435" s="195"/>
      <c r="F435" s="195"/>
      <c r="G435" s="195"/>
      <c r="H435" s="195"/>
      <c r="I435" s="236" t="s">
        <v>298</v>
      </c>
      <c r="J435" s="192" t="s">
        <v>285</v>
      </c>
      <c r="K435" s="204"/>
      <c r="L435" s="204"/>
      <c r="M435" s="204"/>
      <c r="N435" s="204"/>
      <c r="O435" s="204"/>
      <c r="P435" s="204"/>
      <c r="Q435" s="204"/>
      <c r="R435" s="204"/>
      <c r="S435" s="204"/>
      <c r="T435" s="204"/>
      <c r="U435" s="204"/>
      <c r="V435" s="192"/>
      <c r="W435" s="192"/>
      <c r="X435" s="204"/>
      <c r="Y435" s="204"/>
      <c r="Z435" s="204"/>
      <c r="AA435" s="204">
        <f>SUM(AA195)</f>
        <v>69000</v>
      </c>
      <c r="AB435" s="204">
        <f>SUM(AB195)</f>
        <v>40113.64</v>
      </c>
      <c r="AC435" s="204">
        <f>SUM(AC195)</f>
        <v>69000</v>
      </c>
      <c r="AD435" s="204"/>
      <c r="AE435" s="204">
        <f t="shared" ref="AE435:BL435" si="585">SUM(AE195)</f>
        <v>0</v>
      </c>
      <c r="AF435" s="204">
        <f t="shared" si="585"/>
        <v>0</v>
      </c>
      <c r="AG435" s="204">
        <f t="shared" si="585"/>
        <v>73000</v>
      </c>
      <c r="AH435" s="204">
        <f t="shared" si="585"/>
        <v>49222.9</v>
      </c>
      <c r="AI435" s="204">
        <f t="shared" si="585"/>
        <v>72000</v>
      </c>
      <c r="AJ435" s="204">
        <f t="shared" si="585"/>
        <v>8051</v>
      </c>
      <c r="AK435" s="204">
        <f t="shared" si="585"/>
        <v>100000</v>
      </c>
      <c r="AL435" s="204">
        <f t="shared" si="585"/>
        <v>28500</v>
      </c>
      <c r="AM435" s="204">
        <f t="shared" si="585"/>
        <v>0</v>
      </c>
      <c r="AN435" s="204">
        <f t="shared" si="585"/>
        <v>128500</v>
      </c>
      <c r="AO435" s="204">
        <f t="shared" si="585"/>
        <v>17054.880881279449</v>
      </c>
      <c r="AP435" s="204">
        <f t="shared" si="585"/>
        <v>133500</v>
      </c>
      <c r="AQ435" s="204">
        <f t="shared" si="585"/>
        <v>0</v>
      </c>
      <c r="AR435" s="204">
        <f t="shared" si="585"/>
        <v>17718.494923352577</v>
      </c>
      <c r="AS435" s="204">
        <f t="shared" si="585"/>
        <v>0</v>
      </c>
      <c r="AT435" s="204">
        <f t="shared" si="585"/>
        <v>8857.4399999999987</v>
      </c>
      <c r="AU435" s="204">
        <f t="shared" si="585"/>
        <v>2000</v>
      </c>
      <c r="AV435" s="204">
        <f t="shared" si="585"/>
        <v>0</v>
      </c>
      <c r="AW435" s="204">
        <f t="shared" si="585"/>
        <v>19718.494923352577</v>
      </c>
      <c r="AX435" s="204">
        <f t="shared" si="585"/>
        <v>0</v>
      </c>
      <c r="AY435" s="204">
        <f t="shared" si="585"/>
        <v>0</v>
      </c>
      <c r="AZ435" s="204">
        <f t="shared" si="585"/>
        <v>0</v>
      </c>
      <c r="BA435" s="204">
        <f t="shared" si="585"/>
        <v>0</v>
      </c>
      <c r="BB435" s="204">
        <f t="shared" si="585"/>
        <v>0</v>
      </c>
      <c r="BC435" s="204">
        <f t="shared" si="585"/>
        <v>0</v>
      </c>
      <c r="BD435" s="204">
        <f t="shared" si="585"/>
        <v>0</v>
      </c>
      <c r="BE435" s="204">
        <f t="shared" si="585"/>
        <v>19718.494923352577</v>
      </c>
      <c r="BF435" s="204">
        <f t="shared" si="585"/>
        <v>0</v>
      </c>
      <c r="BG435" s="204">
        <f t="shared" si="585"/>
        <v>0</v>
      </c>
      <c r="BH435" s="204">
        <f t="shared" si="585"/>
        <v>12000</v>
      </c>
      <c r="BI435" s="204">
        <f t="shared" si="585"/>
        <v>12000</v>
      </c>
      <c r="BJ435" s="204"/>
      <c r="BK435" s="204">
        <f t="shared" si="585"/>
        <v>12500</v>
      </c>
      <c r="BL435" s="204">
        <f t="shared" si="585"/>
        <v>13000</v>
      </c>
      <c r="BM435" s="296"/>
      <c r="BN435" s="296">
        <v>12000</v>
      </c>
      <c r="BO435" s="296">
        <v>6132.5</v>
      </c>
      <c r="BP435" s="296">
        <v>8700</v>
      </c>
      <c r="BQ435" s="296">
        <v>8654.5</v>
      </c>
      <c r="BR435" s="365">
        <v>99.48</v>
      </c>
    </row>
    <row r="436" spans="1:70" x14ac:dyDescent="0.2">
      <c r="A436" s="196"/>
      <c r="B436" s="195"/>
      <c r="C436" s="195"/>
      <c r="D436" s="195"/>
      <c r="E436" s="195"/>
      <c r="F436" s="195"/>
      <c r="G436" s="195"/>
      <c r="H436" s="195"/>
      <c r="I436" s="236" t="s">
        <v>299</v>
      </c>
      <c r="J436" s="192" t="s">
        <v>286</v>
      </c>
      <c r="K436" s="204"/>
      <c r="L436" s="204"/>
      <c r="M436" s="204"/>
      <c r="N436" s="204"/>
      <c r="O436" s="204"/>
      <c r="P436" s="204"/>
      <c r="Q436" s="204"/>
      <c r="R436" s="204"/>
      <c r="S436" s="204"/>
      <c r="T436" s="204"/>
      <c r="U436" s="204"/>
      <c r="V436" s="192"/>
      <c r="W436" s="192"/>
      <c r="X436" s="204"/>
      <c r="Y436" s="204"/>
      <c r="Z436" s="204"/>
      <c r="AA436" s="204">
        <f>SUM(AA187)</f>
        <v>35000</v>
      </c>
      <c r="AB436" s="204">
        <f>SUM(AB187)</f>
        <v>6735.11</v>
      </c>
      <c r="AC436" s="204">
        <f>SUM(AC187)</f>
        <v>35000</v>
      </c>
      <c r="AD436" s="204"/>
      <c r="AE436" s="204">
        <f t="shared" ref="AE436:BL436" si="586">SUM(AE187)</f>
        <v>0</v>
      </c>
      <c r="AF436" s="204">
        <f t="shared" si="586"/>
        <v>0</v>
      </c>
      <c r="AG436" s="204">
        <f t="shared" si="586"/>
        <v>35000</v>
      </c>
      <c r="AH436" s="204">
        <f t="shared" si="586"/>
        <v>6097.03</v>
      </c>
      <c r="AI436" s="204">
        <f t="shared" si="586"/>
        <v>35000</v>
      </c>
      <c r="AJ436" s="204">
        <f t="shared" si="586"/>
        <v>5570.24</v>
      </c>
      <c r="AK436" s="204">
        <f t="shared" si="586"/>
        <v>35000</v>
      </c>
      <c r="AL436" s="204">
        <f t="shared" si="586"/>
        <v>0</v>
      </c>
      <c r="AM436" s="204">
        <f t="shared" si="586"/>
        <v>0</v>
      </c>
      <c r="AN436" s="204">
        <f t="shared" si="586"/>
        <v>35000</v>
      </c>
      <c r="AO436" s="204">
        <f t="shared" si="586"/>
        <v>4645.298294511912</v>
      </c>
      <c r="AP436" s="204">
        <f t="shared" si="586"/>
        <v>25000</v>
      </c>
      <c r="AQ436" s="204">
        <f t="shared" si="586"/>
        <v>0</v>
      </c>
      <c r="AR436" s="204">
        <f t="shared" si="586"/>
        <v>3318.0702103656513</v>
      </c>
      <c r="AS436" s="204">
        <f t="shared" si="586"/>
        <v>0</v>
      </c>
      <c r="AT436" s="204">
        <f t="shared" si="586"/>
        <v>1668.75</v>
      </c>
      <c r="AU436" s="204">
        <f t="shared" si="586"/>
        <v>0</v>
      </c>
      <c r="AV436" s="204">
        <f t="shared" si="586"/>
        <v>0</v>
      </c>
      <c r="AW436" s="204">
        <f t="shared" si="586"/>
        <v>3318.0702103656513</v>
      </c>
      <c r="AX436" s="204">
        <f t="shared" si="586"/>
        <v>0</v>
      </c>
      <c r="AY436" s="204">
        <f t="shared" si="586"/>
        <v>0</v>
      </c>
      <c r="AZ436" s="204">
        <f t="shared" si="586"/>
        <v>0</v>
      </c>
      <c r="BA436" s="204">
        <f t="shared" si="586"/>
        <v>0</v>
      </c>
      <c r="BB436" s="204">
        <f t="shared" si="586"/>
        <v>0</v>
      </c>
      <c r="BC436" s="204">
        <f t="shared" si="586"/>
        <v>0</v>
      </c>
      <c r="BD436" s="204">
        <f t="shared" si="586"/>
        <v>0</v>
      </c>
      <c r="BE436" s="204">
        <f t="shared" si="586"/>
        <v>3318.0702103656513</v>
      </c>
      <c r="BF436" s="204">
        <f t="shared" si="586"/>
        <v>0</v>
      </c>
      <c r="BG436" s="204">
        <f t="shared" si="586"/>
        <v>0</v>
      </c>
      <c r="BH436" s="204">
        <f t="shared" si="586"/>
        <v>3300</v>
      </c>
      <c r="BI436" s="204">
        <f t="shared" si="586"/>
        <v>3300</v>
      </c>
      <c r="BJ436" s="204"/>
      <c r="BK436" s="204">
        <f t="shared" si="586"/>
        <v>3000</v>
      </c>
      <c r="BL436" s="204">
        <f t="shared" si="586"/>
        <v>3000</v>
      </c>
      <c r="BM436" s="296"/>
      <c r="BN436" s="296">
        <v>3300</v>
      </c>
      <c r="BO436" s="296">
        <v>6920.8</v>
      </c>
      <c r="BP436" s="296">
        <v>4000</v>
      </c>
      <c r="BQ436" s="296">
        <v>1562.88</v>
      </c>
      <c r="BR436" s="365">
        <v>39.07</v>
      </c>
    </row>
    <row r="437" spans="1:70" ht="13.5" thickBot="1" x14ac:dyDescent="0.25">
      <c r="A437" s="196"/>
      <c r="B437" s="195"/>
      <c r="C437" s="195"/>
      <c r="D437" s="195"/>
      <c r="E437" s="195"/>
      <c r="F437" s="195"/>
      <c r="G437" s="195"/>
      <c r="H437" s="195"/>
      <c r="I437" s="358">
        <v>1070</v>
      </c>
      <c r="J437" s="359" t="s">
        <v>287</v>
      </c>
      <c r="K437" s="360"/>
      <c r="L437" s="360"/>
      <c r="M437" s="360"/>
      <c r="N437" s="360"/>
      <c r="O437" s="360"/>
      <c r="P437" s="360"/>
      <c r="Q437" s="360"/>
      <c r="R437" s="360"/>
      <c r="S437" s="360"/>
      <c r="T437" s="360"/>
      <c r="U437" s="360"/>
      <c r="V437" s="359"/>
      <c r="W437" s="359"/>
      <c r="X437" s="360"/>
      <c r="Y437" s="360"/>
      <c r="Z437" s="360"/>
      <c r="AA437" s="360">
        <f>SUM(AA281+AA292+AA307)</f>
        <v>102000</v>
      </c>
      <c r="AB437" s="360">
        <f>SUM(AB281+AB292+AB307)</f>
        <v>39395.379999999997</v>
      </c>
      <c r="AC437" s="360">
        <f>SUM(AC281+AC292+AC307)</f>
        <v>122000</v>
      </c>
      <c r="AD437" s="360"/>
      <c r="AE437" s="360">
        <f t="shared" ref="AE437:BL437" si="587">SUM(AE281+AE292+AE307)</f>
        <v>0</v>
      </c>
      <c r="AF437" s="360">
        <f t="shared" si="587"/>
        <v>0</v>
      </c>
      <c r="AG437" s="360">
        <f t="shared" si="587"/>
        <v>137000</v>
      </c>
      <c r="AH437" s="360">
        <f t="shared" si="587"/>
        <v>85703.98</v>
      </c>
      <c r="AI437" s="360">
        <f t="shared" si="587"/>
        <v>175000</v>
      </c>
      <c r="AJ437" s="360">
        <f t="shared" si="587"/>
        <v>86900.66</v>
      </c>
      <c r="AK437" s="360">
        <f t="shared" si="587"/>
        <v>297000</v>
      </c>
      <c r="AL437" s="360">
        <f t="shared" si="587"/>
        <v>10000</v>
      </c>
      <c r="AM437" s="360">
        <f t="shared" si="587"/>
        <v>0</v>
      </c>
      <c r="AN437" s="360">
        <f t="shared" si="587"/>
        <v>307000</v>
      </c>
      <c r="AO437" s="360">
        <f t="shared" si="587"/>
        <v>40745.9021832902</v>
      </c>
      <c r="AP437" s="360">
        <f t="shared" si="587"/>
        <v>271000</v>
      </c>
      <c r="AQ437" s="360">
        <f t="shared" si="587"/>
        <v>0</v>
      </c>
      <c r="AR437" s="360">
        <f t="shared" si="587"/>
        <v>35967.881080363659</v>
      </c>
      <c r="AS437" s="360">
        <f t="shared" si="587"/>
        <v>0</v>
      </c>
      <c r="AT437" s="360">
        <f t="shared" si="587"/>
        <v>12461.14</v>
      </c>
      <c r="AU437" s="360">
        <f t="shared" si="587"/>
        <v>0</v>
      </c>
      <c r="AV437" s="360">
        <f t="shared" si="587"/>
        <v>0</v>
      </c>
      <c r="AW437" s="360">
        <f t="shared" si="587"/>
        <v>35967.881080363659</v>
      </c>
      <c r="AX437" s="360">
        <f t="shared" si="587"/>
        <v>0</v>
      </c>
      <c r="AY437" s="360">
        <f t="shared" si="587"/>
        <v>0</v>
      </c>
      <c r="AZ437" s="360">
        <f t="shared" si="587"/>
        <v>0</v>
      </c>
      <c r="BA437" s="360">
        <f t="shared" si="587"/>
        <v>0</v>
      </c>
      <c r="BB437" s="360">
        <f t="shared" si="587"/>
        <v>0</v>
      </c>
      <c r="BC437" s="360">
        <f t="shared" si="587"/>
        <v>0</v>
      </c>
      <c r="BD437" s="360">
        <f t="shared" si="587"/>
        <v>0</v>
      </c>
      <c r="BE437" s="360">
        <f t="shared" si="587"/>
        <v>35967.881080363659</v>
      </c>
      <c r="BF437" s="360">
        <f t="shared" si="587"/>
        <v>0</v>
      </c>
      <c r="BG437" s="360">
        <f t="shared" si="587"/>
        <v>0</v>
      </c>
      <c r="BH437" s="360">
        <f t="shared" si="587"/>
        <v>33300</v>
      </c>
      <c r="BI437" s="360">
        <v>58300</v>
      </c>
      <c r="BJ437" s="360"/>
      <c r="BK437" s="360">
        <f t="shared" si="587"/>
        <v>1300</v>
      </c>
      <c r="BL437" s="360">
        <f t="shared" si="587"/>
        <v>1300</v>
      </c>
      <c r="BM437" s="361"/>
      <c r="BN437" s="361">
        <v>41150</v>
      </c>
      <c r="BO437" s="361">
        <v>32186.45</v>
      </c>
      <c r="BP437" s="361">
        <v>38450</v>
      </c>
      <c r="BQ437" s="361">
        <v>35512.339999999997</v>
      </c>
      <c r="BR437" s="366">
        <v>92.36</v>
      </c>
    </row>
    <row r="438" spans="1:70" ht="13.5" thickBot="1" x14ac:dyDescent="0.25">
      <c r="A438" s="196"/>
      <c r="B438" s="195"/>
      <c r="C438" s="195"/>
      <c r="D438" s="195"/>
      <c r="E438" s="195"/>
      <c r="F438" s="195"/>
      <c r="G438" s="195"/>
      <c r="H438" s="195"/>
      <c r="I438" s="362"/>
      <c r="J438" s="363" t="s">
        <v>288</v>
      </c>
      <c r="K438" s="364"/>
      <c r="L438" s="364"/>
      <c r="M438" s="364"/>
      <c r="N438" s="364"/>
      <c r="O438" s="364"/>
      <c r="P438" s="364"/>
      <c r="Q438" s="364"/>
      <c r="R438" s="364"/>
      <c r="S438" s="364"/>
      <c r="T438" s="364"/>
      <c r="U438" s="364"/>
      <c r="V438" s="363"/>
      <c r="W438" s="363"/>
      <c r="X438" s="364"/>
      <c r="Y438" s="364"/>
      <c r="Z438" s="364"/>
      <c r="AA438" s="364" t="e">
        <f t="shared" ref="AA438:AV438" si="588">SUM(AA425:AA437)</f>
        <v>#REF!</v>
      </c>
      <c r="AB438" s="364" t="e">
        <f t="shared" si="588"/>
        <v>#REF!</v>
      </c>
      <c r="AC438" s="364" t="e">
        <f t="shared" si="588"/>
        <v>#REF!</v>
      </c>
      <c r="AD438" s="364"/>
      <c r="AE438" s="364" t="e">
        <f t="shared" si="588"/>
        <v>#REF!</v>
      </c>
      <c r="AF438" s="364" t="e">
        <f t="shared" si="588"/>
        <v>#REF!</v>
      </c>
      <c r="AG438" s="364" t="e">
        <f t="shared" si="588"/>
        <v>#REF!</v>
      </c>
      <c r="AH438" s="364" t="e">
        <f t="shared" si="588"/>
        <v>#REF!</v>
      </c>
      <c r="AI438" s="364" t="e">
        <f t="shared" si="588"/>
        <v>#REF!</v>
      </c>
      <c r="AJ438" s="364" t="e">
        <f t="shared" si="588"/>
        <v>#REF!</v>
      </c>
      <c r="AK438" s="364" t="e">
        <f t="shared" si="588"/>
        <v>#REF!</v>
      </c>
      <c r="AL438" s="364" t="e">
        <f t="shared" si="588"/>
        <v>#REF!</v>
      </c>
      <c r="AM438" s="364" t="e">
        <f t="shared" si="588"/>
        <v>#REF!</v>
      </c>
      <c r="AN438" s="364" t="e">
        <f t="shared" si="588"/>
        <v>#REF!</v>
      </c>
      <c r="AO438" s="364">
        <f t="shared" si="588"/>
        <v>1595747.7841621873</v>
      </c>
      <c r="AP438" s="364" t="e">
        <f t="shared" si="588"/>
        <v>#REF!</v>
      </c>
      <c r="AQ438" s="364" t="e">
        <f t="shared" si="588"/>
        <v>#REF!</v>
      </c>
      <c r="AR438" s="364">
        <f t="shared" si="588"/>
        <v>1754927.3342623929</v>
      </c>
      <c r="AS438" s="364">
        <f t="shared" si="588"/>
        <v>0</v>
      </c>
      <c r="AT438" s="364">
        <f t="shared" si="588"/>
        <v>464153.35000000003</v>
      </c>
      <c r="AU438" s="364">
        <f t="shared" si="588"/>
        <v>384219.67000000004</v>
      </c>
      <c r="AV438" s="364">
        <f t="shared" si="588"/>
        <v>72345.100000000006</v>
      </c>
      <c r="AW438" s="364">
        <f>SUM(AW425:AW437)</f>
        <v>2066801.9042623928</v>
      </c>
      <c r="AX438" s="364">
        <f t="shared" ref="AX438:BQ438" si="589">SUM(AX425:AX437)</f>
        <v>0</v>
      </c>
      <c r="AY438" s="364">
        <f t="shared" si="589"/>
        <v>0</v>
      </c>
      <c r="AZ438" s="364">
        <f t="shared" si="589"/>
        <v>0</v>
      </c>
      <c r="BA438" s="364">
        <f t="shared" si="589"/>
        <v>0</v>
      </c>
      <c r="BB438" s="364">
        <f t="shared" si="589"/>
        <v>0</v>
      </c>
      <c r="BC438" s="364">
        <f t="shared" si="589"/>
        <v>0</v>
      </c>
      <c r="BD438" s="364" t="e">
        <f t="shared" si="589"/>
        <v>#VALUE!</v>
      </c>
      <c r="BE438" s="364">
        <f t="shared" si="589"/>
        <v>2048251.5532105647</v>
      </c>
      <c r="BF438" s="364">
        <f t="shared" si="589"/>
        <v>0</v>
      </c>
      <c r="BG438" s="364">
        <f t="shared" si="589"/>
        <v>0</v>
      </c>
      <c r="BH438" s="364">
        <f t="shared" ref="BH438" si="590">SUM(BH425:BH437)</f>
        <v>389690.35000000003</v>
      </c>
      <c r="BI438" s="364">
        <f t="shared" si="589"/>
        <v>2471820.77</v>
      </c>
      <c r="BJ438" s="364">
        <f t="shared" si="589"/>
        <v>0</v>
      </c>
      <c r="BK438" s="364">
        <f t="shared" si="589"/>
        <v>2064430</v>
      </c>
      <c r="BL438" s="364">
        <f t="shared" si="589"/>
        <v>2040430</v>
      </c>
      <c r="BM438" s="364">
        <f t="shared" si="589"/>
        <v>0</v>
      </c>
      <c r="BN438" s="364">
        <f t="shared" si="589"/>
        <v>2246089</v>
      </c>
      <c r="BO438" s="364">
        <v>870346.12</v>
      </c>
      <c r="BP438" s="364">
        <f t="shared" si="589"/>
        <v>1580610.73</v>
      </c>
      <c r="BQ438" s="364">
        <f t="shared" si="589"/>
        <v>1202929.96</v>
      </c>
      <c r="BR438" s="367">
        <v>76.11</v>
      </c>
    </row>
    <row r="439" spans="1:70" x14ac:dyDescent="0.2">
      <c r="A439" s="196"/>
      <c r="B439" s="195"/>
      <c r="C439" s="195"/>
      <c r="D439" s="195"/>
      <c r="E439" s="195"/>
      <c r="F439" s="195"/>
      <c r="G439" s="195"/>
      <c r="H439" s="195"/>
      <c r="I439" s="200"/>
      <c r="J439" s="196"/>
      <c r="K439" s="197"/>
      <c r="L439" s="197"/>
      <c r="M439" s="197"/>
      <c r="N439" s="197"/>
      <c r="O439" s="197"/>
      <c r="P439" s="197"/>
      <c r="Q439" s="197"/>
      <c r="R439" s="197"/>
      <c r="S439" s="197"/>
      <c r="T439" s="197"/>
      <c r="U439" s="197"/>
      <c r="V439" s="196"/>
      <c r="W439" s="196"/>
      <c r="X439" s="197"/>
      <c r="Y439" s="197"/>
      <c r="Z439" s="197"/>
      <c r="AA439" s="197"/>
      <c r="AB439" s="197"/>
      <c r="AC439" s="197"/>
      <c r="AD439" s="197"/>
      <c r="AE439" s="197"/>
      <c r="AF439" s="197"/>
      <c r="AG439" s="198"/>
    </row>
    <row r="441" spans="1:70" ht="141" customHeight="1" x14ac:dyDescent="0.2">
      <c r="J441" s="77"/>
    </row>
    <row r="443" spans="1:70" x14ac:dyDescent="0.2">
      <c r="J443" s="77"/>
    </row>
  </sheetData>
  <mergeCells count="1">
    <mergeCell ref="I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&amp;A</oddHeader>
    <oddFooter>Stranica &amp;P od &amp;N</oddFooter>
  </headerFooter>
  <rowBreaks count="11" manualBreakCount="11">
    <brk id="45" max="16383" man="1"/>
    <brk id="77" max="16383" man="1"/>
    <brk id="108" max="16383" man="1"/>
    <brk id="150" max="16383" man="1"/>
    <brk id="193" max="16383" man="1"/>
    <brk id="238" max="16383" man="1"/>
    <brk id="290" max="16383" man="1"/>
    <brk id="332" max="16383" man="1"/>
    <brk id="367" max="16383" man="1"/>
    <brk id="403" max="16383" man="1"/>
    <brk id="420" max="16383" man="1"/>
  </rowBreaks>
  <colBreaks count="1" manualBreakCount="1">
    <brk id="3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BS423"/>
  <sheetViews>
    <sheetView zoomScaleSheetLayoutView="130" workbookViewId="0">
      <selection activeCell="J433" sqref="J433"/>
    </sheetView>
  </sheetViews>
  <sheetFormatPr defaultRowHeight="12.75" x14ac:dyDescent="0.2"/>
  <cols>
    <col min="1" max="1" width="7.5703125" customWidth="1"/>
    <col min="2" max="2" width="6" customWidth="1"/>
    <col min="3" max="8" width="0" hidden="1" customWidth="1"/>
    <col min="9" max="9" width="15" customWidth="1"/>
    <col min="10" max="10" width="43.7109375" customWidth="1"/>
    <col min="11" max="24" width="8.85546875" hidden="1" customWidth="1"/>
    <col min="25" max="25" width="13.42578125" hidden="1" customWidth="1"/>
    <col min="26" max="26" width="11.85546875" hidden="1" customWidth="1"/>
    <col min="27" max="27" width="11.7109375" hidden="1" customWidth="1"/>
    <col min="28" max="28" width="11.5703125" hidden="1" customWidth="1"/>
    <col min="29" max="30" width="10.7109375" hidden="1" customWidth="1"/>
    <col min="31" max="32" width="12.28515625" hidden="1" customWidth="1"/>
    <col min="33" max="33" width="13.140625" hidden="1" customWidth="1"/>
    <col min="34" max="34" width="13.85546875" style="15" hidden="1" customWidth="1"/>
    <col min="35" max="35" width="15.42578125" style="15" hidden="1" customWidth="1"/>
    <col min="36" max="36" width="14.28515625" style="1" hidden="1" customWidth="1"/>
    <col min="37" max="37" width="13.5703125" style="15" hidden="1" customWidth="1"/>
    <col min="38" max="39" width="12.7109375" style="15" hidden="1" customWidth="1"/>
    <col min="40" max="41" width="18.140625" hidden="1" customWidth="1"/>
    <col min="42" max="49" width="14.42578125" style="1" hidden="1" customWidth="1"/>
    <col min="50" max="50" width="16.42578125" style="1" hidden="1" customWidth="1"/>
    <col min="51" max="51" width="14.140625" style="1" hidden="1" customWidth="1"/>
    <col min="52" max="52" width="15.140625" style="1" hidden="1" customWidth="1"/>
    <col min="53" max="55" width="17.7109375" style="1" hidden="1" customWidth="1"/>
    <col min="56" max="56" width="13.28515625" style="1" hidden="1" customWidth="1"/>
    <col min="57" max="57" width="15.140625" style="1" hidden="1" customWidth="1"/>
    <col min="58" max="58" width="14.28515625" hidden="1" customWidth="1"/>
    <col min="59" max="59" width="15.85546875" style="1" hidden="1" customWidth="1"/>
    <col min="60" max="61" width="15.7109375" style="1" hidden="1" customWidth="1"/>
    <col min="62" max="62" width="15.7109375" style="1" customWidth="1"/>
    <col min="63" max="63" width="13.5703125" style="1" customWidth="1"/>
    <col min="64" max="64" width="14.140625" style="1" customWidth="1"/>
    <col min="65" max="65" width="10.7109375" style="1" customWidth="1"/>
    <col min="66" max="66" width="13.5703125" style="1" customWidth="1"/>
    <col min="67" max="67" width="11.7109375" style="1" bestFit="1" customWidth="1"/>
    <col min="68" max="68" width="14.28515625" style="1" customWidth="1"/>
    <col min="69" max="69" width="13.28515625" style="1" customWidth="1"/>
    <col min="70" max="70" width="9.140625" style="1"/>
    <col min="71" max="71" width="20.42578125" customWidth="1"/>
  </cols>
  <sheetData>
    <row r="1" spans="1:70" ht="13.5" x14ac:dyDescent="0.2">
      <c r="A1" s="13"/>
      <c r="B1" s="13"/>
      <c r="C1" s="13"/>
      <c r="D1" s="13"/>
      <c r="E1" s="13"/>
      <c r="F1" s="13"/>
      <c r="G1" s="13"/>
      <c r="H1" s="12"/>
      <c r="I1" s="15"/>
      <c r="J1" s="74" t="s">
        <v>861</v>
      </c>
      <c r="K1" s="15"/>
      <c r="L1" s="15"/>
      <c r="M1" s="15"/>
      <c r="N1" s="15"/>
      <c r="O1" s="15"/>
      <c r="P1" s="15"/>
      <c r="Q1" s="15"/>
      <c r="R1" s="15"/>
      <c r="S1" s="15"/>
      <c r="T1" s="14"/>
      <c r="U1" s="14"/>
      <c r="V1" s="15"/>
      <c r="W1" s="15"/>
      <c r="X1" s="15"/>
      <c r="Y1" s="15"/>
      <c r="Z1" s="15"/>
      <c r="AA1" s="15"/>
      <c r="AB1" s="15"/>
      <c r="AC1" s="15"/>
      <c r="AD1" s="15"/>
      <c r="AE1" s="16"/>
      <c r="AF1" s="15"/>
      <c r="AG1" s="15"/>
      <c r="AH1" s="1"/>
      <c r="AJ1" s="15"/>
      <c r="AL1"/>
      <c r="AM1"/>
      <c r="AN1" s="1"/>
      <c r="AO1" s="1"/>
      <c r="BD1"/>
      <c r="BF1" s="1"/>
      <c r="BQ1"/>
      <c r="BR1"/>
    </row>
    <row r="2" spans="1:70" x14ac:dyDescent="0.2">
      <c r="A2" s="12" t="s">
        <v>151</v>
      </c>
      <c r="B2" s="13"/>
      <c r="C2" s="13"/>
      <c r="D2" s="13"/>
      <c r="E2" s="13"/>
      <c r="F2" s="13"/>
      <c r="G2" s="13"/>
      <c r="H2" s="13"/>
      <c r="I2" s="12"/>
      <c r="J2" s="14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4"/>
      <c r="W2" s="14"/>
      <c r="X2" s="15"/>
      <c r="Y2" s="15"/>
      <c r="Z2" s="15"/>
      <c r="AA2" s="15"/>
      <c r="AB2" s="15"/>
      <c r="AC2" s="15"/>
      <c r="AD2" s="15"/>
      <c r="AE2" s="15"/>
      <c r="AF2" s="15"/>
      <c r="AG2" s="16"/>
      <c r="AN2" s="17">
        <v>7.5345000000000004</v>
      </c>
      <c r="AO2" s="1"/>
    </row>
    <row r="3" spans="1:70" ht="13.5" thickBot="1" x14ac:dyDescent="0.25">
      <c r="A3" s="14"/>
      <c r="B3" s="13"/>
      <c r="C3" s="13"/>
      <c r="D3" s="13"/>
      <c r="E3" s="13"/>
      <c r="F3" s="13"/>
      <c r="G3" s="13"/>
      <c r="H3" s="13"/>
      <c r="I3" s="18"/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4"/>
      <c r="W3" s="14"/>
      <c r="X3" s="15"/>
      <c r="Y3" s="15"/>
      <c r="Z3" s="15"/>
      <c r="AA3" s="15"/>
      <c r="AB3" s="15"/>
      <c r="AC3" s="15"/>
      <c r="AD3" s="15"/>
      <c r="AE3" s="15"/>
      <c r="AF3" s="15"/>
      <c r="AG3" s="16"/>
    </row>
    <row r="4" spans="1:70" ht="30.75" thickBot="1" x14ac:dyDescent="0.3">
      <c r="A4" s="340" t="s">
        <v>79</v>
      </c>
      <c r="B4" s="341" t="s">
        <v>316</v>
      </c>
      <c r="C4" s="342">
        <v>2</v>
      </c>
      <c r="D4" s="342">
        <v>3</v>
      </c>
      <c r="E4" s="342">
        <v>4</v>
      </c>
      <c r="F4" s="342">
        <v>5</v>
      </c>
      <c r="G4" s="342">
        <v>6</v>
      </c>
      <c r="H4" s="342">
        <v>7</v>
      </c>
      <c r="I4" s="343" t="s">
        <v>17</v>
      </c>
      <c r="J4" s="343" t="s">
        <v>18</v>
      </c>
      <c r="K4" s="344" t="s">
        <v>63</v>
      </c>
      <c r="L4" s="344" t="s">
        <v>76</v>
      </c>
      <c r="M4" s="345" t="s">
        <v>152</v>
      </c>
      <c r="N4" s="344" t="s">
        <v>77</v>
      </c>
      <c r="O4" s="344" t="s">
        <v>177</v>
      </c>
      <c r="P4" s="344" t="s">
        <v>172</v>
      </c>
      <c r="Q4" s="344" t="s">
        <v>196</v>
      </c>
      <c r="R4" s="344" t="s">
        <v>192</v>
      </c>
      <c r="S4" s="344" t="s">
        <v>173</v>
      </c>
      <c r="T4" s="344" t="s">
        <v>192</v>
      </c>
      <c r="U4" s="344" t="s">
        <v>197</v>
      </c>
      <c r="V4" s="346" t="s">
        <v>200</v>
      </c>
      <c r="W4" s="346" t="s">
        <v>174</v>
      </c>
      <c r="X4" s="347" t="s">
        <v>197</v>
      </c>
      <c r="Y4" s="347" t="s">
        <v>209</v>
      </c>
      <c r="Z4" s="347" t="s">
        <v>209</v>
      </c>
      <c r="AA4" s="347" t="s">
        <v>254</v>
      </c>
      <c r="AB4" s="347" t="s">
        <v>244</v>
      </c>
      <c r="AC4" s="347" t="s">
        <v>300</v>
      </c>
      <c r="AD4" s="347"/>
      <c r="AE4" s="348" t="s">
        <v>309</v>
      </c>
      <c r="AF4" s="348" t="s">
        <v>307</v>
      </c>
      <c r="AG4" s="349" t="s">
        <v>332</v>
      </c>
      <c r="AH4" s="347" t="s">
        <v>325</v>
      </c>
      <c r="AI4" s="347" t="s">
        <v>327</v>
      </c>
      <c r="AJ4" s="347" t="s">
        <v>192</v>
      </c>
      <c r="AK4" s="347" t="s">
        <v>264</v>
      </c>
      <c r="AL4" s="347" t="s">
        <v>309</v>
      </c>
      <c r="AM4" s="347" t="s">
        <v>307</v>
      </c>
      <c r="AN4" s="347" t="s">
        <v>344</v>
      </c>
      <c r="AO4" s="347" t="s">
        <v>378</v>
      </c>
      <c r="AP4" s="347" t="s">
        <v>365</v>
      </c>
      <c r="AQ4" s="347"/>
      <c r="AR4" s="347" t="s">
        <v>379</v>
      </c>
      <c r="AS4" s="347" t="s">
        <v>325</v>
      </c>
      <c r="AT4" s="347" t="s">
        <v>325</v>
      </c>
      <c r="AU4" s="347" t="s">
        <v>387</v>
      </c>
      <c r="AV4" s="347" t="s">
        <v>307</v>
      </c>
      <c r="AW4" s="347" t="s">
        <v>308</v>
      </c>
      <c r="AX4" s="347"/>
      <c r="AY4" s="347"/>
      <c r="AZ4" s="347"/>
      <c r="BA4" s="347"/>
      <c r="BB4" s="347"/>
      <c r="BC4" s="347"/>
      <c r="BD4" s="350"/>
      <c r="BE4" s="350"/>
      <c r="BF4" s="351"/>
      <c r="BG4" s="352" t="s">
        <v>407</v>
      </c>
      <c r="BH4" s="349" t="s">
        <v>425</v>
      </c>
      <c r="BI4" s="349" t="s">
        <v>383</v>
      </c>
      <c r="BJ4" s="353" t="s">
        <v>423</v>
      </c>
      <c r="BK4" s="353" t="s">
        <v>863</v>
      </c>
      <c r="BL4" s="353" t="s">
        <v>869</v>
      </c>
      <c r="BM4" s="354" t="s">
        <v>266</v>
      </c>
    </row>
    <row r="5" spans="1:70" x14ac:dyDescent="0.2">
      <c r="A5" s="273"/>
      <c r="B5" s="269"/>
      <c r="C5" s="269"/>
      <c r="D5" s="269"/>
      <c r="E5" s="269"/>
      <c r="F5" s="269"/>
      <c r="G5" s="269"/>
      <c r="H5" s="269"/>
      <c r="I5" s="270" t="s">
        <v>19</v>
      </c>
      <c r="J5" s="271"/>
      <c r="K5" s="272" t="e">
        <f t="shared" ref="K5:Z5" si="0">SUM(K6)</f>
        <v>#REF!</v>
      </c>
      <c r="L5" s="272" t="e">
        <f t="shared" si="0"/>
        <v>#REF!</v>
      </c>
      <c r="M5" s="272" t="e">
        <f t="shared" si="0"/>
        <v>#REF!</v>
      </c>
      <c r="N5" s="272" t="e">
        <f t="shared" si="0"/>
        <v>#REF!</v>
      </c>
      <c r="O5" s="272" t="e">
        <f t="shared" si="0"/>
        <v>#REF!</v>
      </c>
      <c r="P5" s="272" t="e">
        <f t="shared" si="0"/>
        <v>#REF!</v>
      </c>
      <c r="Q5" s="272" t="e">
        <f t="shared" si="0"/>
        <v>#REF!</v>
      </c>
      <c r="R5" s="272" t="e">
        <f t="shared" si="0"/>
        <v>#REF!</v>
      </c>
      <c r="S5" s="272" t="e">
        <f t="shared" si="0"/>
        <v>#REF!</v>
      </c>
      <c r="T5" s="272" t="e">
        <f t="shared" si="0"/>
        <v>#REF!</v>
      </c>
      <c r="U5" s="272" t="e">
        <f t="shared" si="0"/>
        <v>#REF!</v>
      </c>
      <c r="V5" s="272" t="e">
        <f t="shared" si="0"/>
        <v>#DIV/0!</v>
      </c>
      <c r="W5" s="272" t="e">
        <f t="shared" si="0"/>
        <v>#REF!</v>
      </c>
      <c r="X5" s="272" t="e">
        <f t="shared" si="0"/>
        <v>#REF!</v>
      </c>
      <c r="Y5" s="272" t="e">
        <f t="shared" si="0"/>
        <v>#REF!</v>
      </c>
      <c r="Z5" s="272" t="e">
        <f t="shared" si="0"/>
        <v>#REF!</v>
      </c>
      <c r="AA5" s="272" t="e">
        <f>SUM(AA6)</f>
        <v>#REF!</v>
      </c>
      <c r="AB5" s="272" t="e">
        <f t="shared" ref="AB5" si="1">SUM(AB6)</f>
        <v>#REF!</v>
      </c>
      <c r="AC5" s="272" t="e">
        <f>SUM(AC6)</f>
        <v>#REF!</v>
      </c>
      <c r="AD5" s="272" t="e">
        <f>SUM(AD6)</f>
        <v>#REF!</v>
      </c>
      <c r="AE5" s="272" t="e">
        <f t="shared" ref="AE5:AQ5" si="2">SUM(AE6)</f>
        <v>#REF!</v>
      </c>
      <c r="AF5" s="272" t="e">
        <f t="shared" si="2"/>
        <v>#REF!</v>
      </c>
      <c r="AG5" s="272" t="e">
        <f t="shared" si="2"/>
        <v>#REF!</v>
      </c>
      <c r="AH5" s="272" t="e">
        <f t="shared" si="2"/>
        <v>#REF!</v>
      </c>
      <c r="AI5" s="272" t="e">
        <f t="shared" si="2"/>
        <v>#REF!</v>
      </c>
      <c r="AJ5" s="272" t="e">
        <f t="shared" si="2"/>
        <v>#REF!</v>
      </c>
      <c r="AK5" s="272" t="e">
        <f t="shared" si="2"/>
        <v>#REF!</v>
      </c>
      <c r="AL5" s="272" t="e">
        <f t="shared" si="2"/>
        <v>#REF!</v>
      </c>
      <c r="AM5" s="272" t="e">
        <f t="shared" si="2"/>
        <v>#REF!</v>
      </c>
      <c r="AN5" s="272" t="e">
        <f t="shared" si="2"/>
        <v>#REF!</v>
      </c>
      <c r="AO5" s="272">
        <v>1595747.78</v>
      </c>
      <c r="AP5" s="272" t="e">
        <f t="shared" si="2"/>
        <v>#REF!</v>
      </c>
      <c r="AQ5" s="272" t="e">
        <f t="shared" si="2"/>
        <v>#REF!</v>
      </c>
      <c r="AR5" s="272">
        <f t="shared" ref="AR5:BL5" si="3">SUM(AR6)</f>
        <v>1754927.3342623927</v>
      </c>
      <c r="AS5" s="272">
        <f t="shared" ref="AS5" si="4">SUM(AS6)</f>
        <v>0</v>
      </c>
      <c r="AT5" s="272">
        <f t="shared" si="3"/>
        <v>464153.35</v>
      </c>
      <c r="AU5" s="272">
        <f t="shared" si="3"/>
        <v>384219.67</v>
      </c>
      <c r="AV5" s="272">
        <f t="shared" si="3"/>
        <v>72345.100000000006</v>
      </c>
      <c r="AW5" s="272">
        <f t="shared" si="3"/>
        <v>2066801.9042623925</v>
      </c>
      <c r="AX5" s="272">
        <f t="shared" si="3"/>
        <v>0</v>
      </c>
      <c r="AY5" s="272">
        <f t="shared" si="3"/>
        <v>0</v>
      </c>
      <c r="AZ5" s="272">
        <f t="shared" si="3"/>
        <v>0</v>
      </c>
      <c r="BA5" s="272">
        <f t="shared" si="3"/>
        <v>0</v>
      </c>
      <c r="BB5" s="272">
        <f t="shared" si="3"/>
        <v>0</v>
      </c>
      <c r="BC5" s="272">
        <f t="shared" si="3"/>
        <v>0</v>
      </c>
      <c r="BD5" s="272">
        <f t="shared" si="3"/>
        <v>0</v>
      </c>
      <c r="BE5" s="272">
        <f t="shared" si="3"/>
        <v>2042942.6408739793</v>
      </c>
      <c r="BF5" s="272">
        <f t="shared" si="3"/>
        <v>0</v>
      </c>
      <c r="BG5" s="272">
        <f t="shared" si="3"/>
        <v>741227.2699999999</v>
      </c>
      <c r="BH5" s="272">
        <f t="shared" si="3"/>
        <v>341521.77</v>
      </c>
      <c r="BI5" s="272">
        <f t="shared" si="3"/>
        <v>2471820.77</v>
      </c>
      <c r="BJ5" s="272">
        <f t="shared" si="3"/>
        <v>870346.12</v>
      </c>
      <c r="BK5" s="272">
        <f t="shared" si="3"/>
        <v>1580610.73</v>
      </c>
      <c r="BL5" s="272">
        <f t="shared" si="3"/>
        <v>1202929.96</v>
      </c>
      <c r="BM5" s="355">
        <f>SUM(BL5/BK5*100)</f>
        <v>76.10538997163458</v>
      </c>
    </row>
    <row r="6" spans="1:70" x14ac:dyDescent="0.2">
      <c r="A6" s="42"/>
      <c r="B6" s="35"/>
      <c r="C6" s="35"/>
      <c r="D6" s="35"/>
      <c r="E6" s="35"/>
      <c r="F6" s="35"/>
      <c r="G6" s="35"/>
      <c r="H6" s="35"/>
      <c r="I6" s="21" t="s">
        <v>20</v>
      </c>
      <c r="J6" s="23" t="s">
        <v>90</v>
      </c>
      <c r="K6" s="22" t="e">
        <f>SUM(K7+#REF!+K26)</f>
        <v>#REF!</v>
      </c>
      <c r="L6" s="22" t="e">
        <f>SUM(L7+#REF!+L26)</f>
        <v>#REF!</v>
      </c>
      <c r="M6" s="22" t="e">
        <f>SUM(M7+#REF!+M26)</f>
        <v>#REF!</v>
      </c>
      <c r="N6" s="22" t="e">
        <f t="shared" ref="N6:X6" si="5">SUM(N7+N26)</f>
        <v>#REF!</v>
      </c>
      <c r="O6" s="22" t="e">
        <f t="shared" si="5"/>
        <v>#REF!</v>
      </c>
      <c r="P6" s="22" t="e">
        <f t="shared" si="5"/>
        <v>#REF!</v>
      </c>
      <c r="Q6" s="22" t="e">
        <f t="shared" si="5"/>
        <v>#REF!</v>
      </c>
      <c r="R6" s="22" t="e">
        <f t="shared" si="5"/>
        <v>#REF!</v>
      </c>
      <c r="S6" s="22" t="e">
        <f t="shared" si="5"/>
        <v>#REF!</v>
      </c>
      <c r="T6" s="22" t="e">
        <f t="shared" si="5"/>
        <v>#REF!</v>
      </c>
      <c r="U6" s="22" t="e">
        <f t="shared" si="5"/>
        <v>#REF!</v>
      </c>
      <c r="V6" s="22" t="e">
        <f t="shared" si="5"/>
        <v>#DIV/0!</v>
      </c>
      <c r="W6" s="22" t="e">
        <f t="shared" si="5"/>
        <v>#REF!</v>
      </c>
      <c r="X6" s="22" t="e">
        <f t="shared" si="5"/>
        <v>#REF!</v>
      </c>
      <c r="Y6" s="22" t="e">
        <f>SUM(Y7+Y26)</f>
        <v>#REF!</v>
      </c>
      <c r="Z6" s="22" t="e">
        <f>SUM(Z7+Z26)</f>
        <v>#REF!</v>
      </c>
      <c r="AA6" s="22" t="e">
        <f>SUM(AA7+AA26)</f>
        <v>#REF!</v>
      </c>
      <c r="AB6" s="22" t="e">
        <f t="shared" ref="AB6" si="6">SUM(AB7+AB26)</f>
        <v>#REF!</v>
      </c>
      <c r="AC6" s="22" t="e">
        <f>SUM(AC7+AC26)</f>
        <v>#REF!</v>
      </c>
      <c r="AD6" s="22" t="e">
        <f>SUM(AD7+AD26)</f>
        <v>#REF!</v>
      </c>
      <c r="AE6" s="22" t="e">
        <f t="shared" ref="AE6:AH6" si="7">SUM(AE7+AE26)</f>
        <v>#REF!</v>
      </c>
      <c r="AF6" s="22" t="e">
        <f t="shared" si="7"/>
        <v>#REF!</v>
      </c>
      <c r="AG6" s="22" t="e">
        <f t="shared" si="7"/>
        <v>#REF!</v>
      </c>
      <c r="AH6" s="22" t="e">
        <f t="shared" si="7"/>
        <v>#REF!</v>
      </c>
      <c r="AI6" s="22" t="e">
        <f>SUM(AI7+AI26)</f>
        <v>#REF!</v>
      </c>
      <c r="AJ6" s="22" t="e">
        <f>SUM(AJ7+AJ26)</f>
        <v>#REF!</v>
      </c>
      <c r="AK6" s="22" t="e">
        <f t="shared" ref="AK6:AQ6" si="8">SUM(AK7+AK26)</f>
        <v>#REF!</v>
      </c>
      <c r="AL6" s="22" t="e">
        <f t="shared" si="8"/>
        <v>#REF!</v>
      </c>
      <c r="AM6" s="22" t="e">
        <f t="shared" si="8"/>
        <v>#REF!</v>
      </c>
      <c r="AN6" s="22" t="e">
        <f t="shared" si="8"/>
        <v>#REF!</v>
      </c>
      <c r="AO6" s="22">
        <f t="shared" si="8"/>
        <v>1589775.2471962308</v>
      </c>
      <c r="AP6" s="22" t="e">
        <f t="shared" si="8"/>
        <v>#REF!</v>
      </c>
      <c r="AQ6" s="22" t="e">
        <f t="shared" si="8"/>
        <v>#REF!</v>
      </c>
      <c r="AR6" s="22">
        <f t="shared" ref="AR6:BL6" si="9">SUM(AR7+AR26)</f>
        <v>1754927.3342623927</v>
      </c>
      <c r="AS6" s="22">
        <f t="shared" ref="AS6:AT6" si="10">SUM(AS7+AS26)</f>
        <v>0</v>
      </c>
      <c r="AT6" s="22">
        <f t="shared" si="10"/>
        <v>464153.35</v>
      </c>
      <c r="AU6" s="22">
        <f t="shared" si="9"/>
        <v>384219.67</v>
      </c>
      <c r="AV6" s="22">
        <f t="shared" si="9"/>
        <v>72345.100000000006</v>
      </c>
      <c r="AW6" s="22">
        <f t="shared" si="9"/>
        <v>2066801.9042623925</v>
      </c>
      <c r="AX6" s="22">
        <f t="shared" si="9"/>
        <v>0</v>
      </c>
      <c r="AY6" s="22">
        <f t="shared" si="9"/>
        <v>0</v>
      </c>
      <c r="AZ6" s="22">
        <f t="shared" si="9"/>
        <v>0</v>
      </c>
      <c r="BA6" s="22">
        <f t="shared" si="9"/>
        <v>0</v>
      </c>
      <c r="BB6" s="22">
        <f t="shared" si="9"/>
        <v>0</v>
      </c>
      <c r="BC6" s="22">
        <f t="shared" si="9"/>
        <v>0</v>
      </c>
      <c r="BD6" s="22">
        <f t="shared" si="9"/>
        <v>0</v>
      </c>
      <c r="BE6" s="22">
        <f t="shared" si="9"/>
        <v>2042942.6408739793</v>
      </c>
      <c r="BF6" s="22">
        <f t="shared" si="9"/>
        <v>0</v>
      </c>
      <c r="BG6" s="22">
        <f t="shared" si="9"/>
        <v>741227.2699999999</v>
      </c>
      <c r="BH6" s="22">
        <f>SUM(BH7+BH26)</f>
        <v>341521.77</v>
      </c>
      <c r="BI6" s="22">
        <f t="shared" si="9"/>
        <v>2471820.77</v>
      </c>
      <c r="BJ6" s="22">
        <f t="shared" si="9"/>
        <v>870346.12</v>
      </c>
      <c r="BK6" s="22">
        <f t="shared" si="9"/>
        <v>1580610.73</v>
      </c>
      <c r="BL6" s="22">
        <f t="shared" si="9"/>
        <v>1202929.96</v>
      </c>
      <c r="BM6" s="356">
        <f t="shared" ref="BM6:BM26" si="11">SUM(BL6/BK6*100)</f>
        <v>76.10538997163458</v>
      </c>
    </row>
    <row r="7" spans="1:70" s="41" customFormat="1" x14ac:dyDescent="0.2">
      <c r="A7" s="29"/>
      <c r="B7" s="38"/>
      <c r="C7" s="38"/>
      <c r="D7" s="38"/>
      <c r="E7" s="38"/>
      <c r="F7" s="38"/>
      <c r="G7" s="38"/>
      <c r="H7" s="38"/>
      <c r="I7" s="26" t="s">
        <v>80</v>
      </c>
      <c r="J7" s="27" t="s">
        <v>81</v>
      </c>
      <c r="K7" s="28" t="e">
        <f t="shared" ref="K7:AQ7" si="12">SUM(K8)</f>
        <v>#REF!</v>
      </c>
      <c r="L7" s="28" t="e">
        <f t="shared" si="12"/>
        <v>#REF!</v>
      </c>
      <c r="M7" s="28" t="e">
        <f t="shared" si="12"/>
        <v>#REF!</v>
      </c>
      <c r="N7" s="28">
        <f t="shared" si="12"/>
        <v>128000</v>
      </c>
      <c r="O7" s="28">
        <f t="shared" si="12"/>
        <v>128000</v>
      </c>
      <c r="P7" s="28">
        <f t="shared" si="12"/>
        <v>128000</v>
      </c>
      <c r="Q7" s="28">
        <f t="shared" si="12"/>
        <v>128000</v>
      </c>
      <c r="R7" s="28">
        <f t="shared" si="12"/>
        <v>67838.38</v>
      </c>
      <c r="S7" s="28">
        <f t="shared" si="12"/>
        <v>135000</v>
      </c>
      <c r="T7" s="28">
        <f t="shared" si="12"/>
        <v>46004.140000000007</v>
      </c>
      <c r="U7" s="28">
        <f t="shared" si="12"/>
        <v>0</v>
      </c>
      <c r="V7" s="28">
        <f t="shared" si="12"/>
        <v>946.66666666666674</v>
      </c>
      <c r="W7" s="28">
        <f t="shared" si="12"/>
        <v>220000</v>
      </c>
      <c r="X7" s="28">
        <f t="shared" si="12"/>
        <v>160000</v>
      </c>
      <c r="Y7" s="28">
        <f t="shared" si="12"/>
        <v>210000</v>
      </c>
      <c r="Z7" s="28">
        <f t="shared" si="12"/>
        <v>193000</v>
      </c>
      <c r="AA7" s="28">
        <f t="shared" si="12"/>
        <v>160000</v>
      </c>
      <c r="AB7" s="28">
        <f t="shared" si="12"/>
        <v>78432.05</v>
      </c>
      <c r="AC7" s="28">
        <f t="shared" si="12"/>
        <v>160000</v>
      </c>
      <c r="AD7" s="28">
        <f t="shared" si="12"/>
        <v>150000</v>
      </c>
      <c r="AE7" s="28">
        <f t="shared" si="12"/>
        <v>0</v>
      </c>
      <c r="AF7" s="28">
        <f t="shared" si="12"/>
        <v>0</v>
      </c>
      <c r="AG7" s="28">
        <f t="shared" si="12"/>
        <v>150000</v>
      </c>
      <c r="AH7" s="28">
        <f t="shared" si="12"/>
        <v>99202.66</v>
      </c>
      <c r="AI7" s="28">
        <f t="shared" si="12"/>
        <v>260000</v>
      </c>
      <c r="AJ7" s="28">
        <f t="shared" si="12"/>
        <v>83193.960000000006</v>
      </c>
      <c r="AK7" s="28">
        <f t="shared" si="12"/>
        <v>130000</v>
      </c>
      <c r="AL7" s="28">
        <f t="shared" si="12"/>
        <v>0</v>
      </c>
      <c r="AM7" s="28">
        <f t="shared" si="12"/>
        <v>0</v>
      </c>
      <c r="AN7" s="28">
        <f t="shared" si="12"/>
        <v>130000</v>
      </c>
      <c r="AO7" s="22">
        <f t="shared" ref="AO7:AO71" si="13">SUM(AN7/$AN$2)</f>
        <v>17253.965093901385</v>
      </c>
      <c r="AP7" s="28">
        <f t="shared" si="12"/>
        <v>165000</v>
      </c>
      <c r="AQ7" s="28">
        <f t="shared" si="12"/>
        <v>0</v>
      </c>
      <c r="AR7" s="22">
        <f t="shared" ref="AR7:AR71" si="14">SUM(AP7/$AN$2)</f>
        <v>21899.263388413299</v>
      </c>
      <c r="AS7" s="22">
        <f t="shared" ref="AS7" si="15">SUM(AS8)</f>
        <v>0</v>
      </c>
      <c r="AT7" s="22">
        <f t="shared" ref="AT7:BH7" si="16">SUM(AT8)</f>
        <v>13423.24</v>
      </c>
      <c r="AU7" s="22">
        <f t="shared" si="16"/>
        <v>1960</v>
      </c>
      <c r="AV7" s="22">
        <f t="shared" si="16"/>
        <v>0</v>
      </c>
      <c r="AW7" s="22">
        <f t="shared" si="16"/>
        <v>23859.263388413299</v>
      </c>
      <c r="AX7" s="22">
        <f t="shared" si="16"/>
        <v>0</v>
      </c>
      <c r="AY7" s="22">
        <f t="shared" si="16"/>
        <v>0</v>
      </c>
      <c r="AZ7" s="22">
        <f t="shared" si="16"/>
        <v>0</v>
      </c>
      <c r="BA7" s="22">
        <f t="shared" si="16"/>
        <v>0</v>
      </c>
      <c r="BB7" s="22">
        <f t="shared" si="16"/>
        <v>0</v>
      </c>
      <c r="BC7" s="22">
        <f t="shared" si="16"/>
        <v>0</v>
      </c>
      <c r="BD7" s="22">
        <f t="shared" si="16"/>
        <v>0</v>
      </c>
      <c r="BE7" s="22">
        <f t="shared" si="16"/>
        <v>0</v>
      </c>
      <c r="BF7" s="22">
        <f t="shared" si="16"/>
        <v>0</v>
      </c>
      <c r="BG7" s="22">
        <f t="shared" si="16"/>
        <v>16794.45</v>
      </c>
      <c r="BH7" s="22">
        <f t="shared" si="16"/>
        <v>9270.4500000000007</v>
      </c>
      <c r="BI7" s="22">
        <v>17800</v>
      </c>
      <c r="BJ7" s="22">
        <v>17493.21</v>
      </c>
      <c r="BK7" s="22">
        <v>28200</v>
      </c>
      <c r="BL7" s="22">
        <v>27392.05</v>
      </c>
      <c r="BM7" s="356">
        <f t="shared" si="11"/>
        <v>97.134929078014181</v>
      </c>
      <c r="BN7" s="6"/>
      <c r="BO7" s="6"/>
      <c r="BP7" s="6"/>
      <c r="BQ7" s="6"/>
      <c r="BR7" s="6"/>
    </row>
    <row r="8" spans="1:70" s="41" customFormat="1" hidden="1" x14ac:dyDescent="0.2">
      <c r="A8" s="29" t="s">
        <v>84</v>
      </c>
      <c r="B8" s="274"/>
      <c r="C8" s="38"/>
      <c r="D8" s="274"/>
      <c r="E8" s="38"/>
      <c r="F8" s="38"/>
      <c r="G8" s="38"/>
      <c r="H8" s="38"/>
      <c r="I8" s="26" t="s">
        <v>52</v>
      </c>
      <c r="J8" s="27"/>
      <c r="K8" s="28" t="e">
        <f t="shared" ref="K8:X8" si="17">SUM(K9+K19)</f>
        <v>#REF!</v>
      </c>
      <c r="L8" s="28" t="e">
        <f t="shared" si="17"/>
        <v>#REF!</v>
      </c>
      <c r="M8" s="28" t="e">
        <f t="shared" si="17"/>
        <v>#REF!</v>
      </c>
      <c r="N8" s="28">
        <f t="shared" si="17"/>
        <v>128000</v>
      </c>
      <c r="O8" s="28">
        <f>SUM(O9+O19)</f>
        <v>128000</v>
      </c>
      <c r="P8" s="28">
        <f t="shared" si="17"/>
        <v>128000</v>
      </c>
      <c r="Q8" s="28">
        <f>SUM(Q9+Q19)</f>
        <v>128000</v>
      </c>
      <c r="R8" s="28">
        <f t="shared" si="17"/>
        <v>67838.38</v>
      </c>
      <c r="S8" s="28">
        <f t="shared" si="17"/>
        <v>135000</v>
      </c>
      <c r="T8" s="28">
        <f t="shared" si="17"/>
        <v>46004.140000000007</v>
      </c>
      <c r="U8" s="28">
        <f t="shared" si="17"/>
        <v>0</v>
      </c>
      <c r="V8" s="28">
        <f t="shared" si="17"/>
        <v>946.66666666666674</v>
      </c>
      <c r="W8" s="28">
        <f t="shared" si="17"/>
        <v>220000</v>
      </c>
      <c r="X8" s="28">
        <f t="shared" si="17"/>
        <v>160000</v>
      </c>
      <c r="Y8" s="28">
        <f>SUM(Y9+Y19)</f>
        <v>210000</v>
      </c>
      <c r="Z8" s="28">
        <f>SUM(Z9+Z19)</f>
        <v>193000</v>
      </c>
      <c r="AA8" s="28">
        <f>SUM(AA9+AA19)</f>
        <v>160000</v>
      </c>
      <c r="AB8" s="28">
        <f t="shared" ref="AB8" si="18">SUM(AB9+AB19)</f>
        <v>78432.05</v>
      </c>
      <c r="AC8" s="28">
        <f>SUM(AC9+AC19)</f>
        <v>160000</v>
      </c>
      <c r="AD8" s="28">
        <f>SUM(AD9+AD19)</f>
        <v>150000</v>
      </c>
      <c r="AE8" s="28">
        <f t="shared" ref="AE8:AH8" si="19">SUM(AE9+AE19)</f>
        <v>0</v>
      </c>
      <c r="AF8" s="28">
        <f t="shared" si="19"/>
        <v>0</v>
      </c>
      <c r="AG8" s="28">
        <f t="shared" si="19"/>
        <v>150000</v>
      </c>
      <c r="AH8" s="28">
        <f t="shared" si="19"/>
        <v>99202.66</v>
      </c>
      <c r="AI8" s="28">
        <f>SUM(AI9+AI19)</f>
        <v>260000</v>
      </c>
      <c r="AJ8" s="28">
        <f>SUM(AJ9+AJ19)</f>
        <v>83193.960000000006</v>
      </c>
      <c r="AK8" s="28">
        <f>SUM(AK9+AK19)</f>
        <v>130000</v>
      </c>
      <c r="AL8" s="28">
        <f t="shared" ref="AL8:AQ8" si="20">SUM(AL9+AL19)</f>
        <v>0</v>
      </c>
      <c r="AM8" s="28">
        <f t="shared" si="20"/>
        <v>0</v>
      </c>
      <c r="AN8" s="28">
        <f t="shared" si="20"/>
        <v>130000</v>
      </c>
      <c r="AO8" s="22">
        <f t="shared" si="13"/>
        <v>17253.965093901385</v>
      </c>
      <c r="AP8" s="28">
        <f t="shared" si="20"/>
        <v>165000</v>
      </c>
      <c r="AQ8" s="28">
        <f t="shared" si="20"/>
        <v>0</v>
      </c>
      <c r="AR8" s="22">
        <f t="shared" si="14"/>
        <v>21899.263388413299</v>
      </c>
      <c r="AS8" s="22"/>
      <c r="AT8" s="22">
        <f t="shared" ref="AT8" si="21">SUM(AT9+AT19)</f>
        <v>13423.24</v>
      </c>
      <c r="AU8" s="22">
        <f t="shared" ref="AU8:AV8" si="22">SUM(AU9+AU19)</f>
        <v>1960</v>
      </c>
      <c r="AV8" s="22">
        <f t="shared" si="22"/>
        <v>0</v>
      </c>
      <c r="AW8" s="22">
        <f t="shared" ref="AW8:AW29" si="23">SUM(AR8+AU8-AV8)</f>
        <v>23859.263388413299</v>
      </c>
      <c r="AX8" s="73"/>
      <c r="AY8" s="73"/>
      <c r="AZ8" s="73"/>
      <c r="BA8" s="73"/>
      <c r="BB8" s="73"/>
      <c r="BC8" s="73"/>
      <c r="BD8" s="73"/>
      <c r="BE8" s="73"/>
      <c r="BF8" s="72"/>
      <c r="BG8" s="73">
        <f>SUM(BG12+BG22)</f>
        <v>16794.45</v>
      </c>
      <c r="BH8" s="73">
        <f>SUM(BH12+BH22)</f>
        <v>9270.4500000000007</v>
      </c>
      <c r="BI8" s="73">
        <f>SUM(BI12+BI22)</f>
        <v>17500</v>
      </c>
      <c r="BJ8" s="73">
        <f>SUM(BJ12+BJ22)</f>
        <v>10311</v>
      </c>
      <c r="BK8" s="73">
        <f t="shared" ref="BK8:BL8" si="24">SUM(BK12+BK22)</f>
        <v>58000</v>
      </c>
      <c r="BL8" s="73">
        <f t="shared" si="24"/>
        <v>19500</v>
      </c>
      <c r="BM8" s="356">
        <f t="shared" si="11"/>
        <v>33.620689655172413</v>
      </c>
      <c r="BN8" s="6"/>
      <c r="BO8" s="6"/>
      <c r="BP8" s="6"/>
      <c r="BQ8" s="6"/>
      <c r="BR8" s="6"/>
    </row>
    <row r="9" spans="1:70" s="41" customFormat="1" hidden="1" x14ac:dyDescent="0.2">
      <c r="A9" s="29" t="s">
        <v>85</v>
      </c>
      <c r="B9" s="36"/>
      <c r="C9" s="35"/>
      <c r="D9" s="36"/>
      <c r="E9" s="35"/>
      <c r="F9" s="35"/>
      <c r="G9" s="35"/>
      <c r="H9" s="35"/>
      <c r="I9" s="21" t="s">
        <v>21</v>
      </c>
      <c r="J9" s="5" t="s">
        <v>82</v>
      </c>
      <c r="K9" s="22" t="e">
        <f t="shared" ref="K9:AE13" si="25">SUM(K10)</f>
        <v>#REF!</v>
      </c>
      <c r="L9" s="22" t="e">
        <f t="shared" si="25"/>
        <v>#REF!</v>
      </c>
      <c r="M9" s="22" t="e">
        <f t="shared" si="25"/>
        <v>#REF!</v>
      </c>
      <c r="N9" s="22">
        <f t="shared" si="25"/>
        <v>108000</v>
      </c>
      <c r="O9" s="22">
        <f t="shared" si="25"/>
        <v>108000</v>
      </c>
      <c r="P9" s="22">
        <f t="shared" si="25"/>
        <v>108000</v>
      </c>
      <c r="Q9" s="22">
        <f t="shared" si="25"/>
        <v>108000</v>
      </c>
      <c r="R9" s="22">
        <f t="shared" si="25"/>
        <v>57838.380000000005</v>
      </c>
      <c r="S9" s="22">
        <f t="shared" si="25"/>
        <v>115000</v>
      </c>
      <c r="T9" s="22">
        <f t="shared" si="25"/>
        <v>41004.140000000007</v>
      </c>
      <c r="U9" s="22">
        <f t="shared" si="25"/>
        <v>0</v>
      </c>
      <c r="V9" s="22">
        <f t="shared" si="25"/>
        <v>846.66666666666674</v>
      </c>
      <c r="W9" s="22">
        <f t="shared" si="25"/>
        <v>200000</v>
      </c>
      <c r="X9" s="22">
        <f t="shared" si="25"/>
        <v>130000</v>
      </c>
      <c r="Y9" s="22">
        <f t="shared" si="25"/>
        <v>180000</v>
      </c>
      <c r="Z9" s="22">
        <f t="shared" si="25"/>
        <v>163000</v>
      </c>
      <c r="AA9" s="22">
        <f t="shared" si="25"/>
        <v>130000</v>
      </c>
      <c r="AB9" s="22">
        <f t="shared" si="25"/>
        <v>65932.05</v>
      </c>
      <c r="AC9" s="22">
        <f t="shared" si="25"/>
        <v>130000</v>
      </c>
      <c r="AD9" s="22">
        <f t="shared" si="25"/>
        <v>120000</v>
      </c>
      <c r="AE9" s="22">
        <f t="shared" si="25"/>
        <v>0</v>
      </c>
      <c r="AF9" s="22">
        <f t="shared" ref="AF9:AQ13" si="26">SUM(AF10)</f>
        <v>0</v>
      </c>
      <c r="AG9" s="22">
        <f t="shared" si="26"/>
        <v>120000</v>
      </c>
      <c r="AH9" s="22">
        <f t="shared" si="26"/>
        <v>84202.66</v>
      </c>
      <c r="AI9" s="22">
        <f t="shared" si="26"/>
        <v>220000</v>
      </c>
      <c r="AJ9" s="22">
        <f t="shared" si="26"/>
        <v>73193.960000000006</v>
      </c>
      <c r="AK9" s="22">
        <f t="shared" si="26"/>
        <v>90000</v>
      </c>
      <c r="AL9" s="22">
        <f t="shared" si="26"/>
        <v>0</v>
      </c>
      <c r="AM9" s="22">
        <f t="shared" si="26"/>
        <v>0</v>
      </c>
      <c r="AN9" s="22">
        <f t="shared" si="26"/>
        <v>90000</v>
      </c>
      <c r="AO9" s="22">
        <f t="shared" si="13"/>
        <v>11945.052757316344</v>
      </c>
      <c r="AP9" s="22">
        <f t="shared" si="26"/>
        <v>125000</v>
      </c>
      <c r="AQ9" s="22">
        <f t="shared" si="26"/>
        <v>0</v>
      </c>
      <c r="AR9" s="22">
        <f t="shared" si="14"/>
        <v>16590.351051828256</v>
      </c>
      <c r="AS9" s="22"/>
      <c r="AT9" s="22">
        <f t="shared" ref="AT9:AV9" si="27">SUM(AT10)</f>
        <v>10768.74</v>
      </c>
      <c r="AU9" s="22">
        <f t="shared" si="27"/>
        <v>1960</v>
      </c>
      <c r="AV9" s="22">
        <f t="shared" si="27"/>
        <v>0</v>
      </c>
      <c r="AW9" s="22">
        <f t="shared" si="23"/>
        <v>18550.351051828256</v>
      </c>
      <c r="AX9" s="73"/>
      <c r="AY9" s="73"/>
      <c r="AZ9" s="73"/>
      <c r="BA9" s="73"/>
      <c r="BB9" s="73"/>
      <c r="BC9" s="73"/>
      <c r="BD9" s="73"/>
      <c r="BE9" s="73"/>
      <c r="BF9" s="72"/>
      <c r="BG9" s="73"/>
      <c r="BH9" s="73">
        <f>SUM(BH12)</f>
        <v>7943.2</v>
      </c>
      <c r="BI9" s="73">
        <f>SUM(BI12)</f>
        <v>12000</v>
      </c>
      <c r="BJ9" s="73">
        <f>SUM(BJ12)</f>
        <v>6186</v>
      </c>
      <c r="BK9" s="73">
        <f t="shared" ref="BK9:BL9" si="28">SUM(BK12)</f>
        <v>52000</v>
      </c>
      <c r="BL9" s="73">
        <f t="shared" si="28"/>
        <v>13000</v>
      </c>
      <c r="BM9" s="356">
        <f t="shared" si="11"/>
        <v>25</v>
      </c>
      <c r="BN9" s="6"/>
      <c r="BO9" s="6"/>
      <c r="BP9" s="6"/>
      <c r="BQ9" s="6"/>
      <c r="BR9" s="6"/>
    </row>
    <row r="10" spans="1:70" s="41" customFormat="1" hidden="1" x14ac:dyDescent="0.2">
      <c r="A10" s="29"/>
      <c r="B10" s="36"/>
      <c r="C10" s="35"/>
      <c r="D10" s="36"/>
      <c r="E10" s="35"/>
      <c r="F10" s="35"/>
      <c r="G10" s="35"/>
      <c r="H10" s="35"/>
      <c r="I10" s="21" t="s">
        <v>83</v>
      </c>
      <c r="J10" s="5"/>
      <c r="K10" s="22" t="e">
        <f t="shared" ref="K10:AQ10" si="29">SUM(K12)</f>
        <v>#REF!</v>
      </c>
      <c r="L10" s="22" t="e">
        <f t="shared" si="29"/>
        <v>#REF!</v>
      </c>
      <c r="M10" s="22" t="e">
        <f t="shared" si="29"/>
        <v>#REF!</v>
      </c>
      <c r="N10" s="22">
        <f t="shared" si="29"/>
        <v>108000</v>
      </c>
      <c r="O10" s="22">
        <f t="shared" si="29"/>
        <v>108000</v>
      </c>
      <c r="P10" s="22">
        <f t="shared" si="29"/>
        <v>108000</v>
      </c>
      <c r="Q10" s="22">
        <f t="shared" si="29"/>
        <v>108000</v>
      </c>
      <c r="R10" s="22">
        <f t="shared" si="29"/>
        <v>57838.380000000005</v>
      </c>
      <c r="S10" s="22">
        <f t="shared" si="29"/>
        <v>115000</v>
      </c>
      <c r="T10" s="22">
        <f t="shared" si="29"/>
        <v>41004.140000000007</v>
      </c>
      <c r="U10" s="22">
        <f t="shared" si="29"/>
        <v>0</v>
      </c>
      <c r="V10" s="22">
        <f t="shared" si="29"/>
        <v>846.66666666666674</v>
      </c>
      <c r="W10" s="22">
        <f t="shared" si="29"/>
        <v>200000</v>
      </c>
      <c r="X10" s="22">
        <f t="shared" si="29"/>
        <v>130000</v>
      </c>
      <c r="Y10" s="22">
        <f t="shared" si="29"/>
        <v>180000</v>
      </c>
      <c r="Z10" s="22">
        <f t="shared" si="29"/>
        <v>163000</v>
      </c>
      <c r="AA10" s="22">
        <f t="shared" si="29"/>
        <v>130000</v>
      </c>
      <c r="AB10" s="22">
        <f t="shared" si="29"/>
        <v>65932.05</v>
      </c>
      <c r="AC10" s="22">
        <f t="shared" si="29"/>
        <v>130000</v>
      </c>
      <c r="AD10" s="22">
        <f t="shared" si="29"/>
        <v>120000</v>
      </c>
      <c r="AE10" s="22">
        <f t="shared" si="29"/>
        <v>0</v>
      </c>
      <c r="AF10" s="22">
        <f t="shared" si="29"/>
        <v>0</v>
      </c>
      <c r="AG10" s="22">
        <f t="shared" si="29"/>
        <v>120000</v>
      </c>
      <c r="AH10" s="22">
        <f t="shared" si="29"/>
        <v>84202.66</v>
      </c>
      <c r="AI10" s="22">
        <f t="shared" si="29"/>
        <v>220000</v>
      </c>
      <c r="AJ10" s="22">
        <f t="shared" si="29"/>
        <v>73193.960000000006</v>
      </c>
      <c r="AK10" s="22">
        <f t="shared" si="29"/>
        <v>90000</v>
      </c>
      <c r="AL10" s="22">
        <f t="shared" si="29"/>
        <v>0</v>
      </c>
      <c r="AM10" s="22">
        <f t="shared" si="29"/>
        <v>0</v>
      </c>
      <c r="AN10" s="22">
        <f t="shared" si="29"/>
        <v>90000</v>
      </c>
      <c r="AO10" s="22">
        <f t="shared" si="13"/>
        <v>11945.052757316344</v>
      </c>
      <c r="AP10" s="22">
        <f t="shared" si="29"/>
        <v>125000</v>
      </c>
      <c r="AQ10" s="22">
        <f t="shared" si="29"/>
        <v>0</v>
      </c>
      <c r="AR10" s="22">
        <f t="shared" si="14"/>
        <v>16590.351051828256</v>
      </c>
      <c r="AS10" s="22"/>
      <c r="AT10" s="22">
        <f t="shared" ref="AT10" si="30">SUM(AT12)</f>
        <v>10768.74</v>
      </c>
      <c r="AU10" s="22">
        <f t="shared" ref="AU10:AV10" si="31">SUM(AU12)</f>
        <v>1960</v>
      </c>
      <c r="AV10" s="22">
        <f t="shared" si="31"/>
        <v>0</v>
      </c>
      <c r="AW10" s="22">
        <f t="shared" si="23"/>
        <v>18550.351051828256</v>
      </c>
      <c r="AX10" s="73"/>
      <c r="AY10" s="73"/>
      <c r="AZ10" s="73"/>
      <c r="BA10" s="73"/>
      <c r="BB10" s="73"/>
      <c r="BC10" s="73"/>
      <c r="BD10" s="73" t="s">
        <v>288</v>
      </c>
      <c r="BE10" s="73"/>
      <c r="BF10" s="72"/>
      <c r="BG10" s="73"/>
      <c r="BH10" s="73">
        <f t="shared" ref="BH10:BJ13" si="32">SUM(BH11)</f>
        <v>7943.2</v>
      </c>
      <c r="BI10" s="73">
        <f t="shared" si="32"/>
        <v>12000</v>
      </c>
      <c r="BJ10" s="73">
        <f t="shared" si="32"/>
        <v>6186</v>
      </c>
      <c r="BK10" s="73">
        <f t="shared" ref="BK10:BL10" si="33">SUM(BK11)</f>
        <v>52000</v>
      </c>
      <c r="BL10" s="73">
        <f t="shared" si="33"/>
        <v>13000</v>
      </c>
      <c r="BM10" s="356">
        <f t="shared" si="11"/>
        <v>25</v>
      </c>
      <c r="BN10" s="6"/>
      <c r="BO10" s="6"/>
      <c r="BP10" s="6"/>
      <c r="BQ10" s="6"/>
      <c r="BR10" s="6"/>
    </row>
    <row r="11" spans="1:70" s="41" customFormat="1" hidden="1" x14ac:dyDescent="0.2">
      <c r="A11" s="29"/>
      <c r="B11" s="36" t="s">
        <v>367</v>
      </c>
      <c r="C11" s="35"/>
      <c r="D11" s="36"/>
      <c r="E11" s="35"/>
      <c r="F11" s="35"/>
      <c r="G11" s="35"/>
      <c r="H11" s="35"/>
      <c r="I11" s="21" t="s">
        <v>368</v>
      </c>
      <c r="J11" s="5" t="s">
        <v>31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>
        <v>90000</v>
      </c>
      <c r="AO11" s="22">
        <f t="shared" si="13"/>
        <v>11945.052757316344</v>
      </c>
      <c r="AP11" s="22">
        <f>SUM(AP12)</f>
        <v>125000</v>
      </c>
      <c r="AQ11" s="22">
        <f t="shared" ref="AQ11" si="34">SUM(AQ12)</f>
        <v>0</v>
      </c>
      <c r="AR11" s="22">
        <f t="shared" si="14"/>
        <v>16590.351051828256</v>
      </c>
      <c r="AS11" s="22"/>
      <c r="AT11" s="22">
        <f t="shared" ref="AT11:AV13" si="35">SUM(AT12)</f>
        <v>10768.74</v>
      </c>
      <c r="AU11" s="22">
        <f t="shared" si="35"/>
        <v>1960</v>
      </c>
      <c r="AV11" s="22">
        <f t="shared" si="35"/>
        <v>0</v>
      </c>
      <c r="AW11" s="22">
        <f>SUM(AR11+AU11-AV11)</f>
        <v>18550.351051828256</v>
      </c>
      <c r="AX11" s="73"/>
      <c r="AY11" s="73"/>
      <c r="AZ11" s="73"/>
      <c r="BA11" s="73"/>
      <c r="BB11" s="73"/>
      <c r="BC11" s="73"/>
      <c r="BD11" s="73"/>
      <c r="BE11" s="73"/>
      <c r="BF11" s="72"/>
      <c r="BG11" s="73"/>
      <c r="BH11" s="73">
        <f t="shared" si="32"/>
        <v>7943.2</v>
      </c>
      <c r="BI11" s="73">
        <f t="shared" si="32"/>
        <v>12000</v>
      </c>
      <c r="BJ11" s="73">
        <f t="shared" si="32"/>
        <v>6186</v>
      </c>
      <c r="BK11" s="73">
        <f t="shared" ref="BK11:BL11" si="36">SUM(BK12)</f>
        <v>52000</v>
      </c>
      <c r="BL11" s="73">
        <f t="shared" si="36"/>
        <v>13000</v>
      </c>
      <c r="BM11" s="356">
        <f t="shared" si="11"/>
        <v>25</v>
      </c>
      <c r="BN11" s="6"/>
      <c r="BO11" s="6"/>
      <c r="BP11" s="6"/>
      <c r="BQ11" s="6"/>
      <c r="BR11" s="6"/>
    </row>
    <row r="12" spans="1:70" s="41" customFormat="1" hidden="1" x14ac:dyDescent="0.2">
      <c r="A12" s="29"/>
      <c r="B12" s="35"/>
      <c r="C12" s="35"/>
      <c r="D12" s="35"/>
      <c r="E12" s="35"/>
      <c r="F12" s="35"/>
      <c r="G12" s="35"/>
      <c r="H12" s="35"/>
      <c r="I12" s="21">
        <v>3</v>
      </c>
      <c r="J12" s="5" t="s">
        <v>4</v>
      </c>
      <c r="K12" s="22" t="e">
        <f t="shared" si="25"/>
        <v>#REF!</v>
      </c>
      <c r="L12" s="22" t="e">
        <f t="shared" si="25"/>
        <v>#REF!</v>
      </c>
      <c r="M12" s="22" t="e">
        <f t="shared" si="25"/>
        <v>#REF!</v>
      </c>
      <c r="N12" s="22">
        <f t="shared" si="25"/>
        <v>108000</v>
      </c>
      <c r="O12" s="22">
        <f t="shared" si="25"/>
        <v>108000</v>
      </c>
      <c r="P12" s="22">
        <f t="shared" si="25"/>
        <v>108000</v>
      </c>
      <c r="Q12" s="22">
        <f t="shared" si="25"/>
        <v>108000</v>
      </c>
      <c r="R12" s="22">
        <f t="shared" si="25"/>
        <v>57838.380000000005</v>
      </c>
      <c r="S12" s="22">
        <f t="shared" si="25"/>
        <v>115000</v>
      </c>
      <c r="T12" s="22">
        <f t="shared" si="25"/>
        <v>41004.140000000007</v>
      </c>
      <c r="U12" s="22">
        <f t="shared" si="25"/>
        <v>0</v>
      </c>
      <c r="V12" s="22">
        <f t="shared" si="25"/>
        <v>846.66666666666674</v>
      </c>
      <c r="W12" s="22">
        <f t="shared" si="25"/>
        <v>200000</v>
      </c>
      <c r="X12" s="22">
        <f t="shared" si="25"/>
        <v>130000</v>
      </c>
      <c r="Y12" s="22">
        <f t="shared" si="25"/>
        <v>180000</v>
      </c>
      <c r="Z12" s="22">
        <f t="shared" si="25"/>
        <v>163000</v>
      </c>
      <c r="AA12" s="22">
        <f t="shared" si="25"/>
        <v>130000</v>
      </c>
      <c r="AB12" s="22">
        <f t="shared" si="25"/>
        <v>65932.05</v>
      </c>
      <c r="AC12" s="22">
        <f t="shared" si="25"/>
        <v>130000</v>
      </c>
      <c r="AD12" s="22">
        <f t="shared" si="25"/>
        <v>120000</v>
      </c>
      <c r="AE12" s="22">
        <f t="shared" si="25"/>
        <v>0</v>
      </c>
      <c r="AF12" s="22">
        <f t="shared" si="26"/>
        <v>0</v>
      </c>
      <c r="AG12" s="22">
        <f t="shared" si="26"/>
        <v>120000</v>
      </c>
      <c r="AH12" s="22">
        <f t="shared" si="26"/>
        <v>84202.66</v>
      </c>
      <c r="AI12" s="22">
        <f t="shared" si="26"/>
        <v>220000</v>
      </c>
      <c r="AJ12" s="22">
        <f t="shared" si="26"/>
        <v>73193.960000000006</v>
      </c>
      <c r="AK12" s="22">
        <f t="shared" si="26"/>
        <v>90000</v>
      </c>
      <c r="AL12" s="22">
        <f t="shared" si="26"/>
        <v>0</v>
      </c>
      <c r="AM12" s="22">
        <f t="shared" si="26"/>
        <v>0</v>
      </c>
      <c r="AN12" s="22">
        <f t="shared" si="26"/>
        <v>90000</v>
      </c>
      <c r="AO12" s="22">
        <f t="shared" si="13"/>
        <v>11945.052757316344</v>
      </c>
      <c r="AP12" s="22">
        <f t="shared" si="26"/>
        <v>125000</v>
      </c>
      <c r="AQ12" s="22">
        <f t="shared" si="26"/>
        <v>0</v>
      </c>
      <c r="AR12" s="22">
        <f t="shared" si="14"/>
        <v>16590.351051828256</v>
      </c>
      <c r="AS12" s="22"/>
      <c r="AT12" s="22">
        <f t="shared" si="35"/>
        <v>10768.74</v>
      </c>
      <c r="AU12" s="22">
        <f t="shared" si="35"/>
        <v>1960</v>
      </c>
      <c r="AV12" s="22">
        <f t="shared" si="35"/>
        <v>0</v>
      </c>
      <c r="AW12" s="22">
        <f t="shared" si="23"/>
        <v>18550.351051828256</v>
      </c>
      <c r="AX12" s="73"/>
      <c r="AY12" s="73"/>
      <c r="AZ12" s="73"/>
      <c r="BA12" s="73"/>
      <c r="BB12" s="73"/>
      <c r="BC12" s="73"/>
      <c r="BD12" s="73"/>
      <c r="BE12" s="73"/>
      <c r="BF12" s="72"/>
      <c r="BG12" s="73">
        <f>SUM(BG13)</f>
        <v>12812.7</v>
      </c>
      <c r="BH12" s="73">
        <f t="shared" si="32"/>
        <v>7943.2</v>
      </c>
      <c r="BI12" s="73">
        <f t="shared" si="32"/>
        <v>12000</v>
      </c>
      <c r="BJ12" s="73">
        <f t="shared" si="32"/>
        <v>6186</v>
      </c>
      <c r="BK12" s="73">
        <f t="shared" ref="BK12:BL12" si="37">SUM(BK13)</f>
        <v>52000</v>
      </c>
      <c r="BL12" s="73">
        <f t="shared" si="37"/>
        <v>13000</v>
      </c>
      <c r="BM12" s="356">
        <f t="shared" si="11"/>
        <v>25</v>
      </c>
      <c r="BN12" s="6"/>
      <c r="BO12" s="6"/>
      <c r="BP12" s="6"/>
      <c r="BQ12" s="6"/>
      <c r="BR12" s="6"/>
    </row>
    <row r="13" spans="1:70" s="41" customFormat="1" ht="13.5" hidden="1" customHeight="1" x14ac:dyDescent="0.2">
      <c r="A13" s="29"/>
      <c r="B13" s="36" t="s">
        <v>368</v>
      </c>
      <c r="C13" s="35"/>
      <c r="D13" s="35"/>
      <c r="E13" s="35"/>
      <c r="F13" s="35"/>
      <c r="G13" s="35"/>
      <c r="H13" s="35"/>
      <c r="I13" s="21">
        <v>32</v>
      </c>
      <c r="J13" s="5" t="s">
        <v>8</v>
      </c>
      <c r="K13" s="22" t="e">
        <f>SUM(#REF!+K14)</f>
        <v>#REF!</v>
      </c>
      <c r="L13" s="22" t="e">
        <f>SUM(#REF!+L14)</f>
        <v>#REF!</v>
      </c>
      <c r="M13" s="22" t="e">
        <f>SUM(#REF!+M14)</f>
        <v>#REF!</v>
      </c>
      <c r="N13" s="22">
        <f t="shared" si="25"/>
        <v>108000</v>
      </c>
      <c r="O13" s="22">
        <f t="shared" si="25"/>
        <v>108000</v>
      </c>
      <c r="P13" s="22">
        <f t="shared" si="25"/>
        <v>108000</v>
      </c>
      <c r="Q13" s="22">
        <f t="shared" si="25"/>
        <v>108000</v>
      </c>
      <c r="R13" s="22">
        <f t="shared" si="25"/>
        <v>57838.380000000005</v>
      </c>
      <c r="S13" s="22">
        <f t="shared" si="25"/>
        <v>115000</v>
      </c>
      <c r="T13" s="22">
        <f t="shared" si="25"/>
        <v>41004.140000000007</v>
      </c>
      <c r="U13" s="22">
        <f t="shared" si="25"/>
        <v>0</v>
      </c>
      <c r="V13" s="22">
        <f t="shared" si="25"/>
        <v>846.66666666666674</v>
      </c>
      <c r="W13" s="22">
        <f t="shared" si="25"/>
        <v>200000</v>
      </c>
      <c r="X13" s="22">
        <f t="shared" si="25"/>
        <v>130000</v>
      </c>
      <c r="Y13" s="22">
        <f>SUM(Y14)</f>
        <v>180000</v>
      </c>
      <c r="Z13" s="22">
        <f>SUM(Z14)</f>
        <v>163000</v>
      </c>
      <c r="AA13" s="22">
        <f t="shared" si="25"/>
        <v>130000</v>
      </c>
      <c r="AB13" s="22">
        <f t="shared" si="25"/>
        <v>65932.05</v>
      </c>
      <c r="AC13" s="22">
        <f t="shared" si="25"/>
        <v>130000</v>
      </c>
      <c r="AD13" s="22">
        <f t="shared" si="25"/>
        <v>120000</v>
      </c>
      <c r="AE13" s="22">
        <f t="shared" si="25"/>
        <v>0</v>
      </c>
      <c r="AF13" s="22">
        <f t="shared" si="26"/>
        <v>0</v>
      </c>
      <c r="AG13" s="22">
        <f t="shared" si="26"/>
        <v>120000</v>
      </c>
      <c r="AH13" s="22">
        <f t="shared" si="26"/>
        <v>84202.66</v>
      </c>
      <c r="AI13" s="22">
        <f t="shared" si="26"/>
        <v>220000</v>
      </c>
      <c r="AJ13" s="22">
        <f t="shared" si="26"/>
        <v>73193.960000000006</v>
      </c>
      <c r="AK13" s="22">
        <f t="shared" si="26"/>
        <v>90000</v>
      </c>
      <c r="AL13" s="22">
        <f t="shared" si="26"/>
        <v>0</v>
      </c>
      <c r="AM13" s="22">
        <f t="shared" si="26"/>
        <v>0</v>
      </c>
      <c r="AN13" s="22">
        <f t="shared" si="26"/>
        <v>90000</v>
      </c>
      <c r="AO13" s="22">
        <f t="shared" si="13"/>
        <v>11945.052757316344</v>
      </c>
      <c r="AP13" s="22">
        <f t="shared" si="26"/>
        <v>125000</v>
      </c>
      <c r="AQ13" s="22"/>
      <c r="AR13" s="22">
        <f t="shared" si="14"/>
        <v>16590.351051828256</v>
      </c>
      <c r="AS13" s="22"/>
      <c r="AT13" s="22">
        <f t="shared" si="35"/>
        <v>10768.74</v>
      </c>
      <c r="AU13" s="22">
        <f t="shared" si="35"/>
        <v>1960</v>
      </c>
      <c r="AV13" s="22">
        <f t="shared" si="35"/>
        <v>0</v>
      </c>
      <c r="AW13" s="22">
        <f t="shared" si="23"/>
        <v>18550.351051828256</v>
      </c>
      <c r="AX13" s="73"/>
      <c r="AY13" s="73"/>
      <c r="AZ13" s="73"/>
      <c r="BA13" s="73"/>
      <c r="BB13" s="73"/>
      <c r="BC13" s="73"/>
      <c r="BD13" s="73"/>
      <c r="BE13" s="73"/>
      <c r="BF13" s="72"/>
      <c r="BG13" s="73">
        <f>SUM(BG14)</f>
        <v>12812.7</v>
      </c>
      <c r="BH13" s="73">
        <f t="shared" si="32"/>
        <v>7943.2</v>
      </c>
      <c r="BI13" s="73">
        <f t="shared" si="32"/>
        <v>12000</v>
      </c>
      <c r="BJ13" s="73">
        <f t="shared" si="32"/>
        <v>6186</v>
      </c>
      <c r="BK13" s="73">
        <v>52000</v>
      </c>
      <c r="BL13" s="73">
        <v>13000</v>
      </c>
      <c r="BM13" s="356">
        <f t="shared" si="11"/>
        <v>25</v>
      </c>
      <c r="BN13" s="6"/>
      <c r="BO13" s="6"/>
      <c r="BP13" s="6"/>
      <c r="BQ13" s="6"/>
      <c r="BR13" s="6"/>
    </row>
    <row r="14" spans="1:70" s="41" customFormat="1" hidden="1" x14ac:dyDescent="0.2">
      <c r="A14" s="29"/>
      <c r="B14" s="36"/>
      <c r="C14" s="35"/>
      <c r="D14" s="35"/>
      <c r="E14" s="35"/>
      <c r="F14" s="35"/>
      <c r="G14" s="35"/>
      <c r="H14" s="35"/>
      <c r="I14" s="21">
        <v>329</v>
      </c>
      <c r="J14" s="5" t="s">
        <v>11</v>
      </c>
      <c r="K14" s="22">
        <f t="shared" ref="K14:AB14" si="38">SUM(K15:K18)</f>
        <v>0</v>
      </c>
      <c r="L14" s="22">
        <f t="shared" si="38"/>
        <v>0</v>
      </c>
      <c r="M14" s="22">
        <f t="shared" si="38"/>
        <v>0</v>
      </c>
      <c r="N14" s="22">
        <f t="shared" si="38"/>
        <v>108000</v>
      </c>
      <c r="O14" s="22">
        <f>SUM(O15:O18)</f>
        <v>108000</v>
      </c>
      <c r="P14" s="22">
        <f t="shared" si="38"/>
        <v>108000</v>
      </c>
      <c r="Q14" s="22">
        <f>SUM(Q15:Q18)</f>
        <v>108000</v>
      </c>
      <c r="R14" s="22">
        <f t="shared" si="38"/>
        <v>57838.380000000005</v>
      </c>
      <c r="S14" s="22">
        <f t="shared" si="38"/>
        <v>115000</v>
      </c>
      <c r="T14" s="22">
        <f t="shared" si="38"/>
        <v>41004.140000000007</v>
      </c>
      <c r="U14" s="22">
        <f t="shared" si="38"/>
        <v>0</v>
      </c>
      <c r="V14" s="22">
        <f t="shared" si="38"/>
        <v>846.66666666666674</v>
      </c>
      <c r="W14" s="22">
        <f t="shared" si="38"/>
        <v>200000</v>
      </c>
      <c r="X14" s="22">
        <f t="shared" si="38"/>
        <v>130000</v>
      </c>
      <c r="Y14" s="22">
        <f>SUM(Y15:Y18)</f>
        <v>180000</v>
      </c>
      <c r="Z14" s="22">
        <f>SUM(Z15:Z18)</f>
        <v>163000</v>
      </c>
      <c r="AA14" s="22">
        <f t="shared" si="38"/>
        <v>130000</v>
      </c>
      <c r="AB14" s="22">
        <f t="shared" si="38"/>
        <v>65932.05</v>
      </c>
      <c r="AC14" s="22">
        <f t="shared" ref="AC14:AP14" si="39">SUM(AC15:AC18)</f>
        <v>130000</v>
      </c>
      <c r="AD14" s="22">
        <f t="shared" si="39"/>
        <v>120000</v>
      </c>
      <c r="AE14" s="22">
        <f t="shared" si="39"/>
        <v>0</v>
      </c>
      <c r="AF14" s="22">
        <f t="shared" si="39"/>
        <v>0</v>
      </c>
      <c r="AG14" s="22">
        <f t="shared" si="39"/>
        <v>120000</v>
      </c>
      <c r="AH14" s="22">
        <f t="shared" si="39"/>
        <v>84202.66</v>
      </c>
      <c r="AI14" s="22">
        <f t="shared" si="39"/>
        <v>220000</v>
      </c>
      <c r="AJ14" s="22">
        <f t="shared" si="39"/>
        <v>73193.960000000006</v>
      </c>
      <c r="AK14" s="22">
        <f t="shared" si="39"/>
        <v>90000</v>
      </c>
      <c r="AL14" s="22">
        <f t="shared" si="39"/>
        <v>0</v>
      </c>
      <c r="AM14" s="22">
        <f t="shared" si="39"/>
        <v>0</v>
      </c>
      <c r="AN14" s="22">
        <f t="shared" si="39"/>
        <v>90000</v>
      </c>
      <c r="AO14" s="22">
        <f t="shared" si="13"/>
        <v>11945.052757316344</v>
      </c>
      <c r="AP14" s="22">
        <f t="shared" si="39"/>
        <v>125000</v>
      </c>
      <c r="AQ14" s="22"/>
      <c r="AR14" s="22">
        <f t="shared" si="14"/>
        <v>16590.351051828256</v>
      </c>
      <c r="AS14" s="22"/>
      <c r="AT14" s="22">
        <f t="shared" ref="AT14" si="40">SUM(AT15:AT18)</f>
        <v>10768.74</v>
      </c>
      <c r="AU14" s="22">
        <f t="shared" ref="AU14:AV14" si="41">SUM(AU15:AU18)</f>
        <v>1960</v>
      </c>
      <c r="AV14" s="22">
        <f t="shared" si="41"/>
        <v>0</v>
      </c>
      <c r="AW14" s="22">
        <f t="shared" si="23"/>
        <v>18550.351051828256</v>
      </c>
      <c r="AX14" s="73"/>
      <c r="AY14" s="73"/>
      <c r="AZ14" s="73"/>
      <c r="BA14" s="73"/>
      <c r="BB14" s="73"/>
      <c r="BC14" s="73"/>
      <c r="BD14" s="73"/>
      <c r="BE14" s="73"/>
      <c r="BF14" s="72"/>
      <c r="BG14" s="73">
        <f>SUM(BG15:BG18)</f>
        <v>12812.7</v>
      </c>
      <c r="BH14" s="73">
        <f>SUM(BH15:BH18)</f>
        <v>7943.2</v>
      </c>
      <c r="BI14" s="73">
        <f>SUM(BI15:BI18)</f>
        <v>12000</v>
      </c>
      <c r="BJ14" s="73">
        <f>SUM(BJ15:BJ18)</f>
        <v>6186</v>
      </c>
      <c r="BK14" s="73"/>
      <c r="BL14" s="73"/>
      <c r="BM14" s="356" t="e">
        <f t="shared" si="11"/>
        <v>#DIV/0!</v>
      </c>
      <c r="BN14" s="6"/>
      <c r="BO14" s="6"/>
      <c r="BP14" s="6"/>
      <c r="BQ14" s="6"/>
      <c r="BR14" s="6"/>
    </row>
    <row r="15" spans="1:70" s="41" customFormat="1" hidden="1" x14ac:dyDescent="0.2">
      <c r="A15" s="29"/>
      <c r="B15" s="36"/>
      <c r="C15" s="35"/>
      <c r="D15" s="35"/>
      <c r="E15" s="35"/>
      <c r="F15" s="35"/>
      <c r="G15" s="35"/>
      <c r="H15" s="35"/>
      <c r="I15" s="21">
        <v>32911</v>
      </c>
      <c r="J15" s="5" t="s">
        <v>23</v>
      </c>
      <c r="K15" s="22"/>
      <c r="L15" s="22"/>
      <c r="M15" s="22"/>
      <c r="N15" s="22">
        <v>100000</v>
      </c>
      <c r="O15" s="22">
        <v>100000</v>
      </c>
      <c r="P15" s="22">
        <v>100000</v>
      </c>
      <c r="Q15" s="22">
        <v>100000</v>
      </c>
      <c r="R15" s="22">
        <v>28652.38</v>
      </c>
      <c r="S15" s="22">
        <v>80000</v>
      </c>
      <c r="T15" s="22">
        <v>36253.9</v>
      </c>
      <c r="U15" s="22"/>
      <c r="V15" s="22">
        <f t="shared" ref="V15:V91" si="42">S15/P15*100</f>
        <v>80</v>
      </c>
      <c r="W15" s="22">
        <v>80000</v>
      </c>
      <c r="X15" s="22">
        <v>100000</v>
      </c>
      <c r="Y15" s="22">
        <v>100000</v>
      </c>
      <c r="Z15" s="22">
        <v>100000</v>
      </c>
      <c r="AA15" s="22">
        <v>100000</v>
      </c>
      <c r="AB15" s="22">
        <v>19829.59</v>
      </c>
      <c r="AC15" s="22">
        <v>100000</v>
      </c>
      <c r="AD15" s="22">
        <v>80000</v>
      </c>
      <c r="AE15" s="22"/>
      <c r="AF15" s="22"/>
      <c r="AG15" s="28">
        <v>80000</v>
      </c>
      <c r="AH15" s="22">
        <v>60839.65</v>
      </c>
      <c r="AI15" s="22">
        <v>80000</v>
      </c>
      <c r="AJ15" s="73">
        <v>27663.23</v>
      </c>
      <c r="AK15" s="22">
        <v>50000</v>
      </c>
      <c r="AL15" s="22"/>
      <c r="AM15" s="22"/>
      <c r="AN15" s="73">
        <f>SUM(AK15+AL15-AM15)</f>
        <v>50000</v>
      </c>
      <c r="AO15" s="22">
        <f t="shared" si="13"/>
        <v>6636.1404207313026</v>
      </c>
      <c r="AP15" s="73">
        <v>50000</v>
      </c>
      <c r="AQ15" s="73"/>
      <c r="AR15" s="22">
        <f>SUM(AP15/$AN$2)</f>
        <v>6636.1404207313026</v>
      </c>
      <c r="AS15" s="22">
        <v>4252.8</v>
      </c>
      <c r="AT15" s="22">
        <v>4252.8</v>
      </c>
      <c r="AU15" s="22">
        <v>1000</v>
      </c>
      <c r="AV15" s="22"/>
      <c r="AW15" s="22">
        <f t="shared" si="23"/>
        <v>7636.1404207313026</v>
      </c>
      <c r="AX15" s="73">
        <v>7636.14</v>
      </c>
      <c r="AY15" s="73"/>
      <c r="AZ15" s="73"/>
      <c r="BA15" s="73"/>
      <c r="BB15" s="73"/>
      <c r="BC15" s="73"/>
      <c r="BD15" s="73">
        <f>SUM(AX15+AY15+AZ15+BA15+BB15+BC15)</f>
        <v>7636.14</v>
      </c>
      <c r="BE15" s="73">
        <f>SUM(AW15-BD15)</f>
        <v>4.2073130225617206E-4</v>
      </c>
      <c r="BF15" s="73">
        <f>SUM(BE15-AW15)</f>
        <v>-7636.14</v>
      </c>
      <c r="BG15" s="73">
        <v>5817.96</v>
      </c>
      <c r="BH15" s="73">
        <v>2617.64</v>
      </c>
      <c r="BI15" s="73">
        <v>7000</v>
      </c>
      <c r="BJ15" s="73">
        <v>4636.74</v>
      </c>
      <c r="BK15" s="73"/>
      <c r="BL15" s="73"/>
      <c r="BM15" s="356" t="e">
        <f t="shared" si="11"/>
        <v>#DIV/0!</v>
      </c>
      <c r="BN15" s="6"/>
      <c r="BO15" s="6"/>
      <c r="BP15" s="6"/>
      <c r="BQ15" s="6"/>
      <c r="BR15" s="6"/>
    </row>
    <row r="16" spans="1:70" s="41" customFormat="1" hidden="1" x14ac:dyDescent="0.2">
      <c r="A16" s="29"/>
      <c r="B16" s="36"/>
      <c r="C16" s="35"/>
      <c r="D16" s="35"/>
      <c r="E16" s="35"/>
      <c r="F16" s="35"/>
      <c r="G16" s="35"/>
      <c r="H16" s="35"/>
      <c r="I16" s="21">
        <v>32921</v>
      </c>
      <c r="J16" s="5" t="s">
        <v>157</v>
      </c>
      <c r="K16" s="22"/>
      <c r="L16" s="22"/>
      <c r="M16" s="22"/>
      <c r="N16" s="22">
        <v>5000</v>
      </c>
      <c r="O16" s="22">
        <v>5000</v>
      </c>
      <c r="P16" s="22">
        <v>5000</v>
      </c>
      <c r="Q16" s="22">
        <v>5000</v>
      </c>
      <c r="R16" s="22">
        <v>25856.880000000001</v>
      </c>
      <c r="S16" s="22">
        <v>30000</v>
      </c>
      <c r="T16" s="22">
        <v>1754.19</v>
      </c>
      <c r="U16" s="22"/>
      <c r="V16" s="22">
        <f t="shared" si="42"/>
        <v>600</v>
      </c>
      <c r="W16" s="22">
        <v>15000</v>
      </c>
      <c r="X16" s="22">
        <v>15000</v>
      </c>
      <c r="Y16" s="22">
        <v>15000</v>
      </c>
      <c r="Z16" s="22">
        <v>15000</v>
      </c>
      <c r="AA16" s="22">
        <v>15000</v>
      </c>
      <c r="AB16" s="22">
        <v>1916.2</v>
      </c>
      <c r="AC16" s="22">
        <v>15000</v>
      </c>
      <c r="AD16" s="22">
        <v>15000</v>
      </c>
      <c r="AE16" s="22"/>
      <c r="AF16" s="22"/>
      <c r="AG16" s="28">
        <f t="shared" ref="AG16:AG39" si="43">SUM(AC16+AE16-AF16)</f>
        <v>15000</v>
      </c>
      <c r="AH16" s="22">
        <v>1596.84</v>
      </c>
      <c r="AI16" s="22">
        <v>15000</v>
      </c>
      <c r="AJ16" s="73">
        <v>0</v>
      </c>
      <c r="AK16" s="22">
        <v>15000</v>
      </c>
      <c r="AL16" s="22"/>
      <c r="AM16" s="22"/>
      <c r="AN16" s="73">
        <f t="shared" ref="AN16:AN89" si="44">SUM(AK16+AL16-AM16)</f>
        <v>15000</v>
      </c>
      <c r="AO16" s="22">
        <f t="shared" si="13"/>
        <v>1990.8421262193906</v>
      </c>
      <c r="AP16" s="73">
        <v>15000</v>
      </c>
      <c r="AQ16" s="73"/>
      <c r="AR16" s="22">
        <f t="shared" si="14"/>
        <v>1990.8421262193906</v>
      </c>
      <c r="AS16" s="22"/>
      <c r="AT16" s="22"/>
      <c r="AU16" s="22"/>
      <c r="AV16" s="22"/>
      <c r="AW16" s="22">
        <f t="shared" si="23"/>
        <v>1990.8421262193906</v>
      </c>
      <c r="AX16" s="73">
        <v>1990.84</v>
      </c>
      <c r="AY16" s="73"/>
      <c r="AZ16" s="73"/>
      <c r="BA16" s="73"/>
      <c r="BB16" s="73"/>
      <c r="BC16" s="73"/>
      <c r="BD16" s="73">
        <f t="shared" ref="BD16:BD81" si="45">SUM(AX16+AY16+AZ16+BA16+BB16+BC16)</f>
        <v>1990.84</v>
      </c>
      <c r="BE16" s="73">
        <f t="shared" ref="BE16:BE81" si="46">SUM(AW16-BD16)</f>
        <v>2.1262193906750326E-3</v>
      </c>
      <c r="BF16" s="73">
        <f t="shared" ref="BF16:BF82" si="47">SUM(BE16-AW16)</f>
        <v>-1990.84</v>
      </c>
      <c r="BG16" s="73"/>
      <c r="BH16" s="73">
        <v>0</v>
      </c>
      <c r="BI16" s="73">
        <v>2000</v>
      </c>
      <c r="BJ16" s="73">
        <v>0</v>
      </c>
      <c r="BK16" s="73"/>
      <c r="BL16" s="73"/>
      <c r="BM16" s="356" t="e">
        <f t="shared" si="11"/>
        <v>#DIV/0!</v>
      </c>
      <c r="BN16" s="6"/>
      <c r="BO16" s="6"/>
      <c r="BP16" s="6"/>
      <c r="BQ16" s="6"/>
      <c r="BR16" s="6"/>
    </row>
    <row r="17" spans="1:70" s="41" customFormat="1" hidden="1" x14ac:dyDescent="0.2">
      <c r="A17" s="29"/>
      <c r="B17" s="36"/>
      <c r="C17" s="35"/>
      <c r="D17" s="35"/>
      <c r="E17" s="35"/>
      <c r="F17" s="35"/>
      <c r="G17" s="35"/>
      <c r="H17" s="35"/>
      <c r="I17" s="21">
        <v>32931</v>
      </c>
      <c r="J17" s="5" t="s">
        <v>230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>
        <v>100000</v>
      </c>
      <c r="X17" s="22"/>
      <c r="Y17" s="22">
        <v>50000</v>
      </c>
      <c r="Z17" s="22">
        <v>35000</v>
      </c>
      <c r="AA17" s="22">
        <v>0</v>
      </c>
      <c r="AB17" s="22">
        <v>33526.449999999997</v>
      </c>
      <c r="AC17" s="22">
        <v>0</v>
      </c>
      <c r="AD17" s="22"/>
      <c r="AE17" s="22"/>
      <c r="AF17" s="22"/>
      <c r="AG17" s="28">
        <f t="shared" si="43"/>
        <v>0</v>
      </c>
      <c r="AH17" s="22"/>
      <c r="AI17" s="22">
        <v>100000</v>
      </c>
      <c r="AJ17" s="73">
        <v>32350.400000000001</v>
      </c>
      <c r="AK17" s="22">
        <v>0</v>
      </c>
      <c r="AL17" s="22"/>
      <c r="AM17" s="22"/>
      <c r="AN17" s="73">
        <f t="shared" si="44"/>
        <v>0</v>
      </c>
      <c r="AO17" s="22">
        <f t="shared" si="13"/>
        <v>0</v>
      </c>
      <c r="AP17" s="73">
        <v>30000</v>
      </c>
      <c r="AQ17" s="73"/>
      <c r="AR17" s="22">
        <f t="shared" si="14"/>
        <v>3981.6842524387812</v>
      </c>
      <c r="AS17" s="22">
        <v>4935.9399999999996</v>
      </c>
      <c r="AT17" s="22">
        <v>4935.9399999999996</v>
      </c>
      <c r="AU17" s="22">
        <v>960</v>
      </c>
      <c r="AV17" s="22"/>
      <c r="AW17" s="22">
        <f t="shared" si="23"/>
        <v>4941.6842524387812</v>
      </c>
      <c r="AX17" s="73">
        <v>4941.68</v>
      </c>
      <c r="AY17" s="73"/>
      <c r="AZ17" s="73"/>
      <c r="BA17" s="73"/>
      <c r="BB17" s="73"/>
      <c r="BC17" s="73"/>
      <c r="BD17" s="73">
        <f t="shared" si="45"/>
        <v>4941.68</v>
      </c>
      <c r="BE17" s="73">
        <f t="shared" si="46"/>
        <v>4.2524387808953179E-3</v>
      </c>
      <c r="BF17" s="73">
        <f t="shared" si="47"/>
        <v>-4941.68</v>
      </c>
      <c r="BG17" s="73">
        <v>4935.9399999999996</v>
      </c>
      <c r="BH17" s="73">
        <v>4935.9399999999996</v>
      </c>
      <c r="BI17" s="73">
        <v>0</v>
      </c>
      <c r="BJ17" s="73">
        <v>0</v>
      </c>
      <c r="BK17" s="73"/>
      <c r="BL17" s="73"/>
      <c r="BM17" s="356" t="e">
        <f t="shared" si="11"/>
        <v>#DIV/0!</v>
      </c>
      <c r="BN17" s="6"/>
      <c r="BO17" s="6"/>
      <c r="BP17" s="6"/>
      <c r="BQ17" s="6"/>
      <c r="BR17" s="6"/>
    </row>
    <row r="18" spans="1:70" s="41" customFormat="1" hidden="1" x14ac:dyDescent="0.2">
      <c r="A18" s="29"/>
      <c r="B18" s="36"/>
      <c r="C18" s="35"/>
      <c r="D18" s="35"/>
      <c r="E18" s="35"/>
      <c r="F18" s="35"/>
      <c r="G18" s="35"/>
      <c r="H18" s="35"/>
      <c r="I18" s="21">
        <v>32921</v>
      </c>
      <c r="J18" s="5" t="s">
        <v>39</v>
      </c>
      <c r="K18" s="22"/>
      <c r="L18" s="22"/>
      <c r="M18" s="22"/>
      <c r="N18" s="22">
        <v>3000</v>
      </c>
      <c r="O18" s="22">
        <v>3000</v>
      </c>
      <c r="P18" s="22">
        <v>3000</v>
      </c>
      <c r="Q18" s="22">
        <v>3000</v>
      </c>
      <c r="R18" s="22">
        <v>3329.12</v>
      </c>
      <c r="S18" s="22">
        <v>5000</v>
      </c>
      <c r="T18" s="22">
        <v>2996.05</v>
      </c>
      <c r="U18" s="22"/>
      <c r="V18" s="22">
        <f t="shared" si="42"/>
        <v>166.66666666666669</v>
      </c>
      <c r="W18" s="22">
        <v>5000</v>
      </c>
      <c r="X18" s="22">
        <v>15000</v>
      </c>
      <c r="Y18" s="22">
        <v>15000</v>
      </c>
      <c r="Z18" s="22">
        <v>13000</v>
      </c>
      <c r="AA18" s="22">
        <v>15000</v>
      </c>
      <c r="AB18" s="22">
        <v>10659.81</v>
      </c>
      <c r="AC18" s="22">
        <v>15000</v>
      </c>
      <c r="AD18" s="22">
        <v>25000</v>
      </c>
      <c r="AE18" s="22"/>
      <c r="AF18" s="22"/>
      <c r="AG18" s="28">
        <v>25000</v>
      </c>
      <c r="AH18" s="22">
        <v>21766.17</v>
      </c>
      <c r="AI18" s="22">
        <v>25000</v>
      </c>
      <c r="AJ18" s="73">
        <v>13180.33</v>
      </c>
      <c r="AK18" s="22">
        <v>25000</v>
      </c>
      <c r="AL18" s="22"/>
      <c r="AM18" s="22"/>
      <c r="AN18" s="73">
        <f t="shared" si="44"/>
        <v>25000</v>
      </c>
      <c r="AO18" s="22">
        <f t="shared" si="13"/>
        <v>3318.0702103656513</v>
      </c>
      <c r="AP18" s="73">
        <v>30000</v>
      </c>
      <c r="AQ18" s="73"/>
      <c r="AR18" s="22">
        <f t="shared" si="14"/>
        <v>3981.6842524387812</v>
      </c>
      <c r="AS18" s="22">
        <v>1580</v>
      </c>
      <c r="AT18" s="22">
        <v>1580</v>
      </c>
      <c r="AU18" s="22"/>
      <c r="AV18" s="22"/>
      <c r="AW18" s="22">
        <f t="shared" si="23"/>
        <v>3981.6842524387812</v>
      </c>
      <c r="AX18" s="73">
        <v>3981.68</v>
      </c>
      <c r="AY18" s="73"/>
      <c r="AZ18" s="73"/>
      <c r="BA18" s="73"/>
      <c r="BB18" s="73"/>
      <c r="BC18" s="73"/>
      <c r="BD18" s="73">
        <f t="shared" si="45"/>
        <v>3981.68</v>
      </c>
      <c r="BE18" s="73">
        <f t="shared" si="46"/>
        <v>4.2524387813500653E-3</v>
      </c>
      <c r="BF18" s="73">
        <f t="shared" si="47"/>
        <v>-3981.68</v>
      </c>
      <c r="BG18" s="73">
        <v>2058.8000000000002</v>
      </c>
      <c r="BH18" s="73">
        <v>389.62</v>
      </c>
      <c r="BI18" s="73">
        <v>3000</v>
      </c>
      <c r="BJ18" s="73">
        <v>1549.26</v>
      </c>
      <c r="BK18" s="73"/>
      <c r="BL18" s="73"/>
      <c r="BM18" s="356" t="e">
        <f t="shared" si="11"/>
        <v>#DIV/0!</v>
      </c>
      <c r="BN18" s="6"/>
      <c r="BO18" s="6"/>
      <c r="BP18" s="6"/>
      <c r="BQ18" s="6"/>
      <c r="BR18" s="6"/>
    </row>
    <row r="19" spans="1:70" s="41" customFormat="1" hidden="1" x14ac:dyDescent="0.2">
      <c r="A19" s="29" t="s">
        <v>86</v>
      </c>
      <c r="B19" s="36"/>
      <c r="C19" s="35"/>
      <c r="D19" s="35"/>
      <c r="E19" s="35"/>
      <c r="F19" s="35"/>
      <c r="G19" s="35"/>
      <c r="H19" s="35"/>
      <c r="I19" s="21" t="s">
        <v>21</v>
      </c>
      <c r="J19" s="5" t="s">
        <v>87</v>
      </c>
      <c r="K19" s="22">
        <f t="shared" ref="K19:AE22" si="48">SUM(K20)</f>
        <v>0</v>
      </c>
      <c r="L19" s="22">
        <f t="shared" si="48"/>
        <v>22000</v>
      </c>
      <c r="M19" s="22">
        <f t="shared" si="48"/>
        <v>22000</v>
      </c>
      <c r="N19" s="22">
        <f t="shared" si="48"/>
        <v>20000</v>
      </c>
      <c r="O19" s="22">
        <f t="shared" si="48"/>
        <v>20000</v>
      </c>
      <c r="P19" s="22">
        <f t="shared" si="48"/>
        <v>20000</v>
      </c>
      <c r="Q19" s="22">
        <f t="shared" si="48"/>
        <v>20000</v>
      </c>
      <c r="R19" s="22">
        <f t="shared" si="48"/>
        <v>10000</v>
      </c>
      <c r="S19" s="22">
        <f t="shared" si="48"/>
        <v>20000</v>
      </c>
      <c r="T19" s="22">
        <f t="shared" si="48"/>
        <v>5000</v>
      </c>
      <c r="U19" s="22">
        <f t="shared" si="48"/>
        <v>0</v>
      </c>
      <c r="V19" s="22">
        <f t="shared" si="48"/>
        <v>100</v>
      </c>
      <c r="W19" s="22">
        <f t="shared" si="48"/>
        <v>20000</v>
      </c>
      <c r="X19" s="22">
        <f t="shared" si="48"/>
        <v>30000</v>
      </c>
      <c r="Y19" s="22">
        <f t="shared" si="48"/>
        <v>30000</v>
      </c>
      <c r="Z19" s="22">
        <f t="shared" si="48"/>
        <v>30000</v>
      </c>
      <c r="AA19" s="22">
        <f t="shared" si="48"/>
        <v>30000</v>
      </c>
      <c r="AB19" s="22">
        <f t="shared" si="48"/>
        <v>12500</v>
      </c>
      <c r="AC19" s="22">
        <f t="shared" si="48"/>
        <v>30000</v>
      </c>
      <c r="AD19" s="22">
        <f t="shared" si="48"/>
        <v>30000</v>
      </c>
      <c r="AE19" s="22">
        <f t="shared" si="48"/>
        <v>0</v>
      </c>
      <c r="AF19" s="22">
        <f t="shared" ref="AF19:AQ22" si="49">SUM(AF20)</f>
        <v>0</v>
      </c>
      <c r="AG19" s="22">
        <f t="shared" si="49"/>
        <v>30000</v>
      </c>
      <c r="AH19" s="22">
        <f t="shared" si="49"/>
        <v>15000</v>
      </c>
      <c r="AI19" s="22">
        <f t="shared" si="49"/>
        <v>40000</v>
      </c>
      <c r="AJ19" s="22">
        <f t="shared" si="49"/>
        <v>10000</v>
      </c>
      <c r="AK19" s="22">
        <f t="shared" si="49"/>
        <v>40000</v>
      </c>
      <c r="AL19" s="22">
        <f t="shared" si="49"/>
        <v>0</v>
      </c>
      <c r="AM19" s="22">
        <f t="shared" si="49"/>
        <v>0</v>
      </c>
      <c r="AN19" s="22">
        <f t="shared" si="49"/>
        <v>40000</v>
      </c>
      <c r="AO19" s="22">
        <f t="shared" si="13"/>
        <v>5308.9123365850419</v>
      </c>
      <c r="AP19" s="22">
        <f t="shared" si="49"/>
        <v>40000</v>
      </c>
      <c r="AQ19" s="22">
        <f t="shared" si="49"/>
        <v>0</v>
      </c>
      <c r="AR19" s="22">
        <f t="shared" si="14"/>
        <v>5308.9123365850419</v>
      </c>
      <c r="AS19" s="22"/>
      <c r="AT19" s="22">
        <f t="shared" ref="AT19:AV19" si="50">SUM(AT20)</f>
        <v>2654.5</v>
      </c>
      <c r="AU19" s="22">
        <f t="shared" si="50"/>
        <v>0</v>
      </c>
      <c r="AV19" s="22">
        <f t="shared" si="50"/>
        <v>0</v>
      </c>
      <c r="AW19" s="22">
        <f t="shared" si="23"/>
        <v>5308.9123365850419</v>
      </c>
      <c r="AX19" s="73"/>
      <c r="AY19" s="73"/>
      <c r="AZ19" s="73"/>
      <c r="BA19" s="73"/>
      <c r="BB19" s="73"/>
      <c r="BC19" s="73"/>
      <c r="BD19" s="73">
        <f t="shared" si="45"/>
        <v>0</v>
      </c>
      <c r="BE19" s="73">
        <f t="shared" si="46"/>
        <v>5308.9123365850419</v>
      </c>
      <c r="BF19" s="73">
        <f t="shared" si="47"/>
        <v>0</v>
      </c>
      <c r="BG19" s="73"/>
      <c r="BH19" s="73">
        <f t="shared" ref="BH19:BJ21" si="51">SUM(BH20)</f>
        <v>1327.25</v>
      </c>
      <c r="BI19" s="73">
        <f t="shared" si="51"/>
        <v>5500</v>
      </c>
      <c r="BJ19" s="73">
        <f t="shared" si="51"/>
        <v>4125</v>
      </c>
      <c r="BK19" s="73">
        <f t="shared" ref="BK19:BL19" si="52">SUM(BK20)</f>
        <v>6000</v>
      </c>
      <c r="BL19" s="73">
        <f t="shared" si="52"/>
        <v>6500</v>
      </c>
      <c r="BM19" s="356">
        <f t="shared" si="11"/>
        <v>108.33333333333333</v>
      </c>
      <c r="BN19" s="6"/>
      <c r="BO19" s="6"/>
      <c r="BP19" s="6"/>
      <c r="BQ19" s="6"/>
      <c r="BR19" s="6"/>
    </row>
    <row r="20" spans="1:70" s="41" customFormat="1" hidden="1" x14ac:dyDescent="0.2">
      <c r="A20" s="29"/>
      <c r="B20" s="36"/>
      <c r="C20" s="35"/>
      <c r="D20" s="35"/>
      <c r="E20" s="35"/>
      <c r="F20" s="35"/>
      <c r="G20" s="35"/>
      <c r="H20" s="35"/>
      <c r="I20" s="21" t="s">
        <v>83</v>
      </c>
      <c r="J20" s="5"/>
      <c r="K20" s="22">
        <f t="shared" ref="K20:AQ20" si="53">SUM(K22)</f>
        <v>0</v>
      </c>
      <c r="L20" s="22">
        <f t="shared" si="53"/>
        <v>22000</v>
      </c>
      <c r="M20" s="22">
        <f t="shared" si="53"/>
        <v>22000</v>
      </c>
      <c r="N20" s="22">
        <f t="shared" si="53"/>
        <v>20000</v>
      </c>
      <c r="O20" s="22">
        <f t="shared" si="53"/>
        <v>20000</v>
      </c>
      <c r="P20" s="22">
        <f t="shared" si="53"/>
        <v>20000</v>
      </c>
      <c r="Q20" s="22">
        <f t="shared" si="53"/>
        <v>20000</v>
      </c>
      <c r="R20" s="22">
        <f t="shared" si="53"/>
        <v>10000</v>
      </c>
      <c r="S20" s="22">
        <f t="shared" si="53"/>
        <v>20000</v>
      </c>
      <c r="T20" s="22">
        <f t="shared" si="53"/>
        <v>5000</v>
      </c>
      <c r="U20" s="22">
        <f t="shared" si="53"/>
        <v>0</v>
      </c>
      <c r="V20" s="22">
        <f t="shared" si="53"/>
        <v>100</v>
      </c>
      <c r="W20" s="22">
        <f t="shared" si="53"/>
        <v>20000</v>
      </c>
      <c r="X20" s="22">
        <f t="shared" si="53"/>
        <v>30000</v>
      </c>
      <c r="Y20" s="22">
        <f t="shared" si="53"/>
        <v>30000</v>
      </c>
      <c r="Z20" s="22">
        <f t="shared" si="53"/>
        <v>30000</v>
      </c>
      <c r="AA20" s="22">
        <f t="shared" si="53"/>
        <v>30000</v>
      </c>
      <c r="AB20" s="22">
        <f t="shared" si="53"/>
        <v>12500</v>
      </c>
      <c r="AC20" s="22">
        <f t="shared" si="53"/>
        <v>30000</v>
      </c>
      <c r="AD20" s="22">
        <f t="shared" si="53"/>
        <v>30000</v>
      </c>
      <c r="AE20" s="22">
        <f t="shared" si="53"/>
        <v>0</v>
      </c>
      <c r="AF20" s="22">
        <f t="shared" si="53"/>
        <v>0</v>
      </c>
      <c r="AG20" s="22">
        <f t="shared" si="53"/>
        <v>30000</v>
      </c>
      <c r="AH20" s="22">
        <f t="shared" si="53"/>
        <v>15000</v>
      </c>
      <c r="AI20" s="22">
        <f t="shared" si="53"/>
        <v>40000</v>
      </c>
      <c r="AJ20" s="22">
        <f t="shared" si="53"/>
        <v>10000</v>
      </c>
      <c r="AK20" s="22">
        <f t="shared" si="53"/>
        <v>40000</v>
      </c>
      <c r="AL20" s="22">
        <f t="shared" si="53"/>
        <v>0</v>
      </c>
      <c r="AM20" s="22">
        <f t="shared" si="53"/>
        <v>0</v>
      </c>
      <c r="AN20" s="22">
        <f t="shared" si="53"/>
        <v>40000</v>
      </c>
      <c r="AO20" s="22">
        <f t="shared" si="13"/>
        <v>5308.9123365850419</v>
      </c>
      <c r="AP20" s="22">
        <f t="shared" si="53"/>
        <v>40000</v>
      </c>
      <c r="AQ20" s="22">
        <f t="shared" si="53"/>
        <v>0</v>
      </c>
      <c r="AR20" s="22">
        <f t="shared" si="14"/>
        <v>5308.9123365850419</v>
      </c>
      <c r="AS20" s="22"/>
      <c r="AT20" s="22">
        <f t="shared" ref="AT20" si="54">SUM(AT22)</f>
        <v>2654.5</v>
      </c>
      <c r="AU20" s="22">
        <f t="shared" ref="AU20:AV20" si="55">SUM(AU22)</f>
        <v>0</v>
      </c>
      <c r="AV20" s="22">
        <f t="shared" si="55"/>
        <v>0</v>
      </c>
      <c r="AW20" s="22">
        <f t="shared" si="23"/>
        <v>5308.9123365850419</v>
      </c>
      <c r="AX20" s="73"/>
      <c r="AY20" s="73"/>
      <c r="AZ20" s="73"/>
      <c r="BA20" s="73"/>
      <c r="BB20" s="73"/>
      <c r="BC20" s="73"/>
      <c r="BD20" s="73">
        <f t="shared" si="45"/>
        <v>0</v>
      </c>
      <c r="BE20" s="73">
        <f t="shared" si="46"/>
        <v>5308.9123365850419</v>
      </c>
      <c r="BF20" s="73">
        <f t="shared" si="47"/>
        <v>0</v>
      </c>
      <c r="BG20" s="73"/>
      <c r="BH20" s="73">
        <f t="shared" si="51"/>
        <v>1327.25</v>
      </c>
      <c r="BI20" s="73">
        <f t="shared" si="51"/>
        <v>5500</v>
      </c>
      <c r="BJ20" s="73">
        <f t="shared" si="51"/>
        <v>4125</v>
      </c>
      <c r="BK20" s="73">
        <f t="shared" ref="BK20:BL20" si="56">SUM(BK21)</f>
        <v>6000</v>
      </c>
      <c r="BL20" s="73">
        <f t="shared" si="56"/>
        <v>6500</v>
      </c>
      <c r="BM20" s="356">
        <f t="shared" si="11"/>
        <v>108.33333333333333</v>
      </c>
      <c r="BN20" s="6"/>
      <c r="BO20" s="6"/>
      <c r="BP20" s="6"/>
      <c r="BQ20" s="6"/>
      <c r="BR20" s="6"/>
    </row>
    <row r="21" spans="1:70" s="41" customFormat="1" hidden="1" x14ac:dyDescent="0.2">
      <c r="A21" s="29"/>
      <c r="B21" s="36" t="s">
        <v>367</v>
      </c>
      <c r="C21" s="35"/>
      <c r="D21" s="36"/>
      <c r="E21" s="35"/>
      <c r="F21" s="35"/>
      <c r="G21" s="35"/>
      <c r="H21" s="35"/>
      <c r="I21" s="21" t="s">
        <v>368</v>
      </c>
      <c r="J21" s="5" t="s">
        <v>31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>
        <v>40000</v>
      </c>
      <c r="AO21" s="22">
        <f t="shared" si="13"/>
        <v>5308.9123365850419</v>
      </c>
      <c r="AP21" s="22">
        <v>40000</v>
      </c>
      <c r="AQ21" s="22">
        <v>40000</v>
      </c>
      <c r="AR21" s="22">
        <f t="shared" si="14"/>
        <v>5308.9123365850419</v>
      </c>
      <c r="AS21" s="22"/>
      <c r="AT21" s="22">
        <v>40000</v>
      </c>
      <c r="AU21" s="22">
        <v>40000</v>
      </c>
      <c r="AV21" s="22">
        <v>40000</v>
      </c>
      <c r="AW21" s="22">
        <f t="shared" si="23"/>
        <v>5308.9123365850392</v>
      </c>
      <c r="AX21" s="73"/>
      <c r="AY21" s="73"/>
      <c r="AZ21" s="73"/>
      <c r="BA21" s="73"/>
      <c r="BB21" s="73"/>
      <c r="BC21" s="73"/>
      <c r="BD21" s="73">
        <f t="shared" si="45"/>
        <v>0</v>
      </c>
      <c r="BE21" s="73">
        <f t="shared" si="46"/>
        <v>5308.9123365850392</v>
      </c>
      <c r="BF21" s="73">
        <f t="shared" si="47"/>
        <v>0</v>
      </c>
      <c r="BG21" s="73"/>
      <c r="BH21" s="73">
        <f t="shared" si="51"/>
        <v>1327.25</v>
      </c>
      <c r="BI21" s="73">
        <f t="shared" si="51"/>
        <v>5500</v>
      </c>
      <c r="BJ21" s="73">
        <f t="shared" si="51"/>
        <v>4125</v>
      </c>
      <c r="BK21" s="73">
        <f t="shared" ref="BK21:BL21" si="57">SUM(BK22)</f>
        <v>6000</v>
      </c>
      <c r="BL21" s="73">
        <f t="shared" si="57"/>
        <v>6500</v>
      </c>
      <c r="BM21" s="356">
        <f t="shared" si="11"/>
        <v>108.33333333333333</v>
      </c>
      <c r="BN21" s="6"/>
      <c r="BO21" s="6"/>
      <c r="BP21" s="6"/>
      <c r="BQ21" s="6"/>
      <c r="BR21" s="6"/>
    </row>
    <row r="22" spans="1:70" s="41" customFormat="1" hidden="1" x14ac:dyDescent="0.2">
      <c r="A22" s="29"/>
      <c r="B22" s="36"/>
      <c r="C22" s="35"/>
      <c r="D22" s="35"/>
      <c r="E22" s="35"/>
      <c r="F22" s="35"/>
      <c r="G22" s="35"/>
      <c r="H22" s="35"/>
      <c r="I22" s="21">
        <v>3</v>
      </c>
      <c r="J22" s="5" t="s">
        <v>4</v>
      </c>
      <c r="K22" s="22">
        <f t="shared" si="48"/>
        <v>0</v>
      </c>
      <c r="L22" s="22">
        <f t="shared" si="48"/>
        <v>22000</v>
      </c>
      <c r="M22" s="22">
        <f t="shared" si="48"/>
        <v>22000</v>
      </c>
      <c r="N22" s="22">
        <f t="shared" si="48"/>
        <v>20000</v>
      </c>
      <c r="O22" s="22">
        <f t="shared" si="48"/>
        <v>20000</v>
      </c>
      <c r="P22" s="22">
        <f t="shared" si="48"/>
        <v>20000</v>
      </c>
      <c r="Q22" s="22">
        <f t="shared" si="48"/>
        <v>20000</v>
      </c>
      <c r="R22" s="22">
        <f t="shared" si="48"/>
        <v>10000</v>
      </c>
      <c r="S22" s="22">
        <f t="shared" si="48"/>
        <v>20000</v>
      </c>
      <c r="T22" s="22">
        <f t="shared" si="48"/>
        <v>5000</v>
      </c>
      <c r="U22" s="22">
        <f t="shared" si="48"/>
        <v>0</v>
      </c>
      <c r="V22" s="22">
        <f t="shared" si="48"/>
        <v>100</v>
      </c>
      <c r="W22" s="22">
        <f t="shared" si="48"/>
        <v>20000</v>
      </c>
      <c r="X22" s="22">
        <f t="shared" si="48"/>
        <v>30000</v>
      </c>
      <c r="Y22" s="22">
        <f t="shared" si="48"/>
        <v>30000</v>
      </c>
      <c r="Z22" s="22">
        <f t="shared" si="48"/>
        <v>30000</v>
      </c>
      <c r="AA22" s="22">
        <f t="shared" si="48"/>
        <v>30000</v>
      </c>
      <c r="AB22" s="22">
        <f t="shared" si="48"/>
        <v>12500</v>
      </c>
      <c r="AC22" s="22">
        <f t="shared" si="48"/>
        <v>30000</v>
      </c>
      <c r="AD22" s="22">
        <f t="shared" si="48"/>
        <v>30000</v>
      </c>
      <c r="AE22" s="22">
        <f t="shared" si="48"/>
        <v>0</v>
      </c>
      <c r="AF22" s="22">
        <f t="shared" si="49"/>
        <v>0</v>
      </c>
      <c r="AG22" s="22">
        <f t="shared" si="49"/>
        <v>30000</v>
      </c>
      <c r="AH22" s="22">
        <f t="shared" si="49"/>
        <v>15000</v>
      </c>
      <c r="AI22" s="22">
        <f>SUM(AI23)</f>
        <v>40000</v>
      </c>
      <c r="AJ22" s="22">
        <f>SUM(AJ23)</f>
        <v>10000</v>
      </c>
      <c r="AK22" s="22">
        <f t="shared" si="49"/>
        <v>40000</v>
      </c>
      <c r="AL22" s="22">
        <f t="shared" si="49"/>
        <v>0</v>
      </c>
      <c r="AM22" s="22">
        <f t="shared" si="49"/>
        <v>0</v>
      </c>
      <c r="AN22" s="22">
        <f t="shared" si="49"/>
        <v>40000</v>
      </c>
      <c r="AO22" s="22">
        <f t="shared" si="13"/>
        <v>5308.9123365850419</v>
      </c>
      <c r="AP22" s="22">
        <f t="shared" si="49"/>
        <v>40000</v>
      </c>
      <c r="AQ22" s="22">
        <f t="shared" si="49"/>
        <v>0</v>
      </c>
      <c r="AR22" s="22">
        <f t="shared" si="14"/>
        <v>5308.9123365850419</v>
      </c>
      <c r="AS22" s="22"/>
      <c r="AT22" s="22">
        <f t="shared" ref="AT22:AV22" si="58">SUM(AT23)</f>
        <v>2654.5</v>
      </c>
      <c r="AU22" s="22">
        <f t="shared" si="58"/>
        <v>0</v>
      </c>
      <c r="AV22" s="22">
        <f t="shared" si="58"/>
        <v>0</v>
      </c>
      <c r="AW22" s="22">
        <f t="shared" si="23"/>
        <v>5308.9123365850419</v>
      </c>
      <c r="AX22" s="73"/>
      <c r="AY22" s="73"/>
      <c r="AZ22" s="73"/>
      <c r="BA22" s="73"/>
      <c r="BB22" s="73"/>
      <c r="BC22" s="73"/>
      <c r="BD22" s="73">
        <f t="shared" si="45"/>
        <v>0</v>
      </c>
      <c r="BE22" s="73">
        <f t="shared" si="46"/>
        <v>5308.9123365850419</v>
      </c>
      <c r="BF22" s="73">
        <f t="shared" si="47"/>
        <v>0</v>
      </c>
      <c r="BG22" s="73">
        <f t="shared" ref="BG22:BL24" si="59">SUM(BG23)</f>
        <v>3981.75</v>
      </c>
      <c r="BH22" s="73">
        <f t="shared" si="59"/>
        <v>1327.25</v>
      </c>
      <c r="BI22" s="73">
        <f t="shared" si="59"/>
        <v>5500</v>
      </c>
      <c r="BJ22" s="73">
        <f t="shared" si="59"/>
        <v>4125</v>
      </c>
      <c r="BK22" s="73">
        <f t="shared" si="59"/>
        <v>6000</v>
      </c>
      <c r="BL22" s="73">
        <f t="shared" si="59"/>
        <v>6500</v>
      </c>
      <c r="BM22" s="356">
        <f t="shared" si="11"/>
        <v>108.33333333333333</v>
      </c>
      <c r="BN22" s="6"/>
      <c r="BO22" s="6"/>
      <c r="BP22" s="6"/>
      <c r="BQ22" s="6"/>
      <c r="BR22" s="6"/>
    </row>
    <row r="23" spans="1:70" s="41" customFormat="1" hidden="1" x14ac:dyDescent="0.2">
      <c r="A23" s="29"/>
      <c r="B23" s="36" t="s">
        <v>368</v>
      </c>
      <c r="C23" s="35"/>
      <c r="D23" s="35"/>
      <c r="E23" s="35"/>
      <c r="F23" s="35"/>
      <c r="G23" s="35"/>
      <c r="H23" s="35"/>
      <c r="I23" s="21">
        <v>38</v>
      </c>
      <c r="J23" s="5" t="s">
        <v>88</v>
      </c>
      <c r="K23" s="22">
        <f t="shared" ref="K23:AJ23" si="60">SUM(K25)</f>
        <v>0</v>
      </c>
      <c r="L23" s="22">
        <f t="shared" si="60"/>
        <v>22000</v>
      </c>
      <c r="M23" s="22">
        <f t="shared" si="60"/>
        <v>22000</v>
      </c>
      <c r="N23" s="22">
        <f t="shared" si="60"/>
        <v>20000</v>
      </c>
      <c r="O23" s="22">
        <f>SUM(O25)</f>
        <v>20000</v>
      </c>
      <c r="P23" s="22">
        <f t="shared" si="60"/>
        <v>20000</v>
      </c>
      <c r="Q23" s="22">
        <f>SUM(Q25)</f>
        <v>20000</v>
      </c>
      <c r="R23" s="22">
        <f t="shared" si="60"/>
        <v>10000</v>
      </c>
      <c r="S23" s="22">
        <f t="shared" si="60"/>
        <v>20000</v>
      </c>
      <c r="T23" s="22">
        <f t="shared" si="60"/>
        <v>5000</v>
      </c>
      <c r="U23" s="22">
        <f t="shared" si="60"/>
        <v>0</v>
      </c>
      <c r="V23" s="22">
        <f t="shared" si="60"/>
        <v>100</v>
      </c>
      <c r="W23" s="22">
        <f t="shared" si="60"/>
        <v>20000</v>
      </c>
      <c r="X23" s="22">
        <f t="shared" si="60"/>
        <v>30000</v>
      </c>
      <c r="Y23" s="22">
        <f t="shared" si="60"/>
        <v>30000</v>
      </c>
      <c r="Z23" s="22">
        <f t="shared" si="60"/>
        <v>30000</v>
      </c>
      <c r="AA23" s="22">
        <f t="shared" si="60"/>
        <v>30000</v>
      </c>
      <c r="AB23" s="22">
        <f t="shared" si="60"/>
        <v>12500</v>
      </c>
      <c r="AC23" s="22">
        <f t="shared" si="60"/>
        <v>30000</v>
      </c>
      <c r="AD23" s="22">
        <f t="shared" si="60"/>
        <v>30000</v>
      </c>
      <c r="AE23" s="22">
        <f t="shared" si="60"/>
        <v>0</v>
      </c>
      <c r="AF23" s="22">
        <f t="shared" si="60"/>
        <v>0</v>
      </c>
      <c r="AG23" s="22">
        <f t="shared" si="60"/>
        <v>30000</v>
      </c>
      <c r="AH23" s="22">
        <f t="shared" si="60"/>
        <v>15000</v>
      </c>
      <c r="AI23" s="22">
        <f t="shared" si="60"/>
        <v>40000</v>
      </c>
      <c r="AJ23" s="22">
        <f t="shared" si="60"/>
        <v>10000</v>
      </c>
      <c r="AK23" s="22">
        <f>SUM(AK25)</f>
        <v>40000</v>
      </c>
      <c r="AL23" s="22">
        <f t="shared" ref="AL23:AQ23" si="61">SUM(AL25)</f>
        <v>0</v>
      </c>
      <c r="AM23" s="22">
        <f t="shared" si="61"/>
        <v>0</v>
      </c>
      <c r="AN23" s="22">
        <f t="shared" si="61"/>
        <v>40000</v>
      </c>
      <c r="AO23" s="22">
        <f t="shared" si="13"/>
        <v>5308.9123365850419</v>
      </c>
      <c r="AP23" s="22">
        <f t="shared" si="61"/>
        <v>40000</v>
      </c>
      <c r="AQ23" s="22">
        <f t="shared" si="61"/>
        <v>0</v>
      </c>
      <c r="AR23" s="22">
        <f t="shared" si="14"/>
        <v>5308.9123365850419</v>
      </c>
      <c r="AS23" s="22"/>
      <c r="AT23" s="22">
        <f t="shared" ref="AT23" si="62">SUM(AT25)</f>
        <v>2654.5</v>
      </c>
      <c r="AU23" s="22">
        <f t="shared" ref="AU23:AV23" si="63">SUM(AU25)</f>
        <v>0</v>
      </c>
      <c r="AV23" s="22">
        <f t="shared" si="63"/>
        <v>0</v>
      </c>
      <c r="AW23" s="22">
        <f t="shared" si="23"/>
        <v>5308.9123365850419</v>
      </c>
      <c r="AX23" s="73"/>
      <c r="AY23" s="73"/>
      <c r="AZ23" s="73"/>
      <c r="BA23" s="73"/>
      <c r="BB23" s="73"/>
      <c r="BC23" s="73"/>
      <c r="BD23" s="73">
        <f t="shared" si="45"/>
        <v>0</v>
      </c>
      <c r="BE23" s="73">
        <f t="shared" si="46"/>
        <v>5308.9123365850419</v>
      </c>
      <c r="BF23" s="73">
        <f t="shared" si="47"/>
        <v>0</v>
      </c>
      <c r="BG23" s="73">
        <f t="shared" si="59"/>
        <v>3981.75</v>
      </c>
      <c r="BH23" s="73">
        <f t="shared" si="59"/>
        <v>1327.25</v>
      </c>
      <c r="BI23" s="73">
        <f t="shared" si="59"/>
        <v>5500</v>
      </c>
      <c r="BJ23" s="73">
        <f t="shared" si="59"/>
        <v>4125</v>
      </c>
      <c r="BK23" s="73">
        <v>6000</v>
      </c>
      <c r="BL23" s="73">
        <v>6500</v>
      </c>
      <c r="BM23" s="356">
        <f t="shared" si="11"/>
        <v>108.33333333333333</v>
      </c>
      <c r="BN23" s="6"/>
      <c r="BO23" s="6"/>
      <c r="BP23" s="6"/>
      <c r="BQ23" s="6"/>
      <c r="BR23" s="6"/>
    </row>
    <row r="24" spans="1:70" s="41" customFormat="1" ht="13.5" hidden="1" customHeight="1" x14ac:dyDescent="0.2">
      <c r="A24" s="29"/>
      <c r="B24" s="36"/>
      <c r="C24" s="35"/>
      <c r="D24" s="35"/>
      <c r="E24" s="35"/>
      <c r="F24" s="35"/>
      <c r="G24" s="35"/>
      <c r="H24" s="35"/>
      <c r="I24" s="21">
        <v>381</v>
      </c>
      <c r="J24" s="5" t="s">
        <v>73</v>
      </c>
      <c r="K24" s="22">
        <f t="shared" ref="K24:AP24" si="64">SUM(K25)</f>
        <v>0</v>
      </c>
      <c r="L24" s="22">
        <f t="shared" si="64"/>
        <v>22000</v>
      </c>
      <c r="M24" s="22">
        <f t="shared" si="64"/>
        <v>22000</v>
      </c>
      <c r="N24" s="22">
        <f t="shared" si="64"/>
        <v>20000</v>
      </c>
      <c r="O24" s="22">
        <f t="shared" si="64"/>
        <v>20000</v>
      </c>
      <c r="P24" s="22">
        <f t="shared" si="64"/>
        <v>20000</v>
      </c>
      <c r="Q24" s="22">
        <f t="shared" si="64"/>
        <v>20000</v>
      </c>
      <c r="R24" s="22">
        <f t="shared" si="64"/>
        <v>10000</v>
      </c>
      <c r="S24" s="22">
        <f t="shared" si="64"/>
        <v>20000</v>
      </c>
      <c r="T24" s="22">
        <f t="shared" si="64"/>
        <v>5000</v>
      </c>
      <c r="U24" s="22">
        <f t="shared" si="64"/>
        <v>0</v>
      </c>
      <c r="V24" s="22">
        <f t="shared" si="64"/>
        <v>100</v>
      </c>
      <c r="W24" s="22">
        <f t="shared" si="64"/>
        <v>20000</v>
      </c>
      <c r="X24" s="22">
        <f t="shared" si="64"/>
        <v>30000</v>
      </c>
      <c r="Y24" s="22">
        <f t="shared" si="64"/>
        <v>30000</v>
      </c>
      <c r="Z24" s="22">
        <f t="shared" si="64"/>
        <v>30000</v>
      </c>
      <c r="AA24" s="22">
        <f t="shared" si="64"/>
        <v>30000</v>
      </c>
      <c r="AB24" s="22">
        <f t="shared" si="64"/>
        <v>12500</v>
      </c>
      <c r="AC24" s="22">
        <f t="shared" si="64"/>
        <v>30000</v>
      </c>
      <c r="AD24" s="22">
        <f t="shared" si="64"/>
        <v>30000</v>
      </c>
      <c r="AE24" s="22">
        <f t="shared" si="64"/>
        <v>0</v>
      </c>
      <c r="AF24" s="22">
        <f t="shared" si="64"/>
        <v>0</v>
      </c>
      <c r="AG24" s="22">
        <f t="shared" si="64"/>
        <v>30000</v>
      </c>
      <c r="AH24" s="22">
        <f t="shared" si="64"/>
        <v>15000</v>
      </c>
      <c r="AI24" s="22">
        <f t="shared" si="64"/>
        <v>40000</v>
      </c>
      <c r="AJ24" s="22">
        <f t="shared" si="64"/>
        <v>10000</v>
      </c>
      <c r="AK24" s="22">
        <f t="shared" si="64"/>
        <v>40000</v>
      </c>
      <c r="AL24" s="22">
        <f t="shared" si="64"/>
        <v>0</v>
      </c>
      <c r="AM24" s="22">
        <f t="shared" si="64"/>
        <v>0</v>
      </c>
      <c r="AN24" s="22">
        <f t="shared" si="64"/>
        <v>40000</v>
      </c>
      <c r="AO24" s="22">
        <f t="shared" si="13"/>
        <v>5308.9123365850419</v>
      </c>
      <c r="AP24" s="22">
        <f t="shared" si="64"/>
        <v>40000</v>
      </c>
      <c r="AQ24" s="22"/>
      <c r="AR24" s="22">
        <f t="shared" si="14"/>
        <v>5308.9123365850419</v>
      </c>
      <c r="AS24" s="22"/>
      <c r="AT24" s="22">
        <f t="shared" ref="AT24:AV24" si="65">SUM(AT25)</f>
        <v>2654.5</v>
      </c>
      <c r="AU24" s="22">
        <f t="shared" si="65"/>
        <v>0</v>
      </c>
      <c r="AV24" s="22">
        <f t="shared" si="65"/>
        <v>0</v>
      </c>
      <c r="AW24" s="22">
        <f t="shared" si="23"/>
        <v>5308.9123365850419</v>
      </c>
      <c r="AX24" s="73"/>
      <c r="AY24" s="73"/>
      <c r="AZ24" s="73"/>
      <c r="BA24" s="73"/>
      <c r="BB24" s="73"/>
      <c r="BC24" s="73"/>
      <c r="BD24" s="73">
        <f t="shared" si="45"/>
        <v>0</v>
      </c>
      <c r="BE24" s="73">
        <f t="shared" si="46"/>
        <v>5308.9123365850419</v>
      </c>
      <c r="BF24" s="73">
        <f t="shared" si="47"/>
        <v>0</v>
      </c>
      <c r="BG24" s="73">
        <f t="shared" si="59"/>
        <v>3981.75</v>
      </c>
      <c r="BH24" s="73">
        <f t="shared" si="59"/>
        <v>1327.25</v>
      </c>
      <c r="BI24" s="73">
        <f t="shared" si="59"/>
        <v>5500</v>
      </c>
      <c r="BJ24" s="73">
        <f t="shared" si="59"/>
        <v>4125</v>
      </c>
      <c r="BK24" s="73"/>
      <c r="BL24" s="73"/>
      <c r="BM24" s="356" t="e">
        <f t="shared" si="11"/>
        <v>#DIV/0!</v>
      </c>
      <c r="BN24" s="6"/>
      <c r="BO24" s="6"/>
      <c r="BP24" s="6"/>
      <c r="BQ24" s="6"/>
      <c r="BR24" s="6"/>
    </row>
    <row r="25" spans="1:70" s="41" customFormat="1" hidden="1" x14ac:dyDescent="0.2">
      <c r="A25" s="29"/>
      <c r="B25" s="274"/>
      <c r="C25" s="35"/>
      <c r="D25" s="35"/>
      <c r="E25" s="35"/>
      <c r="F25" s="35"/>
      <c r="G25" s="35"/>
      <c r="H25" s="35"/>
      <c r="I25" s="21">
        <v>38111</v>
      </c>
      <c r="J25" s="5" t="s">
        <v>58</v>
      </c>
      <c r="K25" s="22">
        <v>0</v>
      </c>
      <c r="L25" s="22">
        <v>22000</v>
      </c>
      <c r="M25" s="22">
        <v>22000</v>
      </c>
      <c r="N25" s="22">
        <v>20000</v>
      </c>
      <c r="O25" s="22">
        <v>20000</v>
      </c>
      <c r="P25" s="22">
        <v>20000</v>
      </c>
      <c r="Q25" s="22">
        <v>20000</v>
      </c>
      <c r="R25" s="22">
        <v>10000</v>
      </c>
      <c r="S25" s="22">
        <v>20000</v>
      </c>
      <c r="T25" s="22">
        <v>5000</v>
      </c>
      <c r="U25" s="22"/>
      <c r="V25" s="22">
        <f t="shared" si="42"/>
        <v>100</v>
      </c>
      <c r="W25" s="22">
        <v>20000</v>
      </c>
      <c r="X25" s="22">
        <v>30000</v>
      </c>
      <c r="Y25" s="22">
        <v>30000</v>
      </c>
      <c r="Z25" s="22">
        <v>30000</v>
      </c>
      <c r="AA25" s="22">
        <v>30000</v>
      </c>
      <c r="AB25" s="22">
        <v>12500</v>
      </c>
      <c r="AC25" s="22">
        <v>30000</v>
      </c>
      <c r="AD25" s="22">
        <v>30000</v>
      </c>
      <c r="AE25" s="22"/>
      <c r="AF25" s="22"/>
      <c r="AG25" s="28">
        <f t="shared" si="43"/>
        <v>30000</v>
      </c>
      <c r="AH25" s="22">
        <v>15000</v>
      </c>
      <c r="AI25" s="22">
        <v>40000</v>
      </c>
      <c r="AJ25" s="73">
        <v>10000</v>
      </c>
      <c r="AK25" s="22">
        <v>40000</v>
      </c>
      <c r="AL25" s="22"/>
      <c r="AM25" s="22"/>
      <c r="AN25" s="73">
        <f t="shared" si="44"/>
        <v>40000</v>
      </c>
      <c r="AO25" s="22">
        <f t="shared" si="13"/>
        <v>5308.9123365850419</v>
      </c>
      <c r="AP25" s="73">
        <v>40000</v>
      </c>
      <c r="AQ25" s="73"/>
      <c r="AR25" s="22">
        <f t="shared" si="14"/>
        <v>5308.9123365850419</v>
      </c>
      <c r="AS25" s="22">
        <v>2654.5</v>
      </c>
      <c r="AT25" s="22">
        <v>2654.5</v>
      </c>
      <c r="AU25" s="22"/>
      <c r="AV25" s="22"/>
      <c r="AW25" s="22">
        <f t="shared" si="23"/>
        <v>5308.9123365850419</v>
      </c>
      <c r="AX25" s="73">
        <v>5308.91</v>
      </c>
      <c r="AY25" s="73"/>
      <c r="AZ25" s="73"/>
      <c r="BA25" s="73"/>
      <c r="BB25" s="73"/>
      <c r="BC25" s="73"/>
      <c r="BD25" s="73">
        <f t="shared" si="45"/>
        <v>5308.91</v>
      </c>
      <c r="BE25" s="73">
        <f t="shared" si="46"/>
        <v>2.3365850420304923E-3</v>
      </c>
      <c r="BF25" s="73">
        <f t="shared" si="47"/>
        <v>-5308.91</v>
      </c>
      <c r="BG25" s="73">
        <v>3981.75</v>
      </c>
      <c r="BH25" s="73">
        <v>1327.25</v>
      </c>
      <c r="BI25" s="73">
        <v>5500</v>
      </c>
      <c r="BJ25" s="73">
        <v>4125</v>
      </c>
      <c r="BK25" s="73"/>
      <c r="BL25" s="73"/>
      <c r="BM25" s="356" t="e">
        <f t="shared" si="11"/>
        <v>#DIV/0!</v>
      </c>
      <c r="BN25" s="6"/>
      <c r="BO25" s="6"/>
      <c r="BP25" s="6"/>
      <c r="BQ25" s="6"/>
      <c r="BR25" s="6"/>
    </row>
    <row r="26" spans="1:70" s="41" customFormat="1" ht="13.5" thickBot="1" x14ac:dyDescent="0.25">
      <c r="A26" s="275"/>
      <c r="B26" s="276"/>
      <c r="C26" s="276"/>
      <c r="D26" s="276"/>
      <c r="E26" s="276"/>
      <c r="F26" s="276"/>
      <c r="G26" s="276"/>
      <c r="H26" s="276"/>
      <c r="I26" s="277" t="s">
        <v>454</v>
      </c>
      <c r="J26" s="278" t="s">
        <v>97</v>
      </c>
      <c r="K26" s="279" t="e">
        <f t="shared" ref="K26:W26" si="66">SUM(K27+K154+K170+K214+K251+K280+K314+K369)</f>
        <v>#REF!</v>
      </c>
      <c r="L26" s="279" t="e">
        <f t="shared" si="66"/>
        <v>#REF!</v>
      </c>
      <c r="M26" s="279" t="e">
        <f t="shared" si="66"/>
        <v>#REF!</v>
      </c>
      <c r="N26" s="279" t="e">
        <f t="shared" si="66"/>
        <v>#REF!</v>
      </c>
      <c r="O26" s="279" t="e">
        <f t="shared" si="66"/>
        <v>#REF!</v>
      </c>
      <c r="P26" s="279" t="e">
        <f t="shared" si="66"/>
        <v>#REF!</v>
      </c>
      <c r="Q26" s="279" t="e">
        <f t="shared" si="66"/>
        <v>#REF!</v>
      </c>
      <c r="R26" s="279" t="e">
        <f t="shared" si="66"/>
        <v>#REF!</v>
      </c>
      <c r="S26" s="279" t="e">
        <f t="shared" si="66"/>
        <v>#REF!</v>
      </c>
      <c r="T26" s="279" t="e">
        <f t="shared" si="66"/>
        <v>#REF!</v>
      </c>
      <c r="U26" s="279" t="e">
        <f t="shared" si="66"/>
        <v>#REF!</v>
      </c>
      <c r="V26" s="279" t="e">
        <f t="shared" si="66"/>
        <v>#DIV/0!</v>
      </c>
      <c r="W26" s="279" t="e">
        <f t="shared" si="66"/>
        <v>#REF!</v>
      </c>
      <c r="X26" s="279" t="e">
        <f t="shared" ref="X26:AR26" si="67">SUM(X27+X154+X170+X214+X251+X280+X314+X369+X392)</f>
        <v>#REF!</v>
      </c>
      <c r="Y26" s="279" t="e">
        <f t="shared" si="67"/>
        <v>#REF!</v>
      </c>
      <c r="Z26" s="279" t="e">
        <f t="shared" si="67"/>
        <v>#REF!</v>
      </c>
      <c r="AA26" s="279" t="e">
        <f t="shared" si="67"/>
        <v>#REF!</v>
      </c>
      <c r="AB26" s="279" t="e">
        <f t="shared" si="67"/>
        <v>#REF!</v>
      </c>
      <c r="AC26" s="279" t="e">
        <f t="shared" si="67"/>
        <v>#REF!</v>
      </c>
      <c r="AD26" s="279" t="e">
        <f t="shared" si="67"/>
        <v>#REF!</v>
      </c>
      <c r="AE26" s="279" t="e">
        <f t="shared" si="67"/>
        <v>#REF!</v>
      </c>
      <c r="AF26" s="279" t="e">
        <f t="shared" si="67"/>
        <v>#REF!</v>
      </c>
      <c r="AG26" s="279" t="e">
        <f t="shared" si="67"/>
        <v>#REF!</v>
      </c>
      <c r="AH26" s="279" t="e">
        <f t="shared" si="67"/>
        <v>#REF!</v>
      </c>
      <c r="AI26" s="279" t="e">
        <f t="shared" si="67"/>
        <v>#REF!</v>
      </c>
      <c r="AJ26" s="279" t="e">
        <f t="shared" si="67"/>
        <v>#REF!</v>
      </c>
      <c r="AK26" s="279" t="e">
        <f t="shared" si="67"/>
        <v>#REF!</v>
      </c>
      <c r="AL26" s="279" t="e">
        <f t="shared" si="67"/>
        <v>#REF!</v>
      </c>
      <c r="AM26" s="279" t="e">
        <f t="shared" si="67"/>
        <v>#REF!</v>
      </c>
      <c r="AN26" s="279" t="e">
        <f t="shared" si="67"/>
        <v>#REF!</v>
      </c>
      <c r="AO26" s="50">
        <f t="shared" si="67"/>
        <v>1572521.2821023294</v>
      </c>
      <c r="AP26" s="279" t="e">
        <f t="shared" si="67"/>
        <v>#REF!</v>
      </c>
      <c r="AQ26" s="279" t="e">
        <f t="shared" si="67"/>
        <v>#REF!</v>
      </c>
      <c r="AR26" s="50">
        <f t="shared" si="67"/>
        <v>1733028.0708739795</v>
      </c>
      <c r="AS26" s="50"/>
      <c r="AT26" s="50">
        <f>SUM(AT27+AT154+AT170+AT214+AT251+AT280+AT314+AT369+AT392)</f>
        <v>450730.11</v>
      </c>
      <c r="AU26" s="50">
        <f>SUM(AU27+AU154+AU170+AU214+AU251+AU280+AU314+AU369+AU392)</f>
        <v>382259.67</v>
      </c>
      <c r="AV26" s="50">
        <f>SUM(AV27+AV154+AV170+AV214+AV251+AV280+AV314+AV369+AV392)</f>
        <v>72345.100000000006</v>
      </c>
      <c r="AW26" s="50">
        <f t="shared" si="23"/>
        <v>2042942.6408739793</v>
      </c>
      <c r="AX26" s="280"/>
      <c r="AY26" s="280"/>
      <c r="AZ26" s="280"/>
      <c r="BA26" s="280"/>
      <c r="BB26" s="280"/>
      <c r="BC26" s="280"/>
      <c r="BD26" s="280">
        <f t="shared" si="45"/>
        <v>0</v>
      </c>
      <c r="BE26" s="280">
        <f t="shared" si="46"/>
        <v>2042942.6408739793</v>
      </c>
      <c r="BF26" s="280">
        <f t="shared" si="47"/>
        <v>0</v>
      </c>
      <c r="BG26" s="280">
        <f t="shared" ref="BG26:BH26" si="68">SUM(BG27+BG154+BG170+BG214+BG251+BG280+BG314+BG369+BG379+BG392)</f>
        <v>724432.82</v>
      </c>
      <c r="BH26" s="280">
        <f t="shared" si="68"/>
        <v>332251.32</v>
      </c>
      <c r="BI26" s="280">
        <v>2454020.77</v>
      </c>
      <c r="BJ26" s="280">
        <v>852852.91</v>
      </c>
      <c r="BK26" s="280">
        <v>1552410.73</v>
      </c>
      <c r="BL26" s="280">
        <v>1175537.9099999999</v>
      </c>
      <c r="BM26" s="357">
        <f t="shared" si="11"/>
        <v>75.723382174767622</v>
      </c>
      <c r="BN26" s="6"/>
      <c r="BO26" s="6"/>
      <c r="BP26" s="6"/>
      <c r="BQ26" s="6"/>
      <c r="BR26" s="6"/>
    </row>
    <row r="27" spans="1:70" hidden="1" x14ac:dyDescent="0.2">
      <c r="A27" s="263" t="s">
        <v>89</v>
      </c>
      <c r="B27" s="264"/>
      <c r="C27" s="264"/>
      <c r="D27" s="264"/>
      <c r="E27" s="264"/>
      <c r="F27" s="264"/>
      <c r="G27" s="264"/>
      <c r="H27" s="264"/>
      <c r="I27" s="265" t="s">
        <v>91</v>
      </c>
      <c r="J27" s="266" t="s">
        <v>92</v>
      </c>
      <c r="K27" s="267" t="e">
        <f>SUM(K28+K117+#REF!+K127)</f>
        <v>#REF!</v>
      </c>
      <c r="L27" s="267" t="e">
        <f>SUM(L28+L117+#REF!+L127)</f>
        <v>#REF!</v>
      </c>
      <c r="M27" s="267" t="e">
        <f>SUM(M28+M117+#REF!+M127)</f>
        <v>#REF!</v>
      </c>
      <c r="N27" s="267" t="e">
        <f>SUM(N28+N117+#REF!+N127)</f>
        <v>#REF!</v>
      </c>
      <c r="O27" s="267" t="e">
        <f>SUM(O28+O117+#REF!+O127)</f>
        <v>#REF!</v>
      </c>
      <c r="P27" s="267" t="e">
        <f>SUM(P28+P117+#REF!+P127)</f>
        <v>#REF!</v>
      </c>
      <c r="Q27" s="267" t="e">
        <f>SUM(Q28+Q117+#REF!+Q127)</f>
        <v>#REF!</v>
      </c>
      <c r="R27" s="267" t="e">
        <f>SUM(R28+R117+#REF!+R127)</f>
        <v>#REF!</v>
      </c>
      <c r="S27" s="267" t="e">
        <f>SUM(S28+S117+#REF!+S127)</f>
        <v>#REF!</v>
      </c>
      <c r="T27" s="267" t="e">
        <f>SUM(T28+T117+#REF!+T127)</f>
        <v>#REF!</v>
      </c>
      <c r="U27" s="267" t="e">
        <f>SUM(U28+U117+#REF!+U127)</f>
        <v>#REF!</v>
      </c>
      <c r="V27" s="267" t="e">
        <f>SUM(V28+V117+#REF!+V127)</f>
        <v>#DIV/0!</v>
      </c>
      <c r="W27" s="267" t="e">
        <f>SUM(W28+W117+#REF!+W127)</f>
        <v>#REF!</v>
      </c>
      <c r="X27" s="267" t="e">
        <f>SUM(X28+X117+#REF!+X127)</f>
        <v>#REF!</v>
      </c>
      <c r="Y27" s="267" t="e">
        <f>SUM(Y28+Y117+#REF!+Y127)</f>
        <v>#REF!</v>
      </c>
      <c r="Z27" s="267">
        <f t="shared" ref="Z27:AN27" si="69">SUM(Z28+Z117+Z127)</f>
        <v>3245504</v>
      </c>
      <c r="AA27" s="267">
        <f t="shared" si="69"/>
        <v>2129500</v>
      </c>
      <c r="AB27" s="267">
        <f t="shared" si="69"/>
        <v>679684.32</v>
      </c>
      <c r="AC27" s="267">
        <f t="shared" si="69"/>
        <v>2465500</v>
      </c>
      <c r="AD27" s="267">
        <f t="shared" si="69"/>
        <v>2048000</v>
      </c>
      <c r="AE27" s="267">
        <f t="shared" si="69"/>
        <v>0</v>
      </c>
      <c r="AF27" s="267">
        <f t="shared" si="69"/>
        <v>0</v>
      </c>
      <c r="AG27" s="267">
        <f t="shared" si="69"/>
        <v>2053000</v>
      </c>
      <c r="AH27" s="267">
        <f t="shared" si="69"/>
        <v>1342334.02</v>
      </c>
      <c r="AI27" s="267">
        <f t="shared" si="69"/>
        <v>2212200</v>
      </c>
      <c r="AJ27" s="267">
        <f t="shared" si="69"/>
        <v>640038.73</v>
      </c>
      <c r="AK27" s="267">
        <f t="shared" si="69"/>
        <v>2431161.6</v>
      </c>
      <c r="AL27" s="267">
        <f t="shared" si="69"/>
        <v>253000</v>
      </c>
      <c r="AM27" s="267">
        <f t="shared" si="69"/>
        <v>325500</v>
      </c>
      <c r="AN27" s="267">
        <f t="shared" si="69"/>
        <v>2363661.6</v>
      </c>
      <c r="AO27" s="56">
        <f t="shared" si="13"/>
        <v>313711.80569380848</v>
      </c>
      <c r="AP27" s="267">
        <f>SUM(AP28+AP117+AP127)</f>
        <v>2314000</v>
      </c>
      <c r="AQ27" s="267">
        <f>SUM(AQ28+AQ117+AQ127)</f>
        <v>0</v>
      </c>
      <c r="AR27" s="56">
        <f t="shared" si="14"/>
        <v>307120.57867144467</v>
      </c>
      <c r="AS27" s="56"/>
      <c r="AT27" s="56">
        <f>SUM(AT28+AT117+AT127)</f>
        <v>156323.96</v>
      </c>
      <c r="AU27" s="56">
        <f>SUM(AU28+AU117+AU127)</f>
        <v>121646.21</v>
      </c>
      <c r="AV27" s="56">
        <f>SUM(AV28+AV117+AV127)</f>
        <v>15334.06</v>
      </c>
      <c r="AW27" s="56">
        <f t="shared" si="23"/>
        <v>413432.7286714447</v>
      </c>
      <c r="AX27" s="268"/>
      <c r="AY27" s="268"/>
      <c r="AZ27" s="268"/>
      <c r="BA27" s="268"/>
      <c r="BB27" s="268"/>
      <c r="BC27" s="268"/>
      <c r="BD27" s="268">
        <f t="shared" si="45"/>
        <v>0</v>
      </c>
      <c r="BE27" s="268">
        <f t="shared" si="46"/>
        <v>413432.7286714447</v>
      </c>
      <c r="BF27" s="268">
        <f t="shared" si="47"/>
        <v>0</v>
      </c>
      <c r="BG27" s="268">
        <f>SUM(BG28+BG117+BG127)</f>
        <v>362732.54000000004</v>
      </c>
      <c r="BH27" s="268">
        <f>SUM(BH28+BH117+BH127)</f>
        <v>124176.23000000001</v>
      </c>
      <c r="BI27" s="268">
        <f>SUM(BI28+BI117+BI127)</f>
        <v>339642</v>
      </c>
      <c r="BJ27" s="268">
        <f>SUM(BJ28+BJ117+BJ127)</f>
        <v>133220.92000000001</v>
      </c>
      <c r="BK27" s="268">
        <f t="shared" ref="BK27:BL27" si="70">SUM(BK28+BK117+BK127)</f>
        <v>328800</v>
      </c>
      <c r="BL27" s="268">
        <f t="shared" si="70"/>
        <v>332800</v>
      </c>
      <c r="BM27" s="59">
        <f t="shared" ref="BM27:BM69" si="71">SUM(BJ27/BI27*100)</f>
        <v>39.223924014108981</v>
      </c>
    </row>
    <row r="28" spans="1:70" hidden="1" x14ac:dyDescent="0.2">
      <c r="A28" s="24" t="s">
        <v>178</v>
      </c>
      <c r="B28" s="20"/>
      <c r="C28" s="20"/>
      <c r="D28" s="20"/>
      <c r="E28" s="20"/>
      <c r="F28" s="20"/>
      <c r="G28" s="20"/>
      <c r="H28" s="20"/>
      <c r="I28" s="32" t="s">
        <v>21</v>
      </c>
      <c r="J28" s="33" t="s">
        <v>24</v>
      </c>
      <c r="K28" s="34">
        <f t="shared" ref="K28:AE28" si="72">SUM(K29)</f>
        <v>1815716.15</v>
      </c>
      <c r="L28" s="34">
        <f t="shared" si="72"/>
        <v>1540000</v>
      </c>
      <c r="M28" s="34">
        <f t="shared" si="72"/>
        <v>1540000</v>
      </c>
      <c r="N28" s="34">
        <f t="shared" si="72"/>
        <v>781000</v>
      </c>
      <c r="O28" s="34">
        <f t="shared" si="72"/>
        <v>781000</v>
      </c>
      <c r="P28" s="34">
        <f t="shared" si="72"/>
        <v>789362</v>
      </c>
      <c r="Q28" s="34">
        <f t="shared" si="72"/>
        <v>789362</v>
      </c>
      <c r="R28" s="34">
        <f t="shared" si="72"/>
        <v>284478.29000000004</v>
      </c>
      <c r="S28" s="34">
        <f t="shared" si="72"/>
        <v>1019550</v>
      </c>
      <c r="T28" s="34">
        <f t="shared" si="72"/>
        <v>394432.02</v>
      </c>
      <c r="U28" s="34">
        <f t="shared" si="72"/>
        <v>0</v>
      </c>
      <c r="V28" s="34" t="e">
        <f t="shared" si="72"/>
        <v>#DIV/0!</v>
      </c>
      <c r="W28" s="34">
        <f t="shared" si="72"/>
        <v>989000</v>
      </c>
      <c r="X28" s="34">
        <f t="shared" si="72"/>
        <v>1463700</v>
      </c>
      <c r="Y28" s="34">
        <f>SUM(Y29)</f>
        <v>1625700</v>
      </c>
      <c r="Z28" s="34">
        <f>SUM(Z29)</f>
        <v>2819504</v>
      </c>
      <c r="AA28" s="34">
        <f t="shared" si="72"/>
        <v>1837500</v>
      </c>
      <c r="AB28" s="34">
        <f t="shared" si="72"/>
        <v>590626.46</v>
      </c>
      <c r="AC28" s="34">
        <f t="shared" si="72"/>
        <v>1862500</v>
      </c>
      <c r="AD28" s="34">
        <f t="shared" si="72"/>
        <v>1638000</v>
      </c>
      <c r="AE28" s="34">
        <f t="shared" si="72"/>
        <v>0</v>
      </c>
      <c r="AF28" s="34">
        <f t="shared" ref="AF28:AQ28" si="73">SUM(AF29)</f>
        <v>0</v>
      </c>
      <c r="AG28" s="34">
        <f t="shared" si="73"/>
        <v>1643000</v>
      </c>
      <c r="AH28" s="34">
        <f t="shared" si="73"/>
        <v>1172014.9100000001</v>
      </c>
      <c r="AI28" s="34">
        <f t="shared" si="73"/>
        <v>1985200</v>
      </c>
      <c r="AJ28" s="34">
        <f t="shared" si="73"/>
        <v>617159.9</v>
      </c>
      <c r="AK28" s="34">
        <f t="shared" si="73"/>
        <v>2096161.6</v>
      </c>
      <c r="AL28" s="34">
        <f t="shared" si="73"/>
        <v>178000</v>
      </c>
      <c r="AM28" s="34">
        <f t="shared" si="73"/>
        <v>125500</v>
      </c>
      <c r="AN28" s="34">
        <f t="shared" si="73"/>
        <v>2153661.6</v>
      </c>
      <c r="AO28" s="22">
        <f t="shared" si="13"/>
        <v>285840.01592673699</v>
      </c>
      <c r="AP28" s="34">
        <f t="shared" si="73"/>
        <v>1965000</v>
      </c>
      <c r="AQ28" s="34">
        <f t="shared" si="73"/>
        <v>0</v>
      </c>
      <c r="AR28" s="22">
        <f t="shared" si="14"/>
        <v>260800.31853474019</v>
      </c>
      <c r="AS28" s="22"/>
      <c r="AT28" s="22">
        <f t="shared" ref="AT28:AV28" si="74">SUM(AT29)</f>
        <v>129466.4</v>
      </c>
      <c r="AU28" s="22">
        <f t="shared" si="74"/>
        <v>103446.21</v>
      </c>
      <c r="AV28" s="22">
        <f t="shared" si="74"/>
        <v>15334.06</v>
      </c>
      <c r="AW28" s="22">
        <f t="shared" si="23"/>
        <v>348912.46853474021</v>
      </c>
      <c r="AX28" s="2"/>
      <c r="AY28" s="2"/>
      <c r="AZ28" s="2"/>
      <c r="BA28" s="2"/>
      <c r="BB28" s="2"/>
      <c r="BC28" s="2"/>
      <c r="BD28" s="2">
        <f t="shared" si="45"/>
        <v>0</v>
      </c>
      <c r="BE28" s="2">
        <f t="shared" si="46"/>
        <v>348912.46853474021</v>
      </c>
      <c r="BF28" s="2">
        <f t="shared" si="47"/>
        <v>0</v>
      </c>
      <c r="BG28" s="2">
        <f>SUM(BG36+BG49)</f>
        <v>283412.53000000003</v>
      </c>
      <c r="BH28" s="2">
        <f>SUM(BH36)</f>
        <v>97932.32</v>
      </c>
      <c r="BI28" s="2">
        <f>SUM(BI36)</f>
        <v>296012</v>
      </c>
      <c r="BJ28" s="2">
        <f>SUM(BJ36)</f>
        <v>129212.3</v>
      </c>
      <c r="BK28" s="2">
        <f t="shared" ref="BK28:BL28" si="75">SUM(BK36)</f>
        <v>283000</v>
      </c>
      <c r="BL28" s="2">
        <f t="shared" si="75"/>
        <v>287000</v>
      </c>
      <c r="BM28" s="10">
        <f t="shared" si="71"/>
        <v>43.651034417523618</v>
      </c>
    </row>
    <row r="29" spans="1:70" hidden="1" x14ac:dyDescent="0.2">
      <c r="A29" s="24"/>
      <c r="B29" s="20"/>
      <c r="C29" s="20"/>
      <c r="D29" s="20"/>
      <c r="E29" s="20"/>
      <c r="F29" s="20"/>
      <c r="G29" s="20"/>
      <c r="H29" s="20"/>
      <c r="I29" s="32" t="s">
        <v>83</v>
      </c>
      <c r="J29" s="33"/>
      <c r="K29" s="34">
        <f t="shared" ref="K29:AQ29" si="76">SUM(K36)</f>
        <v>1815716.15</v>
      </c>
      <c r="L29" s="34">
        <f t="shared" si="76"/>
        <v>1540000</v>
      </c>
      <c r="M29" s="34">
        <f t="shared" si="76"/>
        <v>1540000</v>
      </c>
      <c r="N29" s="34">
        <f t="shared" si="76"/>
        <v>781000</v>
      </c>
      <c r="O29" s="34">
        <f t="shared" si="76"/>
        <v>781000</v>
      </c>
      <c r="P29" s="34">
        <f t="shared" si="76"/>
        <v>789362</v>
      </c>
      <c r="Q29" s="34">
        <f t="shared" si="76"/>
        <v>789362</v>
      </c>
      <c r="R29" s="34">
        <f t="shared" si="76"/>
        <v>284478.29000000004</v>
      </c>
      <c r="S29" s="34">
        <f t="shared" si="76"/>
        <v>1019550</v>
      </c>
      <c r="T29" s="34">
        <f t="shared" si="76"/>
        <v>394432.02</v>
      </c>
      <c r="U29" s="34">
        <f t="shared" si="76"/>
        <v>0</v>
      </c>
      <c r="V29" s="34" t="e">
        <f t="shared" si="76"/>
        <v>#DIV/0!</v>
      </c>
      <c r="W29" s="34">
        <f t="shared" si="76"/>
        <v>989000</v>
      </c>
      <c r="X29" s="34">
        <f t="shared" si="76"/>
        <v>1463700</v>
      </c>
      <c r="Y29" s="34">
        <f t="shared" si="76"/>
        <v>1625700</v>
      </c>
      <c r="Z29" s="34">
        <f t="shared" si="76"/>
        <v>2819504</v>
      </c>
      <c r="AA29" s="34">
        <f t="shared" si="76"/>
        <v>1837500</v>
      </c>
      <c r="AB29" s="34">
        <f t="shared" si="76"/>
        <v>590626.46</v>
      </c>
      <c r="AC29" s="34">
        <f t="shared" si="76"/>
        <v>1862500</v>
      </c>
      <c r="AD29" s="34">
        <f t="shared" si="76"/>
        <v>1638000</v>
      </c>
      <c r="AE29" s="34">
        <f t="shared" si="76"/>
        <v>0</v>
      </c>
      <c r="AF29" s="34">
        <f t="shared" si="76"/>
        <v>0</v>
      </c>
      <c r="AG29" s="34">
        <f t="shared" si="76"/>
        <v>1643000</v>
      </c>
      <c r="AH29" s="34">
        <f t="shared" si="76"/>
        <v>1172014.9100000001</v>
      </c>
      <c r="AI29" s="34">
        <f t="shared" si="76"/>
        <v>1985200</v>
      </c>
      <c r="AJ29" s="34">
        <f t="shared" si="76"/>
        <v>617159.9</v>
      </c>
      <c r="AK29" s="34">
        <f t="shared" si="76"/>
        <v>2096161.6</v>
      </c>
      <c r="AL29" s="34">
        <f t="shared" si="76"/>
        <v>178000</v>
      </c>
      <c r="AM29" s="34">
        <f t="shared" si="76"/>
        <v>125500</v>
      </c>
      <c r="AN29" s="34">
        <f t="shared" si="76"/>
        <v>2153661.6</v>
      </c>
      <c r="AO29" s="22">
        <f t="shared" si="13"/>
        <v>285840.01592673699</v>
      </c>
      <c r="AP29" s="34">
        <f t="shared" si="76"/>
        <v>1965000</v>
      </c>
      <c r="AQ29" s="34">
        <f t="shared" si="76"/>
        <v>0</v>
      </c>
      <c r="AR29" s="22">
        <f t="shared" si="14"/>
        <v>260800.31853474019</v>
      </c>
      <c r="AS29" s="22"/>
      <c r="AT29" s="22">
        <f t="shared" ref="AT29" si="77">SUM(AT36)</f>
        <v>129466.4</v>
      </c>
      <c r="AU29" s="22">
        <f t="shared" ref="AU29:AV29" si="78">SUM(AU36)</f>
        <v>103446.21</v>
      </c>
      <c r="AV29" s="22">
        <f t="shared" si="78"/>
        <v>15334.06</v>
      </c>
      <c r="AW29" s="22">
        <f t="shared" si="23"/>
        <v>348912.46853474021</v>
      </c>
      <c r="AX29" s="2"/>
      <c r="AY29" s="2"/>
      <c r="AZ29" s="2"/>
      <c r="BA29" s="2"/>
      <c r="BB29" s="2"/>
      <c r="BC29" s="2"/>
      <c r="BD29" s="2">
        <f t="shared" si="45"/>
        <v>0</v>
      </c>
      <c r="BE29" s="2">
        <f t="shared" si="46"/>
        <v>348912.46853474021</v>
      </c>
      <c r="BF29" s="2">
        <f t="shared" si="47"/>
        <v>0</v>
      </c>
      <c r="BG29" s="2"/>
      <c r="BH29" s="2" t="e">
        <f>SUM(BH30:BH31)</f>
        <v>#REF!</v>
      </c>
      <c r="BI29" s="2">
        <f>SUM(BI30:BI31)</f>
        <v>119500</v>
      </c>
      <c r="BJ29" s="2">
        <f>SUM(BJ30:BJ31)</f>
        <v>129212.30000000002</v>
      </c>
      <c r="BK29" s="2">
        <f t="shared" ref="BK29:BL29" si="79">SUM(BK30:BK31)</f>
        <v>283000</v>
      </c>
      <c r="BL29" s="2">
        <f t="shared" si="79"/>
        <v>288500</v>
      </c>
      <c r="BM29" s="10">
        <f t="shared" si="71"/>
        <v>108.12744769874479</v>
      </c>
    </row>
    <row r="30" spans="1:70" hidden="1" x14ac:dyDescent="0.2">
      <c r="A30" s="24"/>
      <c r="B30" s="31" t="s">
        <v>367</v>
      </c>
      <c r="C30" s="20"/>
      <c r="D30" s="31"/>
      <c r="E30" s="20"/>
      <c r="F30" s="20"/>
      <c r="G30" s="20"/>
      <c r="H30" s="20"/>
      <c r="I30" s="32" t="s">
        <v>368</v>
      </c>
      <c r="J30" s="33" t="s">
        <v>31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22">
        <f t="shared" si="13"/>
        <v>0</v>
      </c>
      <c r="AP30" s="34">
        <v>586500</v>
      </c>
      <c r="AQ30" s="34"/>
      <c r="AR30" s="22">
        <f t="shared" si="14"/>
        <v>77841.927135178179</v>
      </c>
      <c r="AS30" s="22"/>
      <c r="AT30" s="22">
        <v>586500</v>
      </c>
      <c r="AU30" s="22"/>
      <c r="AV30" s="22"/>
      <c r="AW30" s="22">
        <v>138895.32999999999</v>
      </c>
      <c r="AX30" s="2"/>
      <c r="AY30" s="2"/>
      <c r="AZ30" s="2"/>
      <c r="BA30" s="2"/>
      <c r="BB30" s="2"/>
      <c r="BC30" s="2"/>
      <c r="BD30" s="2">
        <f t="shared" si="45"/>
        <v>0</v>
      </c>
      <c r="BE30" s="2">
        <f t="shared" si="46"/>
        <v>138895.32999999999</v>
      </c>
      <c r="BF30" s="2">
        <f t="shared" si="47"/>
        <v>0</v>
      </c>
      <c r="BG30" s="2"/>
      <c r="BH30" s="2">
        <v>119500</v>
      </c>
      <c r="BI30" s="2">
        <v>119500</v>
      </c>
      <c r="BJ30" s="2">
        <v>58557.98</v>
      </c>
      <c r="BK30" s="2">
        <v>120200</v>
      </c>
      <c r="BL30" s="2">
        <v>160700</v>
      </c>
      <c r="BM30" s="10">
        <f t="shared" si="71"/>
        <v>49.002493723849376</v>
      </c>
    </row>
    <row r="31" spans="1:70" hidden="1" x14ac:dyDescent="0.2">
      <c r="A31" s="24"/>
      <c r="B31" s="31" t="s">
        <v>369</v>
      </c>
      <c r="C31" s="20"/>
      <c r="D31" s="31"/>
      <c r="E31" s="20"/>
      <c r="F31" s="20"/>
      <c r="G31" s="20"/>
      <c r="H31" s="20"/>
      <c r="I31" s="39" t="s">
        <v>370</v>
      </c>
      <c r="J31" s="33" t="s">
        <v>1</v>
      </c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22">
        <f t="shared" si="13"/>
        <v>0</v>
      </c>
      <c r="AP31" s="34">
        <f>SUM(AY40:AY116)</f>
        <v>132.72</v>
      </c>
      <c r="AQ31" s="34"/>
      <c r="AR31" s="22">
        <f t="shared" si="14"/>
        <v>17.614971132789169</v>
      </c>
      <c r="AS31" s="22"/>
      <c r="AT31" s="22">
        <f>SUM(BE40:BE116)</f>
        <v>548843.61747893027</v>
      </c>
      <c r="AU31" s="22"/>
      <c r="AV31" s="22"/>
      <c r="AW31" s="22">
        <v>113884.45</v>
      </c>
      <c r="AX31" s="2"/>
      <c r="AY31" s="2"/>
      <c r="AZ31" s="2"/>
      <c r="BA31" s="2"/>
      <c r="BB31" s="2"/>
      <c r="BC31" s="2"/>
      <c r="BD31" s="2">
        <f t="shared" si="45"/>
        <v>0</v>
      </c>
      <c r="BE31" s="2">
        <f t="shared" si="46"/>
        <v>113884.45</v>
      </c>
      <c r="BF31" s="2">
        <f t="shared" si="47"/>
        <v>0</v>
      </c>
      <c r="BG31" s="2"/>
      <c r="BH31" s="2" t="e">
        <f>SUM(#REF!+#REF!+#REF!)</f>
        <v>#REF!</v>
      </c>
      <c r="BI31" s="2">
        <f>SUM(BN49+BN76+BN77)</f>
        <v>0</v>
      </c>
      <c r="BJ31" s="2">
        <v>70654.320000000007</v>
      </c>
      <c r="BK31" s="2">
        <v>162800</v>
      </c>
      <c r="BL31" s="2">
        <v>127800</v>
      </c>
      <c r="BM31" s="10">
        <v>0</v>
      </c>
    </row>
    <row r="32" spans="1:70" hidden="1" x14ac:dyDescent="0.2">
      <c r="A32" s="24"/>
      <c r="B32" s="31" t="s">
        <v>369</v>
      </c>
      <c r="C32" s="20"/>
      <c r="D32" s="31"/>
      <c r="E32" s="20"/>
      <c r="F32" s="20"/>
      <c r="G32" s="20"/>
      <c r="H32" s="20"/>
      <c r="I32" s="39" t="s">
        <v>375</v>
      </c>
      <c r="J32" s="33" t="s">
        <v>376</v>
      </c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22"/>
      <c r="AP32" s="34"/>
      <c r="AQ32" s="34"/>
      <c r="AR32" s="22"/>
      <c r="AS32" s="22"/>
      <c r="AT32" s="22"/>
      <c r="AU32" s="22"/>
      <c r="AV32" s="22"/>
      <c r="AW32" s="22">
        <v>82727.649999999994</v>
      </c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10">
        <v>0</v>
      </c>
    </row>
    <row r="33" spans="1:65" hidden="1" x14ac:dyDescent="0.2">
      <c r="A33" s="24"/>
      <c r="B33" s="31" t="s">
        <v>369</v>
      </c>
      <c r="C33" s="20"/>
      <c r="D33" s="31"/>
      <c r="E33" s="20"/>
      <c r="F33" s="20"/>
      <c r="G33" s="20"/>
      <c r="H33" s="20"/>
      <c r="I33" s="39" t="s">
        <v>371</v>
      </c>
      <c r="J33" s="33" t="s">
        <v>372</v>
      </c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22">
        <f t="shared" si="13"/>
        <v>0</v>
      </c>
      <c r="AP33" s="34">
        <f>SUM(BA39:BA115)</f>
        <v>11081.439999999999</v>
      </c>
      <c r="AQ33" s="34"/>
      <c r="AR33" s="22">
        <f t="shared" si="14"/>
        <v>1470.7598380781735</v>
      </c>
      <c r="AS33" s="22"/>
      <c r="AT33" s="22">
        <f>SUM(BG39:BG115)</f>
        <v>402986.14999999997</v>
      </c>
      <c r="AU33" s="22"/>
      <c r="AV33" s="22"/>
      <c r="AW33" s="22">
        <v>132.72</v>
      </c>
      <c r="AX33" s="2"/>
      <c r="AY33" s="2"/>
      <c r="AZ33" s="2"/>
      <c r="BA33" s="2"/>
      <c r="BB33" s="2"/>
      <c r="BC33" s="2"/>
      <c r="BD33" s="2">
        <f t="shared" si="45"/>
        <v>0</v>
      </c>
      <c r="BE33" s="2">
        <f t="shared" si="46"/>
        <v>132.72</v>
      </c>
      <c r="BF33" s="2">
        <f t="shared" si="47"/>
        <v>0</v>
      </c>
      <c r="BG33" s="2"/>
      <c r="BH33" s="2"/>
      <c r="BI33" s="2"/>
      <c r="BJ33" s="2"/>
      <c r="BK33" s="2"/>
      <c r="BL33" s="2"/>
      <c r="BM33" s="10">
        <v>0</v>
      </c>
    </row>
    <row r="34" spans="1:65" hidden="1" x14ac:dyDescent="0.2">
      <c r="A34" s="24"/>
      <c r="B34" s="31" t="s">
        <v>369</v>
      </c>
      <c r="C34" s="20"/>
      <c r="D34" s="31"/>
      <c r="E34" s="20"/>
      <c r="F34" s="20"/>
      <c r="G34" s="20"/>
      <c r="H34" s="20"/>
      <c r="I34" s="32" t="s">
        <v>373</v>
      </c>
      <c r="J34" s="33" t="s">
        <v>374</v>
      </c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22">
        <f t="shared" si="13"/>
        <v>0</v>
      </c>
      <c r="AP34" s="34">
        <v>100000</v>
      </c>
      <c r="AQ34" s="34"/>
      <c r="AR34" s="22">
        <f t="shared" si="14"/>
        <v>13272.280841462605</v>
      </c>
      <c r="AS34" s="22"/>
      <c r="AT34" s="22">
        <v>100000</v>
      </c>
      <c r="AU34" s="22"/>
      <c r="AV34" s="22"/>
      <c r="AW34" s="22">
        <v>0</v>
      </c>
      <c r="AX34" s="2"/>
      <c r="AY34" s="2"/>
      <c r="AZ34" s="2"/>
      <c r="BA34" s="2"/>
      <c r="BB34" s="2"/>
      <c r="BC34" s="2"/>
      <c r="BD34" s="2">
        <f t="shared" si="45"/>
        <v>0</v>
      </c>
      <c r="BE34" s="2">
        <f t="shared" si="46"/>
        <v>0</v>
      </c>
      <c r="BF34" s="2">
        <f t="shared" si="47"/>
        <v>0</v>
      </c>
      <c r="BG34" s="2"/>
      <c r="BH34" s="2"/>
      <c r="BI34" s="2"/>
      <c r="BJ34" s="2"/>
      <c r="BK34" s="2"/>
      <c r="BL34" s="2"/>
      <c r="BM34" s="10">
        <v>0</v>
      </c>
    </row>
    <row r="35" spans="1:65" hidden="1" x14ac:dyDescent="0.2">
      <c r="A35" s="24"/>
      <c r="B35" s="31" t="s">
        <v>367</v>
      </c>
      <c r="C35" s="20"/>
      <c r="D35" s="31"/>
      <c r="E35" s="20"/>
      <c r="F35" s="20"/>
      <c r="G35" s="20"/>
      <c r="H35" s="20"/>
      <c r="I35" s="32" t="s">
        <v>368</v>
      </c>
      <c r="J35" s="33" t="s">
        <v>377</v>
      </c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22">
        <f t="shared" si="13"/>
        <v>0</v>
      </c>
      <c r="AP35" s="34">
        <v>450000</v>
      </c>
      <c r="AQ35" s="34"/>
      <c r="AR35" s="22">
        <f t="shared" si="14"/>
        <v>59725.263786581723</v>
      </c>
      <c r="AS35" s="22"/>
      <c r="AT35" s="22">
        <v>450000</v>
      </c>
      <c r="AU35" s="22"/>
      <c r="AV35" s="22"/>
      <c r="AW35" s="22">
        <v>13272.28</v>
      </c>
      <c r="AX35" s="2"/>
      <c r="AY35" s="2"/>
      <c r="AZ35" s="2"/>
      <c r="BA35" s="2"/>
      <c r="BB35" s="2"/>
      <c r="BC35" s="2"/>
      <c r="BD35" s="2">
        <f t="shared" si="45"/>
        <v>0</v>
      </c>
      <c r="BE35" s="2">
        <f t="shared" si="46"/>
        <v>13272.28</v>
      </c>
      <c r="BF35" s="2">
        <f t="shared" si="47"/>
        <v>0</v>
      </c>
      <c r="BG35" s="2"/>
      <c r="BH35" s="2"/>
      <c r="BI35" s="2"/>
      <c r="BJ35" s="2"/>
      <c r="BK35" s="2"/>
      <c r="BL35" s="2"/>
      <c r="BM35" s="10">
        <v>0</v>
      </c>
    </row>
    <row r="36" spans="1:65" hidden="1" x14ac:dyDescent="0.2">
      <c r="A36" s="29"/>
      <c r="B36" s="35"/>
      <c r="C36" s="35"/>
      <c r="D36" s="35"/>
      <c r="E36" s="35"/>
      <c r="F36" s="35"/>
      <c r="G36" s="35"/>
      <c r="H36" s="35"/>
      <c r="I36" s="21">
        <v>3</v>
      </c>
      <c r="J36" s="5" t="s">
        <v>4</v>
      </c>
      <c r="K36" s="22">
        <f t="shared" ref="K36:AQ36" si="80">SUM(K37+K49)</f>
        <v>1815716.15</v>
      </c>
      <c r="L36" s="22">
        <f t="shared" si="80"/>
        <v>1540000</v>
      </c>
      <c r="M36" s="22">
        <f t="shared" si="80"/>
        <v>1540000</v>
      </c>
      <c r="N36" s="22">
        <f t="shared" si="80"/>
        <v>781000</v>
      </c>
      <c r="O36" s="22">
        <f t="shared" si="80"/>
        <v>781000</v>
      </c>
      <c r="P36" s="22">
        <f t="shared" si="80"/>
        <v>789362</v>
      </c>
      <c r="Q36" s="22">
        <f t="shared" si="80"/>
        <v>789362</v>
      </c>
      <c r="R36" s="22">
        <f t="shared" si="80"/>
        <v>284478.29000000004</v>
      </c>
      <c r="S36" s="22">
        <f t="shared" si="80"/>
        <v>1019550</v>
      </c>
      <c r="T36" s="22">
        <f t="shared" si="80"/>
        <v>394432.02</v>
      </c>
      <c r="U36" s="22">
        <f t="shared" si="80"/>
        <v>0</v>
      </c>
      <c r="V36" s="22" t="e">
        <f t="shared" si="80"/>
        <v>#DIV/0!</v>
      </c>
      <c r="W36" s="22">
        <f t="shared" si="80"/>
        <v>989000</v>
      </c>
      <c r="X36" s="22">
        <f t="shared" si="80"/>
        <v>1463700</v>
      </c>
      <c r="Y36" s="22">
        <f t="shared" si="80"/>
        <v>1625700</v>
      </c>
      <c r="Z36" s="22">
        <f t="shared" si="80"/>
        <v>2819504</v>
      </c>
      <c r="AA36" s="22">
        <f t="shared" si="80"/>
        <v>1837500</v>
      </c>
      <c r="AB36" s="22">
        <f t="shared" si="80"/>
        <v>590626.46</v>
      </c>
      <c r="AC36" s="22">
        <f t="shared" si="80"/>
        <v>1862500</v>
      </c>
      <c r="AD36" s="22">
        <f t="shared" si="80"/>
        <v>1638000</v>
      </c>
      <c r="AE36" s="22">
        <f t="shared" si="80"/>
        <v>0</v>
      </c>
      <c r="AF36" s="22">
        <f t="shared" si="80"/>
        <v>0</v>
      </c>
      <c r="AG36" s="22">
        <f t="shared" si="80"/>
        <v>1643000</v>
      </c>
      <c r="AH36" s="22">
        <f t="shared" si="80"/>
        <v>1172014.9100000001</v>
      </c>
      <c r="AI36" s="22">
        <f t="shared" si="80"/>
        <v>1985200</v>
      </c>
      <c r="AJ36" s="22">
        <f t="shared" si="80"/>
        <v>617159.9</v>
      </c>
      <c r="AK36" s="22">
        <f t="shared" si="80"/>
        <v>2096161.6</v>
      </c>
      <c r="AL36" s="22">
        <f t="shared" si="80"/>
        <v>178000</v>
      </c>
      <c r="AM36" s="22">
        <f t="shared" si="80"/>
        <v>125500</v>
      </c>
      <c r="AN36" s="22">
        <f t="shared" si="80"/>
        <v>2153661.6</v>
      </c>
      <c r="AO36" s="22">
        <f t="shared" si="13"/>
        <v>285840.01592673699</v>
      </c>
      <c r="AP36" s="22">
        <f t="shared" si="80"/>
        <v>1965000</v>
      </c>
      <c r="AQ36" s="22">
        <f t="shared" si="80"/>
        <v>0</v>
      </c>
      <c r="AR36" s="22">
        <f t="shared" si="14"/>
        <v>260800.31853474019</v>
      </c>
      <c r="AS36" s="22"/>
      <c r="AT36" s="22">
        <f t="shared" ref="AT36" si="81">SUM(AT37+AT49)</f>
        <v>129466.4</v>
      </c>
      <c r="AU36" s="22">
        <f t="shared" ref="AU36:AV36" si="82">SUM(AU37+AU49)</f>
        <v>103446.21</v>
      </c>
      <c r="AV36" s="22">
        <f t="shared" si="82"/>
        <v>15334.06</v>
      </c>
      <c r="AW36" s="22">
        <f t="shared" ref="AW36:AW68" si="83">SUM(AR36+AU36-AV36)</f>
        <v>348912.46853474021</v>
      </c>
      <c r="AX36" s="2"/>
      <c r="AY36" s="2"/>
      <c r="AZ36" s="2"/>
      <c r="BA36" s="2"/>
      <c r="BB36" s="2"/>
      <c r="BC36" s="2"/>
      <c r="BD36" s="2">
        <f t="shared" si="45"/>
        <v>0</v>
      </c>
      <c r="BE36" s="2">
        <f t="shared" si="46"/>
        <v>348912.46853474021</v>
      </c>
      <c r="BF36" s="2">
        <f t="shared" si="47"/>
        <v>0</v>
      </c>
      <c r="BG36" s="2">
        <f>SUM(BG37+BG49)</f>
        <v>177996.74000000002</v>
      </c>
      <c r="BH36" s="2">
        <f>SUM(BH37+BH49)</f>
        <v>97932.32</v>
      </c>
      <c r="BI36" s="2">
        <f>SUM(BI37+BI49)</f>
        <v>296012</v>
      </c>
      <c r="BJ36" s="2">
        <f>SUM(BJ37+BJ49)</f>
        <v>129212.3</v>
      </c>
      <c r="BK36" s="2">
        <f t="shared" ref="BK36:BL36" si="84">SUM(BK37+BK49)</f>
        <v>283000</v>
      </c>
      <c r="BL36" s="2">
        <f t="shared" si="84"/>
        <v>287000</v>
      </c>
      <c r="BM36" s="10">
        <f t="shared" si="71"/>
        <v>43.651034417523618</v>
      </c>
    </row>
    <row r="37" spans="1:65" hidden="1" x14ac:dyDescent="0.2">
      <c r="A37" s="29"/>
      <c r="B37" s="36" t="s">
        <v>56</v>
      </c>
      <c r="C37" s="35"/>
      <c r="D37" s="35"/>
      <c r="E37" s="35"/>
      <c r="F37" s="35"/>
      <c r="G37" s="35"/>
      <c r="H37" s="35"/>
      <c r="I37" s="21">
        <v>31</v>
      </c>
      <c r="J37" s="5" t="s">
        <v>5</v>
      </c>
      <c r="K37" s="22">
        <f t="shared" ref="K37:AP37" si="85">SUM(K38+K41+K46)</f>
        <v>807306.83</v>
      </c>
      <c r="L37" s="22">
        <f t="shared" si="85"/>
        <v>1112500</v>
      </c>
      <c r="M37" s="22">
        <f t="shared" si="85"/>
        <v>1112500</v>
      </c>
      <c r="N37" s="22">
        <f t="shared" si="85"/>
        <v>351000</v>
      </c>
      <c r="O37" s="22">
        <f t="shared" si="85"/>
        <v>351000</v>
      </c>
      <c r="P37" s="22">
        <f t="shared" si="85"/>
        <v>392000</v>
      </c>
      <c r="Q37" s="22">
        <f t="shared" si="85"/>
        <v>392000</v>
      </c>
      <c r="R37" s="22">
        <f t="shared" si="85"/>
        <v>150369.04999999999</v>
      </c>
      <c r="S37" s="22">
        <f t="shared" si="85"/>
        <v>507550</v>
      </c>
      <c r="T37" s="22">
        <f t="shared" si="85"/>
        <v>240053.34999999998</v>
      </c>
      <c r="U37" s="22">
        <f t="shared" si="85"/>
        <v>0</v>
      </c>
      <c r="V37" s="22">
        <f t="shared" si="85"/>
        <v>807.07909604519773</v>
      </c>
      <c r="W37" s="22">
        <f t="shared" si="85"/>
        <v>507000</v>
      </c>
      <c r="X37" s="22">
        <f t="shared" si="85"/>
        <v>617500</v>
      </c>
      <c r="Y37" s="22">
        <f t="shared" si="85"/>
        <v>685404</v>
      </c>
      <c r="Z37" s="22">
        <f t="shared" si="85"/>
        <v>738500</v>
      </c>
      <c r="AA37" s="22">
        <f t="shared" si="85"/>
        <v>688000</v>
      </c>
      <c r="AB37" s="22">
        <f t="shared" si="85"/>
        <v>359004.03</v>
      </c>
      <c r="AC37" s="22">
        <f t="shared" si="85"/>
        <v>688000</v>
      </c>
      <c r="AD37" s="22">
        <f t="shared" si="85"/>
        <v>671000</v>
      </c>
      <c r="AE37" s="22">
        <f t="shared" si="85"/>
        <v>0</v>
      </c>
      <c r="AF37" s="22">
        <f t="shared" si="85"/>
        <v>0</v>
      </c>
      <c r="AG37" s="22">
        <f t="shared" si="85"/>
        <v>671000</v>
      </c>
      <c r="AH37" s="22">
        <f t="shared" si="85"/>
        <v>542477.54</v>
      </c>
      <c r="AI37" s="22">
        <f t="shared" si="85"/>
        <v>754000</v>
      </c>
      <c r="AJ37" s="22">
        <f t="shared" si="85"/>
        <v>323911.41000000003</v>
      </c>
      <c r="AK37" s="22">
        <f t="shared" si="85"/>
        <v>747500</v>
      </c>
      <c r="AL37" s="22">
        <f t="shared" si="85"/>
        <v>0</v>
      </c>
      <c r="AM37" s="22">
        <f t="shared" si="85"/>
        <v>0</v>
      </c>
      <c r="AN37" s="22">
        <f t="shared" si="85"/>
        <v>747500</v>
      </c>
      <c r="AO37" s="22">
        <f t="shared" si="13"/>
        <v>99210.299289932969</v>
      </c>
      <c r="AP37" s="22">
        <f t="shared" si="85"/>
        <v>747500</v>
      </c>
      <c r="AQ37" s="22"/>
      <c r="AR37" s="22">
        <f t="shared" si="14"/>
        <v>99210.299289932969</v>
      </c>
      <c r="AS37" s="22"/>
      <c r="AT37" s="22">
        <f t="shared" ref="AT37" si="86">SUM(AT38+AT41+AT46)</f>
        <v>56819.530000000006</v>
      </c>
      <c r="AU37" s="22">
        <f t="shared" ref="AU37:AV37" si="87">SUM(AU38+AU41+AU46)</f>
        <v>0</v>
      </c>
      <c r="AV37" s="22">
        <f t="shared" si="87"/>
        <v>13935.89</v>
      </c>
      <c r="AW37" s="22">
        <f t="shared" si="83"/>
        <v>85274.40928993297</v>
      </c>
      <c r="AX37" s="2"/>
      <c r="AY37" s="2"/>
      <c r="AZ37" s="2"/>
      <c r="BA37" s="2"/>
      <c r="BB37" s="2"/>
      <c r="BC37" s="2"/>
      <c r="BD37" s="2">
        <f t="shared" si="45"/>
        <v>0</v>
      </c>
      <c r="BE37" s="2">
        <f t="shared" si="46"/>
        <v>85274.40928993297</v>
      </c>
      <c r="BF37" s="2">
        <f t="shared" si="47"/>
        <v>0</v>
      </c>
      <c r="BG37" s="2">
        <f>SUM(BG38+BG41+BG46)</f>
        <v>72580.95</v>
      </c>
      <c r="BH37" s="2">
        <f>SUM(BH38+BH41+BH46)</f>
        <v>49784.560000000005</v>
      </c>
      <c r="BI37" s="2">
        <f>SUM(BI38+BI41+BI46)</f>
        <v>119500</v>
      </c>
      <c r="BJ37" s="2">
        <f>SUM(BJ38+BJ41+BJ46)</f>
        <v>58557.979999999996</v>
      </c>
      <c r="BK37" s="2">
        <v>103000</v>
      </c>
      <c r="BL37" s="2">
        <v>105000</v>
      </c>
      <c r="BM37" s="10">
        <f t="shared" si="71"/>
        <v>49.002493723849369</v>
      </c>
    </row>
    <row r="38" spans="1:65" hidden="1" x14ac:dyDescent="0.2">
      <c r="A38" s="24"/>
      <c r="B38" s="31"/>
      <c r="C38" s="20"/>
      <c r="D38" s="20"/>
      <c r="E38" s="20"/>
      <c r="F38" s="20"/>
      <c r="G38" s="20"/>
      <c r="H38" s="20"/>
      <c r="I38" s="32">
        <v>311</v>
      </c>
      <c r="J38" s="33" t="s">
        <v>68</v>
      </c>
      <c r="K38" s="34">
        <f>SUM(K39)</f>
        <v>710476.99</v>
      </c>
      <c r="L38" s="34">
        <f>SUM(L39)</f>
        <v>972000</v>
      </c>
      <c r="M38" s="34">
        <f>SUM(M39)</f>
        <v>972000</v>
      </c>
      <c r="N38" s="34">
        <f t="shared" ref="N38:AB38" si="88">SUM(N39:N40)</f>
        <v>296000</v>
      </c>
      <c r="O38" s="34">
        <f t="shared" si="88"/>
        <v>296000</v>
      </c>
      <c r="P38" s="34">
        <f t="shared" si="88"/>
        <v>335000</v>
      </c>
      <c r="Q38" s="34">
        <f t="shared" si="88"/>
        <v>335000</v>
      </c>
      <c r="R38" s="34">
        <f t="shared" si="88"/>
        <v>121563.91</v>
      </c>
      <c r="S38" s="34">
        <f t="shared" si="88"/>
        <v>460000</v>
      </c>
      <c r="T38" s="34">
        <f t="shared" si="88"/>
        <v>212889.91999999998</v>
      </c>
      <c r="U38" s="34">
        <f t="shared" si="88"/>
        <v>0</v>
      </c>
      <c r="V38" s="34">
        <f t="shared" si="88"/>
        <v>609.74576271186436</v>
      </c>
      <c r="W38" s="34">
        <f t="shared" si="88"/>
        <v>460000</v>
      </c>
      <c r="X38" s="34">
        <f t="shared" si="88"/>
        <v>510000</v>
      </c>
      <c r="Y38" s="34">
        <f t="shared" si="88"/>
        <v>578000</v>
      </c>
      <c r="Z38" s="34">
        <f t="shared" ref="Z38" si="89">SUM(Z39:Z40)</f>
        <v>590000</v>
      </c>
      <c r="AA38" s="34">
        <f t="shared" si="88"/>
        <v>578000</v>
      </c>
      <c r="AB38" s="34">
        <f t="shared" si="88"/>
        <v>313059.54000000004</v>
      </c>
      <c r="AC38" s="34">
        <f t="shared" ref="AC38:AF38" si="90">SUM(AC39:AC40)</f>
        <v>578000</v>
      </c>
      <c r="AD38" s="34">
        <f t="shared" si="90"/>
        <v>561000</v>
      </c>
      <c r="AE38" s="34">
        <f t="shared" si="90"/>
        <v>0</v>
      </c>
      <c r="AF38" s="34">
        <f t="shared" si="90"/>
        <v>0</v>
      </c>
      <c r="AG38" s="34">
        <f t="shared" ref="AG38:AP38" si="91">SUM(AG39:AG40)</f>
        <v>561000</v>
      </c>
      <c r="AH38" s="34">
        <f t="shared" si="91"/>
        <v>462221.9</v>
      </c>
      <c r="AI38" s="34">
        <f t="shared" si="91"/>
        <v>620000</v>
      </c>
      <c r="AJ38" s="34">
        <f t="shared" si="91"/>
        <v>279321.5</v>
      </c>
      <c r="AK38" s="34">
        <f t="shared" si="91"/>
        <v>570000</v>
      </c>
      <c r="AL38" s="34">
        <f t="shared" si="91"/>
        <v>0</v>
      </c>
      <c r="AM38" s="34">
        <f t="shared" si="91"/>
        <v>0</v>
      </c>
      <c r="AN38" s="34">
        <f t="shared" si="91"/>
        <v>570000</v>
      </c>
      <c r="AO38" s="22">
        <f t="shared" si="13"/>
        <v>75652.000796336841</v>
      </c>
      <c r="AP38" s="34">
        <f t="shared" si="91"/>
        <v>570000</v>
      </c>
      <c r="AQ38" s="34"/>
      <c r="AR38" s="22">
        <f t="shared" si="14"/>
        <v>75652.000796336841</v>
      </c>
      <c r="AS38" s="22"/>
      <c r="AT38" s="22">
        <f t="shared" ref="AT38" si="92">SUM(AT39:AT40)</f>
        <v>45463.62</v>
      </c>
      <c r="AU38" s="22">
        <f t="shared" ref="AU38:AV38" si="93">SUM(AU39:AU40)</f>
        <v>0</v>
      </c>
      <c r="AV38" s="22">
        <f t="shared" si="93"/>
        <v>11945.05</v>
      </c>
      <c r="AW38" s="22">
        <f t="shared" si="83"/>
        <v>63706.950796336838</v>
      </c>
      <c r="AX38" s="2"/>
      <c r="AY38" s="2"/>
      <c r="AZ38" s="2"/>
      <c r="BA38" s="2"/>
      <c r="BB38" s="2"/>
      <c r="BC38" s="2"/>
      <c r="BD38" s="2">
        <f t="shared" si="45"/>
        <v>0</v>
      </c>
      <c r="BE38" s="2">
        <f t="shared" si="46"/>
        <v>63706.950796336838</v>
      </c>
      <c r="BF38" s="2">
        <f t="shared" si="47"/>
        <v>0</v>
      </c>
      <c r="BG38" s="2">
        <f>SUM(BG39+BG40)</f>
        <v>58423.12</v>
      </c>
      <c r="BH38" s="2">
        <f>SUM(BH39+BH40)</f>
        <v>33597.870000000003</v>
      </c>
      <c r="BI38" s="2">
        <f>SUM(BI39+BI40)</f>
        <v>91800</v>
      </c>
      <c r="BJ38" s="2">
        <f>SUM(BJ39+BJ40)</f>
        <v>45389.34</v>
      </c>
      <c r="BK38" s="2"/>
      <c r="BL38" s="2"/>
      <c r="BM38" s="10">
        <f t="shared" si="71"/>
        <v>49.443725490196073</v>
      </c>
    </row>
    <row r="39" spans="1:65" hidden="1" x14ac:dyDescent="0.2">
      <c r="A39" s="24"/>
      <c r="B39" s="31"/>
      <c r="C39" s="20"/>
      <c r="D39" s="20"/>
      <c r="E39" s="20"/>
      <c r="F39" s="20"/>
      <c r="G39" s="20"/>
      <c r="H39" s="20"/>
      <c r="I39" s="32">
        <v>31111</v>
      </c>
      <c r="J39" s="33" t="s">
        <v>25</v>
      </c>
      <c r="K39" s="34">
        <v>710476.99</v>
      </c>
      <c r="L39" s="34">
        <v>972000</v>
      </c>
      <c r="M39" s="34">
        <v>972000</v>
      </c>
      <c r="N39" s="34">
        <v>293000</v>
      </c>
      <c r="O39" s="34">
        <v>293000</v>
      </c>
      <c r="P39" s="34">
        <v>295000</v>
      </c>
      <c r="Q39" s="34">
        <v>295000</v>
      </c>
      <c r="R39" s="34">
        <v>121563.91</v>
      </c>
      <c r="S39" s="34">
        <v>250000</v>
      </c>
      <c r="T39" s="34">
        <v>176514.08</v>
      </c>
      <c r="U39" s="34"/>
      <c r="V39" s="22">
        <f t="shared" si="42"/>
        <v>84.745762711864401</v>
      </c>
      <c r="W39" s="34">
        <v>250000</v>
      </c>
      <c r="X39" s="34">
        <v>340000</v>
      </c>
      <c r="Y39" s="34">
        <v>408000</v>
      </c>
      <c r="Z39" s="34">
        <v>400000</v>
      </c>
      <c r="AA39" s="34">
        <v>408000</v>
      </c>
      <c r="AB39" s="34">
        <v>259070.82</v>
      </c>
      <c r="AC39" s="34">
        <v>408000</v>
      </c>
      <c r="AD39" s="34">
        <v>408000</v>
      </c>
      <c r="AE39" s="34"/>
      <c r="AF39" s="34"/>
      <c r="AG39" s="37">
        <f t="shared" si="43"/>
        <v>408000</v>
      </c>
      <c r="AH39" s="34">
        <v>413471.78</v>
      </c>
      <c r="AI39" s="34">
        <v>467000</v>
      </c>
      <c r="AJ39" s="2">
        <v>217454.78</v>
      </c>
      <c r="AK39" s="34">
        <v>480000</v>
      </c>
      <c r="AL39" s="34"/>
      <c r="AM39" s="34"/>
      <c r="AN39" s="2">
        <f t="shared" si="44"/>
        <v>480000</v>
      </c>
      <c r="AO39" s="22">
        <f t="shared" si="13"/>
        <v>63706.948039020499</v>
      </c>
      <c r="AP39" s="2">
        <v>480000</v>
      </c>
      <c r="AQ39" s="2"/>
      <c r="AR39" s="22">
        <f t="shared" si="14"/>
        <v>63706.948039020499</v>
      </c>
      <c r="AS39" s="22">
        <v>45463.62</v>
      </c>
      <c r="AT39" s="22">
        <v>45463.62</v>
      </c>
      <c r="AU39" s="22"/>
      <c r="AV39" s="22"/>
      <c r="AW39" s="22">
        <f t="shared" si="83"/>
        <v>63706.948039020499</v>
      </c>
      <c r="AX39" s="2">
        <v>63706.95</v>
      </c>
      <c r="AY39" s="2"/>
      <c r="AZ39" s="2"/>
      <c r="BA39" s="2"/>
      <c r="BB39" s="2"/>
      <c r="BC39" s="2"/>
      <c r="BD39" s="2">
        <f t="shared" si="45"/>
        <v>63706.95</v>
      </c>
      <c r="BE39" s="2">
        <f t="shared" si="46"/>
        <v>-1.9609794981079176E-3</v>
      </c>
      <c r="BF39" s="2">
        <f t="shared" si="47"/>
        <v>-63706.95</v>
      </c>
      <c r="BG39" s="2">
        <v>58423.12</v>
      </c>
      <c r="BH39" s="2">
        <v>33597.870000000003</v>
      </c>
      <c r="BI39" s="2">
        <v>85800</v>
      </c>
      <c r="BJ39" s="2">
        <v>42029.34</v>
      </c>
      <c r="BK39" s="2"/>
      <c r="BL39" s="2"/>
      <c r="BM39" s="10">
        <f t="shared" si="71"/>
        <v>48.98524475524475</v>
      </c>
    </row>
    <row r="40" spans="1:65" hidden="1" x14ac:dyDescent="0.2">
      <c r="A40" s="24"/>
      <c r="B40" s="31"/>
      <c r="C40" s="20"/>
      <c r="D40" s="20"/>
      <c r="E40" s="20"/>
      <c r="F40" s="20"/>
      <c r="G40" s="20"/>
      <c r="H40" s="20"/>
      <c r="I40" s="32">
        <v>31112</v>
      </c>
      <c r="J40" s="33" t="s">
        <v>175</v>
      </c>
      <c r="K40" s="34"/>
      <c r="L40" s="34"/>
      <c r="M40" s="34"/>
      <c r="N40" s="34">
        <v>3000</v>
      </c>
      <c r="O40" s="34">
        <v>3000</v>
      </c>
      <c r="P40" s="34">
        <v>40000</v>
      </c>
      <c r="Q40" s="34">
        <v>40000</v>
      </c>
      <c r="R40" s="34"/>
      <c r="S40" s="34">
        <v>210000</v>
      </c>
      <c r="T40" s="34">
        <v>36375.839999999997</v>
      </c>
      <c r="U40" s="34"/>
      <c r="V40" s="22">
        <f t="shared" si="42"/>
        <v>525</v>
      </c>
      <c r="W40" s="34">
        <v>210000</v>
      </c>
      <c r="X40" s="34">
        <v>170000</v>
      </c>
      <c r="Y40" s="34">
        <v>170000</v>
      </c>
      <c r="Z40" s="34">
        <v>190000</v>
      </c>
      <c r="AA40" s="34">
        <v>170000</v>
      </c>
      <c r="AB40" s="34">
        <v>53988.72</v>
      </c>
      <c r="AC40" s="34">
        <v>170000</v>
      </c>
      <c r="AD40" s="34">
        <v>153000</v>
      </c>
      <c r="AE40" s="34"/>
      <c r="AF40" s="34"/>
      <c r="AG40" s="37">
        <v>153000</v>
      </c>
      <c r="AH40" s="34">
        <v>48750.12</v>
      </c>
      <c r="AI40" s="34">
        <v>153000</v>
      </c>
      <c r="AJ40" s="2">
        <v>61866.720000000001</v>
      </c>
      <c r="AK40" s="34">
        <v>90000</v>
      </c>
      <c r="AL40" s="34"/>
      <c r="AM40" s="34"/>
      <c r="AN40" s="2">
        <f t="shared" si="44"/>
        <v>90000</v>
      </c>
      <c r="AO40" s="22">
        <f t="shared" si="13"/>
        <v>11945.052757316344</v>
      </c>
      <c r="AP40" s="2">
        <v>90000</v>
      </c>
      <c r="AQ40" s="2"/>
      <c r="AR40" s="22">
        <f t="shared" si="14"/>
        <v>11945.052757316344</v>
      </c>
      <c r="AS40" s="22"/>
      <c r="AT40" s="22"/>
      <c r="AU40" s="22"/>
      <c r="AV40" s="22">
        <v>11945.05</v>
      </c>
      <c r="AW40" s="22">
        <f t="shared" si="83"/>
        <v>2.7573163442866644E-3</v>
      </c>
      <c r="AX40" s="2"/>
      <c r="AY40" s="2"/>
      <c r="AZ40" s="2"/>
      <c r="BA40" s="2"/>
      <c r="BB40" s="2"/>
      <c r="BC40" s="2"/>
      <c r="BD40" s="2">
        <f t="shared" si="45"/>
        <v>0</v>
      </c>
      <c r="BE40" s="2">
        <f t="shared" si="46"/>
        <v>2.7573163442866644E-3</v>
      </c>
      <c r="BF40" s="2">
        <f t="shared" si="47"/>
        <v>0</v>
      </c>
      <c r="BG40" s="2"/>
      <c r="BH40" s="2">
        <v>0</v>
      </c>
      <c r="BI40" s="2">
        <v>6000</v>
      </c>
      <c r="BJ40" s="2">
        <v>3360</v>
      </c>
      <c r="BK40" s="2"/>
      <c r="BL40" s="2"/>
      <c r="BM40" s="10">
        <f t="shared" si="71"/>
        <v>56.000000000000007</v>
      </c>
    </row>
    <row r="41" spans="1:65" hidden="1" x14ac:dyDescent="0.2">
      <c r="A41" s="24"/>
      <c r="B41" s="31"/>
      <c r="C41" s="20"/>
      <c r="D41" s="20"/>
      <c r="E41" s="20"/>
      <c r="F41" s="20"/>
      <c r="G41" s="20"/>
      <c r="H41" s="20"/>
      <c r="I41" s="32">
        <v>312</v>
      </c>
      <c r="J41" s="33" t="s">
        <v>6</v>
      </c>
      <c r="K41" s="34">
        <f t="shared" ref="K41:W41" si="94">SUM(K43)</f>
        <v>0</v>
      </c>
      <c r="L41" s="34">
        <f t="shared" si="94"/>
        <v>8000</v>
      </c>
      <c r="M41" s="34">
        <f t="shared" si="94"/>
        <v>8000</v>
      </c>
      <c r="N41" s="34">
        <f t="shared" si="94"/>
        <v>14000</v>
      </c>
      <c r="O41" s="34">
        <f t="shared" si="94"/>
        <v>14000</v>
      </c>
      <c r="P41" s="34">
        <f t="shared" si="94"/>
        <v>12000</v>
      </c>
      <c r="Q41" s="34">
        <f t="shared" si="94"/>
        <v>12000</v>
      </c>
      <c r="R41" s="34">
        <f t="shared" si="94"/>
        <v>9962.77</v>
      </c>
      <c r="S41" s="34">
        <f t="shared" si="94"/>
        <v>15000</v>
      </c>
      <c r="T41" s="34">
        <f t="shared" si="94"/>
        <v>4500</v>
      </c>
      <c r="U41" s="34">
        <f t="shared" si="94"/>
        <v>0</v>
      </c>
      <c r="V41" s="34">
        <f t="shared" si="94"/>
        <v>125</v>
      </c>
      <c r="W41" s="34">
        <f t="shared" si="94"/>
        <v>15000</v>
      </c>
      <c r="X41" s="34">
        <f>SUM(X43:X44)</f>
        <v>34000</v>
      </c>
      <c r="Y41" s="34">
        <f>SUM(Y43:Y44)</f>
        <v>27500</v>
      </c>
      <c r="Z41" s="34">
        <v>52500</v>
      </c>
      <c r="AA41" s="34">
        <f t="shared" ref="AA41:AJ41" si="95">SUM(AA43:AA44)</f>
        <v>30000</v>
      </c>
      <c r="AB41" s="34">
        <f t="shared" si="95"/>
        <v>0</v>
      </c>
      <c r="AC41" s="34">
        <f t="shared" si="95"/>
        <v>30000</v>
      </c>
      <c r="AD41" s="34">
        <f t="shared" si="95"/>
        <v>30000</v>
      </c>
      <c r="AE41" s="34">
        <f t="shared" si="95"/>
        <v>0</v>
      </c>
      <c r="AF41" s="34">
        <f t="shared" si="95"/>
        <v>0</v>
      </c>
      <c r="AG41" s="34">
        <f t="shared" si="95"/>
        <v>30000</v>
      </c>
      <c r="AH41" s="34">
        <f t="shared" si="95"/>
        <v>6000</v>
      </c>
      <c r="AI41" s="34">
        <f t="shared" si="95"/>
        <v>30000</v>
      </c>
      <c r="AJ41" s="34">
        <f t="shared" si="95"/>
        <v>0</v>
      </c>
      <c r="AK41" s="34">
        <f>SUM(AK43:AK45)</f>
        <v>80000</v>
      </c>
      <c r="AL41" s="34">
        <f t="shared" ref="AL41:AP41" si="96">SUM(AL43:AL45)</f>
        <v>0</v>
      </c>
      <c r="AM41" s="34">
        <f t="shared" si="96"/>
        <v>0</v>
      </c>
      <c r="AN41" s="34">
        <f t="shared" si="96"/>
        <v>80000</v>
      </c>
      <c r="AO41" s="22">
        <f t="shared" si="13"/>
        <v>10617.824673170084</v>
      </c>
      <c r="AP41" s="34">
        <f t="shared" si="96"/>
        <v>80000</v>
      </c>
      <c r="AQ41" s="34"/>
      <c r="AR41" s="22">
        <f t="shared" si="14"/>
        <v>10617.824673170084</v>
      </c>
      <c r="AS41" s="22"/>
      <c r="AT41" s="22">
        <f t="shared" ref="AT41" si="97">SUM(AT43:AT45)</f>
        <v>3854.4</v>
      </c>
      <c r="AU41" s="22">
        <f t="shared" ref="AU41:AV41" si="98">SUM(AU43:AU45)</f>
        <v>0</v>
      </c>
      <c r="AV41" s="22">
        <f t="shared" si="98"/>
        <v>1990.84</v>
      </c>
      <c r="AW41" s="22">
        <f t="shared" si="83"/>
        <v>8626.9846731700836</v>
      </c>
      <c r="AX41" s="2"/>
      <c r="AY41" s="2"/>
      <c r="AZ41" s="2"/>
      <c r="BA41" s="2"/>
      <c r="BB41" s="2"/>
      <c r="BC41" s="2"/>
      <c r="BD41" s="2">
        <f t="shared" si="45"/>
        <v>0</v>
      </c>
      <c r="BE41" s="2">
        <f t="shared" si="46"/>
        <v>8626.9846731700836</v>
      </c>
      <c r="BF41" s="2">
        <f t="shared" si="47"/>
        <v>0</v>
      </c>
      <c r="BG41" s="2">
        <f>SUM(BG43:BG45)</f>
        <v>4518</v>
      </c>
      <c r="BH41" s="2">
        <f>SUM(BH43:BH45)</f>
        <v>3190.8</v>
      </c>
      <c r="BI41" s="2">
        <f>SUM(BI43:BI45)</f>
        <v>11500</v>
      </c>
      <c r="BJ41" s="2">
        <f>SUM(BJ42:BJ45)</f>
        <v>5679.37</v>
      </c>
      <c r="BK41" s="2"/>
      <c r="BL41" s="2"/>
      <c r="BM41" s="10">
        <f t="shared" si="71"/>
        <v>49.38582608695652</v>
      </c>
    </row>
    <row r="42" spans="1:65" hidden="1" x14ac:dyDescent="0.2">
      <c r="A42" s="24"/>
      <c r="B42" s="31"/>
      <c r="C42" s="20"/>
      <c r="D42" s="20"/>
      <c r="E42" s="20"/>
      <c r="F42" s="20"/>
      <c r="G42" s="20"/>
      <c r="H42" s="20"/>
      <c r="I42" s="32">
        <v>31216</v>
      </c>
      <c r="J42" s="33" t="s">
        <v>306</v>
      </c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22"/>
      <c r="AP42" s="34"/>
      <c r="AQ42" s="34"/>
      <c r="AR42" s="22"/>
      <c r="AS42" s="22"/>
      <c r="AT42" s="22"/>
      <c r="AU42" s="22"/>
      <c r="AV42" s="22"/>
      <c r="AW42" s="2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>
        <v>0</v>
      </c>
      <c r="BI42" s="2">
        <v>0</v>
      </c>
      <c r="BJ42" s="2">
        <v>1200</v>
      </c>
      <c r="BK42" s="2"/>
      <c r="BL42" s="2"/>
      <c r="BM42" s="10">
        <v>0</v>
      </c>
    </row>
    <row r="43" spans="1:65" hidden="1" x14ac:dyDescent="0.2">
      <c r="A43" s="24"/>
      <c r="B43" s="31"/>
      <c r="C43" s="20"/>
      <c r="D43" s="20"/>
      <c r="E43" s="20"/>
      <c r="F43" s="20"/>
      <c r="G43" s="20"/>
      <c r="H43" s="20"/>
      <c r="I43" s="32">
        <v>31219</v>
      </c>
      <c r="J43" s="33" t="s">
        <v>6</v>
      </c>
      <c r="K43" s="34">
        <v>0</v>
      </c>
      <c r="L43" s="34">
        <v>8000</v>
      </c>
      <c r="M43" s="34">
        <v>8000</v>
      </c>
      <c r="N43" s="34">
        <v>14000</v>
      </c>
      <c r="O43" s="34">
        <v>14000</v>
      </c>
      <c r="P43" s="34">
        <v>12000</v>
      </c>
      <c r="Q43" s="34">
        <v>12000</v>
      </c>
      <c r="R43" s="34">
        <v>9962.77</v>
      </c>
      <c r="S43" s="34">
        <v>15000</v>
      </c>
      <c r="T43" s="34">
        <v>4500</v>
      </c>
      <c r="U43" s="34"/>
      <c r="V43" s="22">
        <f t="shared" si="42"/>
        <v>125</v>
      </c>
      <c r="W43" s="34">
        <v>15000</v>
      </c>
      <c r="X43" s="34">
        <v>27000</v>
      </c>
      <c r="Y43" s="34">
        <v>20000</v>
      </c>
      <c r="Z43" s="34">
        <v>20000</v>
      </c>
      <c r="AA43" s="34">
        <v>20000</v>
      </c>
      <c r="AB43" s="34"/>
      <c r="AC43" s="34">
        <v>20000</v>
      </c>
      <c r="AD43" s="34">
        <v>20000</v>
      </c>
      <c r="AE43" s="34"/>
      <c r="AF43" s="34"/>
      <c r="AG43" s="37">
        <f>SUM(AD43+AE43-AF43)</f>
        <v>20000</v>
      </c>
      <c r="AH43" s="34">
        <v>6000</v>
      </c>
      <c r="AI43" s="34">
        <v>20000</v>
      </c>
      <c r="AJ43" s="2">
        <v>0</v>
      </c>
      <c r="AK43" s="34">
        <v>35000</v>
      </c>
      <c r="AL43" s="34"/>
      <c r="AM43" s="34"/>
      <c r="AN43" s="2">
        <f t="shared" si="44"/>
        <v>35000</v>
      </c>
      <c r="AO43" s="22">
        <f t="shared" si="13"/>
        <v>4645.298294511912</v>
      </c>
      <c r="AP43" s="2">
        <v>35000</v>
      </c>
      <c r="AQ43" s="2"/>
      <c r="AR43" s="22">
        <f t="shared" si="14"/>
        <v>4645.298294511912</v>
      </c>
      <c r="AS43" s="22">
        <v>1200</v>
      </c>
      <c r="AT43" s="22">
        <v>1200</v>
      </c>
      <c r="AU43" s="22"/>
      <c r="AV43" s="22"/>
      <c r="AW43" s="22">
        <f t="shared" si="83"/>
        <v>4645.298294511912</v>
      </c>
      <c r="AX43" s="2">
        <v>4645.3</v>
      </c>
      <c r="AY43" s="2"/>
      <c r="AZ43" s="2"/>
      <c r="BA43" s="2"/>
      <c r="BB43" s="2"/>
      <c r="BC43" s="2"/>
      <c r="BD43" s="2">
        <f t="shared" si="45"/>
        <v>4645.3</v>
      </c>
      <c r="BE43" s="2">
        <f t="shared" si="46"/>
        <v>-1.7054880881914869E-3</v>
      </c>
      <c r="BF43" s="2">
        <f t="shared" si="47"/>
        <v>-4645.3</v>
      </c>
      <c r="BG43" s="2">
        <v>1200</v>
      </c>
      <c r="BH43" s="2">
        <v>1200</v>
      </c>
      <c r="BI43" s="2">
        <v>5500</v>
      </c>
      <c r="BJ43" s="2">
        <v>1479.37</v>
      </c>
      <c r="BK43" s="2"/>
      <c r="BL43" s="2"/>
      <c r="BM43" s="10">
        <f t="shared" si="71"/>
        <v>26.897636363636362</v>
      </c>
    </row>
    <row r="44" spans="1:65" hidden="1" x14ac:dyDescent="0.2">
      <c r="A44" s="24"/>
      <c r="B44" s="31"/>
      <c r="C44" s="20"/>
      <c r="D44" s="20"/>
      <c r="E44" s="20"/>
      <c r="F44" s="20"/>
      <c r="G44" s="20"/>
      <c r="H44" s="20"/>
      <c r="I44" s="32">
        <v>31219</v>
      </c>
      <c r="J44" s="33" t="s">
        <v>228</v>
      </c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22"/>
      <c r="W44" s="34"/>
      <c r="X44" s="34">
        <v>7000</v>
      </c>
      <c r="Y44" s="34">
        <v>7500</v>
      </c>
      <c r="Z44" s="34">
        <v>7500</v>
      </c>
      <c r="AA44" s="34">
        <v>10000</v>
      </c>
      <c r="AB44" s="34"/>
      <c r="AC44" s="34">
        <v>10000</v>
      </c>
      <c r="AD44" s="34">
        <v>10000</v>
      </c>
      <c r="AE44" s="34"/>
      <c r="AF44" s="34"/>
      <c r="AG44" s="37">
        <f t="shared" ref="AG44:AG48" si="99">SUM(AD44+AE44-AF44)</f>
        <v>10000</v>
      </c>
      <c r="AH44" s="34"/>
      <c r="AI44" s="34">
        <v>10000</v>
      </c>
      <c r="AJ44" s="2">
        <v>0</v>
      </c>
      <c r="AK44" s="34">
        <v>15000</v>
      </c>
      <c r="AL44" s="34"/>
      <c r="AM44" s="34"/>
      <c r="AN44" s="2">
        <f t="shared" si="44"/>
        <v>15000</v>
      </c>
      <c r="AO44" s="22">
        <f t="shared" si="13"/>
        <v>1990.8421262193906</v>
      </c>
      <c r="AP44" s="2">
        <v>15000</v>
      </c>
      <c r="AQ44" s="2"/>
      <c r="AR44" s="22">
        <f t="shared" si="14"/>
        <v>1990.8421262193906</v>
      </c>
      <c r="AS44" s="22"/>
      <c r="AT44" s="22"/>
      <c r="AU44" s="22"/>
      <c r="AV44" s="22">
        <v>1990.84</v>
      </c>
      <c r="AW44" s="22">
        <f t="shared" si="83"/>
        <v>2.1262193906750326E-3</v>
      </c>
      <c r="AX44" s="2"/>
      <c r="AY44" s="2">
        <v>0</v>
      </c>
      <c r="AZ44" s="2"/>
      <c r="BA44" s="2"/>
      <c r="BB44" s="2"/>
      <c r="BC44" s="2"/>
      <c r="BD44" s="2">
        <f t="shared" si="45"/>
        <v>0</v>
      </c>
      <c r="BE44" s="2">
        <f t="shared" si="46"/>
        <v>2.1262193906750326E-3</v>
      </c>
      <c r="BF44" s="2">
        <f t="shared" si="47"/>
        <v>0</v>
      </c>
      <c r="BG44" s="2"/>
      <c r="BH44" s="2"/>
      <c r="BI44" s="2"/>
      <c r="BJ44" s="2"/>
      <c r="BK44" s="2"/>
      <c r="BL44" s="2"/>
      <c r="BM44" s="10">
        <v>0</v>
      </c>
    </row>
    <row r="45" spans="1:65" hidden="1" x14ac:dyDescent="0.2">
      <c r="A45" s="24"/>
      <c r="B45" s="31"/>
      <c r="C45" s="20"/>
      <c r="D45" s="20"/>
      <c r="E45" s="20"/>
      <c r="F45" s="20"/>
      <c r="G45" s="20"/>
      <c r="H45" s="20"/>
      <c r="I45" s="32">
        <v>31219</v>
      </c>
      <c r="J45" s="33" t="s">
        <v>252</v>
      </c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22"/>
      <c r="W45" s="34"/>
      <c r="X45" s="34"/>
      <c r="Y45" s="34">
        <v>0</v>
      </c>
      <c r="Z45" s="34">
        <v>25000</v>
      </c>
      <c r="AA45" s="34">
        <v>25000</v>
      </c>
      <c r="AB45" s="34"/>
      <c r="AC45" s="34">
        <v>25000</v>
      </c>
      <c r="AD45" s="34">
        <v>25000</v>
      </c>
      <c r="AE45" s="34"/>
      <c r="AF45" s="34"/>
      <c r="AG45" s="37">
        <f t="shared" si="99"/>
        <v>25000</v>
      </c>
      <c r="AH45" s="34">
        <v>22916.85</v>
      </c>
      <c r="AI45" s="34">
        <v>35000</v>
      </c>
      <c r="AJ45" s="2">
        <v>12500.1</v>
      </c>
      <c r="AK45" s="34">
        <v>30000</v>
      </c>
      <c r="AL45" s="34"/>
      <c r="AM45" s="34"/>
      <c r="AN45" s="2">
        <f t="shared" ref="AN45" si="100">SUM(AK45+AL45-AM45)</f>
        <v>30000</v>
      </c>
      <c r="AO45" s="22">
        <f t="shared" si="13"/>
        <v>3981.6842524387812</v>
      </c>
      <c r="AP45" s="2">
        <v>30000</v>
      </c>
      <c r="AQ45" s="2"/>
      <c r="AR45" s="22">
        <f t="shared" si="14"/>
        <v>3981.6842524387812</v>
      </c>
      <c r="AS45" s="22">
        <v>2654.4</v>
      </c>
      <c r="AT45" s="22">
        <v>2654.4</v>
      </c>
      <c r="AU45" s="22"/>
      <c r="AV45" s="22"/>
      <c r="AW45" s="22">
        <f t="shared" si="83"/>
        <v>3981.6842524387812</v>
      </c>
      <c r="AX45" s="2">
        <v>3981.68</v>
      </c>
      <c r="AY45" s="2"/>
      <c r="AZ45" s="2"/>
      <c r="BA45" s="2"/>
      <c r="BB45" s="2"/>
      <c r="BC45" s="2"/>
      <c r="BD45" s="2">
        <f t="shared" si="45"/>
        <v>3981.68</v>
      </c>
      <c r="BE45" s="2">
        <f t="shared" si="46"/>
        <v>4.2524387813500653E-3</v>
      </c>
      <c r="BF45" s="2">
        <f t="shared" si="47"/>
        <v>-3981.68</v>
      </c>
      <c r="BG45" s="2">
        <v>3318</v>
      </c>
      <c r="BH45" s="2">
        <v>1990.8</v>
      </c>
      <c r="BI45" s="2">
        <v>6000</v>
      </c>
      <c r="BJ45" s="2">
        <v>3000</v>
      </c>
      <c r="BK45" s="2"/>
      <c r="BL45" s="2"/>
      <c r="BM45" s="10">
        <f t="shared" si="71"/>
        <v>50</v>
      </c>
    </row>
    <row r="46" spans="1:65" hidden="1" x14ac:dyDescent="0.2">
      <c r="A46" s="24"/>
      <c r="B46" s="31"/>
      <c r="C46" s="20"/>
      <c r="D46" s="20"/>
      <c r="E46" s="20"/>
      <c r="F46" s="20"/>
      <c r="G46" s="20"/>
      <c r="H46" s="20"/>
      <c r="I46" s="32">
        <v>313</v>
      </c>
      <c r="J46" s="33" t="s">
        <v>69</v>
      </c>
      <c r="K46" s="34">
        <f t="shared" ref="K46:AP46" si="101">SUM(K47:K48)</f>
        <v>96829.84</v>
      </c>
      <c r="L46" s="34">
        <f t="shared" si="101"/>
        <v>132500</v>
      </c>
      <c r="M46" s="34">
        <f t="shared" si="101"/>
        <v>132500</v>
      </c>
      <c r="N46" s="34">
        <f t="shared" si="101"/>
        <v>41000</v>
      </c>
      <c r="O46" s="34">
        <f t="shared" si="101"/>
        <v>41000</v>
      </c>
      <c r="P46" s="34">
        <f t="shared" si="101"/>
        <v>45000</v>
      </c>
      <c r="Q46" s="34">
        <f t="shared" si="101"/>
        <v>45000</v>
      </c>
      <c r="R46" s="34">
        <f t="shared" si="101"/>
        <v>18842.37</v>
      </c>
      <c r="S46" s="34">
        <f t="shared" si="101"/>
        <v>32550</v>
      </c>
      <c r="T46" s="34">
        <f t="shared" si="101"/>
        <v>22663.43</v>
      </c>
      <c r="U46" s="34">
        <f t="shared" si="101"/>
        <v>0</v>
      </c>
      <c r="V46" s="34">
        <f t="shared" si="101"/>
        <v>72.333333333333343</v>
      </c>
      <c r="W46" s="34">
        <f t="shared" si="101"/>
        <v>32000</v>
      </c>
      <c r="X46" s="34">
        <f t="shared" si="101"/>
        <v>73500</v>
      </c>
      <c r="Y46" s="34">
        <f t="shared" si="101"/>
        <v>79904</v>
      </c>
      <c r="Z46" s="34">
        <f t="shared" si="101"/>
        <v>96000</v>
      </c>
      <c r="AA46" s="34">
        <f t="shared" si="101"/>
        <v>80000</v>
      </c>
      <c r="AB46" s="34">
        <f t="shared" si="101"/>
        <v>45944.49</v>
      </c>
      <c r="AC46" s="34">
        <f t="shared" si="101"/>
        <v>80000</v>
      </c>
      <c r="AD46" s="34">
        <f t="shared" si="101"/>
        <v>80000</v>
      </c>
      <c r="AE46" s="34">
        <f t="shared" si="101"/>
        <v>0</v>
      </c>
      <c r="AF46" s="34">
        <f t="shared" si="101"/>
        <v>0</v>
      </c>
      <c r="AG46" s="34">
        <f t="shared" si="101"/>
        <v>80000</v>
      </c>
      <c r="AH46" s="34">
        <f t="shared" si="101"/>
        <v>74255.64</v>
      </c>
      <c r="AI46" s="34">
        <f t="shared" si="101"/>
        <v>104000</v>
      </c>
      <c r="AJ46" s="34">
        <f t="shared" si="101"/>
        <v>44589.91</v>
      </c>
      <c r="AK46" s="34">
        <f t="shared" si="101"/>
        <v>97500</v>
      </c>
      <c r="AL46" s="34">
        <f t="shared" si="101"/>
        <v>0</v>
      </c>
      <c r="AM46" s="34">
        <f t="shared" si="101"/>
        <v>0</v>
      </c>
      <c r="AN46" s="34">
        <f t="shared" si="101"/>
        <v>97500</v>
      </c>
      <c r="AO46" s="22">
        <f t="shared" si="13"/>
        <v>12940.473820426039</v>
      </c>
      <c r="AP46" s="34">
        <f t="shared" si="101"/>
        <v>97500</v>
      </c>
      <c r="AQ46" s="34"/>
      <c r="AR46" s="22">
        <f t="shared" si="14"/>
        <v>12940.473820426039</v>
      </c>
      <c r="AS46" s="22"/>
      <c r="AT46" s="22">
        <f t="shared" ref="AT46" si="102">SUM(AT47:AT48)</f>
        <v>7501.51</v>
      </c>
      <c r="AU46" s="22">
        <f t="shared" ref="AU46:AV46" si="103">SUM(AU47:AU48)</f>
        <v>0</v>
      </c>
      <c r="AV46" s="22">
        <f t="shared" si="103"/>
        <v>0</v>
      </c>
      <c r="AW46" s="22">
        <f t="shared" si="83"/>
        <v>12940.473820426039</v>
      </c>
      <c r="AX46" s="2"/>
      <c r="AY46" s="2"/>
      <c r="AZ46" s="2"/>
      <c r="BA46" s="2"/>
      <c r="BB46" s="2"/>
      <c r="BC46" s="2"/>
      <c r="BD46" s="2">
        <f t="shared" si="45"/>
        <v>0</v>
      </c>
      <c r="BE46" s="2">
        <f t="shared" si="46"/>
        <v>12940.473820426039</v>
      </c>
      <c r="BF46" s="2">
        <f t="shared" si="47"/>
        <v>0</v>
      </c>
      <c r="BG46" s="2">
        <f>SUM(BG48+BG47)</f>
        <v>9639.83</v>
      </c>
      <c r="BH46" s="2">
        <f>SUM(BH48+BH47)</f>
        <v>12995.89</v>
      </c>
      <c r="BI46" s="2">
        <f>SUM(BI48+BI47)</f>
        <v>16200</v>
      </c>
      <c r="BJ46" s="2">
        <f>SUM(BJ48+BJ47)</f>
        <v>7489.2699999999995</v>
      </c>
      <c r="BK46" s="2"/>
      <c r="BL46" s="2"/>
      <c r="BM46" s="10">
        <f t="shared" si="71"/>
        <v>46.230061728395064</v>
      </c>
    </row>
    <row r="47" spans="1:65" hidden="1" x14ac:dyDescent="0.2">
      <c r="A47" s="24"/>
      <c r="B47" s="31"/>
      <c r="C47" s="20"/>
      <c r="D47" s="20"/>
      <c r="E47" s="20"/>
      <c r="F47" s="20"/>
      <c r="G47" s="20"/>
      <c r="H47" s="20"/>
      <c r="I47" s="32">
        <v>31321</v>
      </c>
      <c r="J47" s="33" t="s">
        <v>7</v>
      </c>
      <c r="K47" s="34">
        <v>96829.84</v>
      </c>
      <c r="L47" s="34">
        <v>132500</v>
      </c>
      <c r="M47" s="34">
        <v>132500</v>
      </c>
      <c r="N47" s="34">
        <v>41000</v>
      </c>
      <c r="O47" s="34">
        <v>41000</v>
      </c>
      <c r="P47" s="34">
        <v>45000</v>
      </c>
      <c r="Q47" s="34">
        <v>45000</v>
      </c>
      <c r="R47" s="34">
        <v>18842.37</v>
      </c>
      <c r="S47" s="34">
        <v>32550</v>
      </c>
      <c r="T47" s="34">
        <v>22663.43</v>
      </c>
      <c r="U47" s="34"/>
      <c r="V47" s="22">
        <f t="shared" si="42"/>
        <v>72.333333333333343</v>
      </c>
      <c r="W47" s="34">
        <v>32000</v>
      </c>
      <c r="X47" s="34">
        <v>51500</v>
      </c>
      <c r="Y47" s="34">
        <v>58904</v>
      </c>
      <c r="Z47" s="34">
        <v>65000</v>
      </c>
      <c r="AA47" s="34">
        <v>59000</v>
      </c>
      <c r="AB47" s="34">
        <v>37242.75</v>
      </c>
      <c r="AC47" s="34">
        <v>59000</v>
      </c>
      <c r="AD47" s="34">
        <v>59000</v>
      </c>
      <c r="AE47" s="34"/>
      <c r="AF47" s="34"/>
      <c r="AG47" s="37">
        <f t="shared" si="99"/>
        <v>59000</v>
      </c>
      <c r="AH47" s="34">
        <v>68222.850000000006</v>
      </c>
      <c r="AI47" s="34">
        <v>78000</v>
      </c>
      <c r="AJ47" s="2">
        <v>35823.620000000003</v>
      </c>
      <c r="AK47" s="34">
        <v>81000</v>
      </c>
      <c r="AL47" s="34"/>
      <c r="AM47" s="34"/>
      <c r="AN47" s="2">
        <f t="shared" si="44"/>
        <v>81000</v>
      </c>
      <c r="AO47" s="22">
        <f t="shared" si="13"/>
        <v>10750.54748158471</v>
      </c>
      <c r="AP47" s="2">
        <v>81000</v>
      </c>
      <c r="AQ47" s="2"/>
      <c r="AR47" s="22">
        <f t="shared" si="14"/>
        <v>10750.54748158471</v>
      </c>
      <c r="AS47" s="22">
        <v>7501.51</v>
      </c>
      <c r="AT47" s="22">
        <v>7501.51</v>
      </c>
      <c r="AU47" s="22"/>
      <c r="AV47" s="22"/>
      <c r="AW47" s="22">
        <f t="shared" si="83"/>
        <v>10750.54748158471</v>
      </c>
      <c r="AX47" s="2">
        <v>10750.55</v>
      </c>
      <c r="AY47" s="2"/>
      <c r="AZ47" s="2"/>
      <c r="BA47" s="2"/>
      <c r="BB47" s="2"/>
      <c r="BC47" s="2"/>
      <c r="BD47" s="2">
        <f t="shared" si="45"/>
        <v>10750.55</v>
      </c>
      <c r="BE47" s="2">
        <f t="shared" si="46"/>
        <v>-2.5184152891597478E-3</v>
      </c>
      <c r="BF47" s="2">
        <f t="shared" si="47"/>
        <v>-10750.55</v>
      </c>
      <c r="BG47" s="2">
        <v>9639.83</v>
      </c>
      <c r="BH47" s="2">
        <v>12995.89</v>
      </c>
      <c r="BI47" s="2">
        <v>14200</v>
      </c>
      <c r="BJ47" s="2">
        <v>6934.87</v>
      </c>
      <c r="BK47" s="2"/>
      <c r="BL47" s="2"/>
      <c r="BM47" s="10">
        <f t="shared" si="71"/>
        <v>48.837112676056336</v>
      </c>
    </row>
    <row r="48" spans="1:65" hidden="1" x14ac:dyDescent="0.2">
      <c r="A48" s="24"/>
      <c r="B48" s="31"/>
      <c r="C48" s="20"/>
      <c r="D48" s="20"/>
      <c r="E48" s="20"/>
      <c r="F48" s="20"/>
      <c r="G48" s="20"/>
      <c r="H48" s="20"/>
      <c r="I48" s="32">
        <v>31321</v>
      </c>
      <c r="J48" s="33" t="s">
        <v>201</v>
      </c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22"/>
      <c r="W48" s="34"/>
      <c r="X48" s="34">
        <v>22000</v>
      </c>
      <c r="Y48" s="34">
        <v>21000</v>
      </c>
      <c r="Z48" s="34">
        <v>31000</v>
      </c>
      <c r="AA48" s="34">
        <v>21000</v>
      </c>
      <c r="AB48" s="34">
        <v>8701.74</v>
      </c>
      <c r="AC48" s="34">
        <v>21000</v>
      </c>
      <c r="AD48" s="34">
        <v>21000</v>
      </c>
      <c r="AE48" s="34"/>
      <c r="AF48" s="34"/>
      <c r="AG48" s="37">
        <f t="shared" si="99"/>
        <v>21000</v>
      </c>
      <c r="AH48" s="34">
        <v>6032.79</v>
      </c>
      <c r="AI48" s="34">
        <v>26000</v>
      </c>
      <c r="AJ48" s="2">
        <v>8766.2900000000009</v>
      </c>
      <c r="AK48" s="34">
        <v>16500</v>
      </c>
      <c r="AL48" s="34"/>
      <c r="AM48" s="34"/>
      <c r="AN48" s="2">
        <f t="shared" si="44"/>
        <v>16500</v>
      </c>
      <c r="AO48" s="22">
        <f t="shared" si="13"/>
        <v>2189.9263388413297</v>
      </c>
      <c r="AP48" s="2">
        <v>16500</v>
      </c>
      <c r="AQ48" s="2"/>
      <c r="AR48" s="22">
        <f t="shared" si="14"/>
        <v>2189.9263388413297</v>
      </c>
      <c r="AS48" s="22"/>
      <c r="AT48" s="22"/>
      <c r="AU48" s="22"/>
      <c r="AV48" s="22"/>
      <c r="AW48" s="22">
        <f t="shared" si="83"/>
        <v>2189.9263388413297</v>
      </c>
      <c r="AX48" s="2">
        <v>2189.9299999999998</v>
      </c>
      <c r="AY48" s="2"/>
      <c r="AZ48" s="2"/>
      <c r="BA48" s="2"/>
      <c r="BB48" s="2"/>
      <c r="BC48" s="2"/>
      <c r="BD48" s="2">
        <f t="shared" si="45"/>
        <v>2189.9299999999998</v>
      </c>
      <c r="BE48" s="2">
        <f t="shared" si="46"/>
        <v>-3.661158670183795E-3</v>
      </c>
      <c r="BF48" s="2">
        <f t="shared" si="47"/>
        <v>-2189.9299999999998</v>
      </c>
      <c r="BG48" s="2"/>
      <c r="BH48" s="2">
        <v>0</v>
      </c>
      <c r="BI48" s="2">
        <v>2000</v>
      </c>
      <c r="BJ48" s="2">
        <v>554.4</v>
      </c>
      <c r="BK48" s="2"/>
      <c r="BL48" s="2"/>
      <c r="BM48" s="10">
        <f t="shared" si="71"/>
        <v>27.72</v>
      </c>
    </row>
    <row r="49" spans="1:65" hidden="1" x14ac:dyDescent="0.2">
      <c r="A49" s="29"/>
      <c r="B49" s="36" t="s">
        <v>398</v>
      </c>
      <c r="C49" s="35"/>
      <c r="D49" s="35"/>
      <c r="E49" s="35"/>
      <c r="F49" s="35"/>
      <c r="G49" s="35"/>
      <c r="H49" s="35"/>
      <c r="I49" s="21">
        <v>32</v>
      </c>
      <c r="J49" s="5" t="s">
        <v>8</v>
      </c>
      <c r="K49" s="22">
        <f t="shared" ref="K49:AN49" si="104">SUM(K50+K56+K68+K110)</f>
        <v>1008409.3200000001</v>
      </c>
      <c r="L49" s="22">
        <f t="shared" si="104"/>
        <v>427500</v>
      </c>
      <c r="M49" s="22">
        <f t="shared" si="104"/>
        <v>427500</v>
      </c>
      <c r="N49" s="22">
        <f t="shared" si="104"/>
        <v>430000</v>
      </c>
      <c r="O49" s="22">
        <f t="shared" si="104"/>
        <v>430000</v>
      </c>
      <c r="P49" s="22">
        <f t="shared" si="104"/>
        <v>397362</v>
      </c>
      <c r="Q49" s="22">
        <f t="shared" si="104"/>
        <v>397362</v>
      </c>
      <c r="R49" s="22">
        <f t="shared" si="104"/>
        <v>134109.24000000002</v>
      </c>
      <c r="S49" s="22">
        <f t="shared" si="104"/>
        <v>512000</v>
      </c>
      <c r="T49" s="22">
        <f t="shared" si="104"/>
        <v>154378.67000000001</v>
      </c>
      <c r="U49" s="22">
        <f t="shared" si="104"/>
        <v>0</v>
      </c>
      <c r="V49" s="22" t="e">
        <f t="shared" si="104"/>
        <v>#DIV/0!</v>
      </c>
      <c r="W49" s="22">
        <f t="shared" si="104"/>
        <v>482000</v>
      </c>
      <c r="X49" s="22">
        <f t="shared" si="104"/>
        <v>846200</v>
      </c>
      <c r="Y49" s="22">
        <f t="shared" si="104"/>
        <v>940296</v>
      </c>
      <c r="Z49" s="22">
        <f t="shared" si="104"/>
        <v>2081004</v>
      </c>
      <c r="AA49" s="22">
        <f t="shared" si="104"/>
        <v>1149500</v>
      </c>
      <c r="AB49" s="22">
        <f t="shared" si="104"/>
        <v>231622.43</v>
      </c>
      <c r="AC49" s="22">
        <f t="shared" si="104"/>
        <v>1174500</v>
      </c>
      <c r="AD49" s="22">
        <f t="shared" si="104"/>
        <v>967000</v>
      </c>
      <c r="AE49" s="22">
        <f t="shared" si="104"/>
        <v>0</v>
      </c>
      <c r="AF49" s="22">
        <f t="shared" si="104"/>
        <v>0</v>
      </c>
      <c r="AG49" s="22">
        <f t="shared" si="104"/>
        <v>972000</v>
      </c>
      <c r="AH49" s="22">
        <f t="shared" si="104"/>
        <v>629537.37</v>
      </c>
      <c r="AI49" s="22">
        <f t="shared" si="104"/>
        <v>1231200</v>
      </c>
      <c r="AJ49" s="22">
        <f t="shared" si="104"/>
        <v>293248.49</v>
      </c>
      <c r="AK49" s="22">
        <f t="shared" si="104"/>
        <v>1348661.6</v>
      </c>
      <c r="AL49" s="22">
        <f t="shared" si="104"/>
        <v>178000</v>
      </c>
      <c r="AM49" s="22">
        <f t="shared" si="104"/>
        <v>125500</v>
      </c>
      <c r="AN49" s="22">
        <f t="shared" si="104"/>
        <v>1406161.6</v>
      </c>
      <c r="AO49" s="22">
        <f t="shared" si="13"/>
        <v>186629.71663680405</v>
      </c>
      <c r="AP49" s="22">
        <f>SUM(AP50+AP56+AP68+AP110)</f>
        <v>1217500</v>
      </c>
      <c r="AQ49" s="22"/>
      <c r="AR49" s="22">
        <f t="shared" si="14"/>
        <v>161590.01924480722</v>
      </c>
      <c r="AS49" s="22"/>
      <c r="AT49" s="22">
        <f>SUM(AT50+AT56+AT68+AT110)</f>
        <v>72646.87</v>
      </c>
      <c r="AU49" s="22">
        <f>SUM(AU50+AU56+AU68+AU110)</f>
        <v>103446.21</v>
      </c>
      <c r="AV49" s="22">
        <f>SUM(AV50+AV56+AV68+AV110)</f>
        <v>1398.17</v>
      </c>
      <c r="AW49" s="22">
        <f t="shared" si="83"/>
        <v>263638.05924480723</v>
      </c>
      <c r="AX49" s="2"/>
      <c r="AY49" s="2"/>
      <c r="AZ49" s="2"/>
      <c r="BA49" s="2"/>
      <c r="BB49" s="2"/>
      <c r="BC49" s="2"/>
      <c r="BD49" s="2">
        <f t="shared" si="45"/>
        <v>0</v>
      </c>
      <c r="BE49" s="2">
        <f t="shared" si="46"/>
        <v>263638.05924480723</v>
      </c>
      <c r="BF49" s="2">
        <f t="shared" si="47"/>
        <v>0</v>
      </c>
      <c r="BG49" s="2">
        <f>SUM(BG50+BG56+BG68+BG110)</f>
        <v>105415.79000000002</v>
      </c>
      <c r="BH49" s="2">
        <f>SUM(BH50+BH56+BH68+BH110)</f>
        <v>48147.759999999995</v>
      </c>
      <c r="BI49" s="2">
        <f>SUM(BI50+BI56+BI68+BI110)</f>
        <v>176512</v>
      </c>
      <c r="BJ49" s="2">
        <f>SUM(BJ50+BJ56+BJ68+BJ110)</f>
        <v>70654.320000000007</v>
      </c>
      <c r="BK49" s="2">
        <v>180000</v>
      </c>
      <c r="BL49" s="2">
        <v>182000</v>
      </c>
      <c r="BM49" s="10">
        <f t="shared" si="71"/>
        <v>40.028054749818715</v>
      </c>
    </row>
    <row r="50" spans="1:65" hidden="1" x14ac:dyDescent="0.2">
      <c r="A50" s="24"/>
      <c r="B50" s="31"/>
      <c r="C50" s="20"/>
      <c r="D50" s="20"/>
      <c r="E50" s="20"/>
      <c r="F50" s="20"/>
      <c r="G50" s="20"/>
      <c r="H50" s="20"/>
      <c r="I50" s="32">
        <v>321</v>
      </c>
      <c r="J50" s="33" t="s">
        <v>93</v>
      </c>
      <c r="K50" s="34">
        <f t="shared" ref="K50:AB50" si="105">SUM(K51:K55)</f>
        <v>31101</v>
      </c>
      <c r="L50" s="34">
        <f t="shared" si="105"/>
        <v>26000</v>
      </c>
      <c r="M50" s="34">
        <f t="shared" si="105"/>
        <v>26000</v>
      </c>
      <c r="N50" s="34">
        <f t="shared" si="105"/>
        <v>12000</v>
      </c>
      <c r="O50" s="34">
        <f>SUM(O51:O55)</f>
        <v>12000</v>
      </c>
      <c r="P50" s="34">
        <f t="shared" si="105"/>
        <v>12000</v>
      </c>
      <c r="Q50" s="34">
        <f>SUM(Q51:Q55)</f>
        <v>12000</v>
      </c>
      <c r="R50" s="34">
        <f t="shared" si="105"/>
        <v>4435.2</v>
      </c>
      <c r="S50" s="34">
        <f t="shared" si="105"/>
        <v>12000</v>
      </c>
      <c r="T50" s="34">
        <f t="shared" si="105"/>
        <v>4435.2</v>
      </c>
      <c r="U50" s="34">
        <f t="shared" si="105"/>
        <v>0</v>
      </c>
      <c r="V50" s="34">
        <f t="shared" si="105"/>
        <v>400</v>
      </c>
      <c r="W50" s="34">
        <f t="shared" si="105"/>
        <v>12000</v>
      </c>
      <c r="X50" s="34">
        <f t="shared" si="105"/>
        <v>28000</v>
      </c>
      <c r="Y50" s="34">
        <f t="shared" si="105"/>
        <v>34500</v>
      </c>
      <c r="Z50" s="34">
        <f t="shared" ref="Z50" si="106">SUM(Z51:Z55)</f>
        <v>34500</v>
      </c>
      <c r="AA50" s="34">
        <f t="shared" si="105"/>
        <v>36000</v>
      </c>
      <c r="AB50" s="34">
        <f t="shared" si="105"/>
        <v>8243.02</v>
      </c>
      <c r="AC50" s="34">
        <f t="shared" ref="AC50:AP50" si="107">SUM(AC51:AC55)</f>
        <v>36000</v>
      </c>
      <c r="AD50" s="34">
        <f t="shared" si="107"/>
        <v>13500</v>
      </c>
      <c r="AE50" s="34">
        <f t="shared" si="107"/>
        <v>0</v>
      </c>
      <c r="AF50" s="34">
        <f t="shared" si="107"/>
        <v>0</v>
      </c>
      <c r="AG50" s="34">
        <f t="shared" si="107"/>
        <v>13500</v>
      </c>
      <c r="AH50" s="34">
        <f t="shared" si="107"/>
        <v>8876.32</v>
      </c>
      <c r="AI50" s="34">
        <f t="shared" si="107"/>
        <v>16000</v>
      </c>
      <c r="AJ50" s="34">
        <f t="shared" si="107"/>
        <v>3368.12</v>
      </c>
      <c r="AK50" s="34">
        <f t="shared" si="107"/>
        <v>28000</v>
      </c>
      <c r="AL50" s="34">
        <f t="shared" si="107"/>
        <v>0</v>
      </c>
      <c r="AM50" s="34">
        <f t="shared" si="107"/>
        <v>0</v>
      </c>
      <c r="AN50" s="34">
        <f t="shared" si="107"/>
        <v>28000</v>
      </c>
      <c r="AO50" s="22">
        <f t="shared" si="13"/>
        <v>3716.2386356095294</v>
      </c>
      <c r="AP50" s="34">
        <f t="shared" si="107"/>
        <v>31000</v>
      </c>
      <c r="AQ50" s="34"/>
      <c r="AR50" s="22">
        <f t="shared" si="14"/>
        <v>4114.4070608534075</v>
      </c>
      <c r="AS50" s="22"/>
      <c r="AT50" s="22">
        <f t="shared" ref="AT50" si="108">SUM(AT51:AT55)</f>
        <v>1525.35</v>
      </c>
      <c r="AU50" s="22">
        <f t="shared" ref="AU50:AV50" si="109">SUM(AU51:AU55)</f>
        <v>0</v>
      </c>
      <c r="AV50" s="22">
        <f t="shared" si="109"/>
        <v>398.17</v>
      </c>
      <c r="AW50" s="22">
        <f t="shared" si="83"/>
        <v>3716.2370608534075</v>
      </c>
      <c r="AX50" s="2"/>
      <c r="AY50" s="2"/>
      <c r="AZ50" s="2"/>
      <c r="BA50" s="2"/>
      <c r="BB50" s="2"/>
      <c r="BC50" s="2"/>
      <c r="BD50" s="2">
        <f t="shared" si="45"/>
        <v>0</v>
      </c>
      <c r="BE50" s="2">
        <f t="shared" si="46"/>
        <v>3716.2370608534075</v>
      </c>
      <c r="BF50" s="2">
        <f t="shared" si="47"/>
        <v>0</v>
      </c>
      <c r="BG50" s="2">
        <f>SUM(BG51:BG55)</f>
        <v>1800.92</v>
      </c>
      <c r="BH50" s="2">
        <f>SUM(BH51:BH55)</f>
        <v>1233.4899999999998</v>
      </c>
      <c r="BI50" s="2">
        <f>SUM(BI51:BI55)</f>
        <v>3600</v>
      </c>
      <c r="BJ50" s="2">
        <f>SUM(BJ51:BJ55)</f>
        <v>1567.45</v>
      </c>
      <c r="BK50" s="2"/>
      <c r="BL50" s="2"/>
      <c r="BM50" s="10">
        <f t="shared" si="71"/>
        <v>43.540277777777781</v>
      </c>
    </row>
    <row r="51" spans="1:65" hidden="1" x14ac:dyDescent="0.2">
      <c r="A51" s="24"/>
      <c r="B51" s="31"/>
      <c r="C51" s="20"/>
      <c r="D51" s="20"/>
      <c r="E51" s="20"/>
      <c r="F51" s="20"/>
      <c r="G51" s="20"/>
      <c r="H51" s="20"/>
      <c r="I51" s="32">
        <v>32111</v>
      </c>
      <c r="J51" s="33" t="s">
        <v>48</v>
      </c>
      <c r="K51" s="34">
        <v>510</v>
      </c>
      <c r="L51" s="34">
        <v>1000</v>
      </c>
      <c r="M51" s="34">
        <v>1000</v>
      </c>
      <c r="N51" s="34">
        <v>1000</v>
      </c>
      <c r="O51" s="34">
        <v>1000</v>
      </c>
      <c r="P51" s="34">
        <v>1000</v>
      </c>
      <c r="Q51" s="34">
        <v>1000</v>
      </c>
      <c r="R51" s="34"/>
      <c r="S51" s="34">
        <v>1000</v>
      </c>
      <c r="T51" s="34"/>
      <c r="U51" s="34"/>
      <c r="V51" s="22">
        <f t="shared" si="42"/>
        <v>100</v>
      </c>
      <c r="W51" s="34">
        <v>1000</v>
      </c>
      <c r="X51" s="34">
        <v>1000</v>
      </c>
      <c r="Y51" s="34">
        <v>1000</v>
      </c>
      <c r="Z51" s="34">
        <v>1000</v>
      </c>
      <c r="AA51" s="34">
        <v>2000</v>
      </c>
      <c r="AB51" s="34">
        <v>510</v>
      </c>
      <c r="AC51" s="34">
        <v>2000</v>
      </c>
      <c r="AD51" s="34">
        <v>2000</v>
      </c>
      <c r="AE51" s="34"/>
      <c r="AF51" s="34"/>
      <c r="AG51" s="37">
        <f>SUM(AD51+AE51-AF51)</f>
        <v>2000</v>
      </c>
      <c r="AH51" s="34">
        <v>400</v>
      </c>
      <c r="AI51" s="34">
        <v>2000</v>
      </c>
      <c r="AJ51" s="2">
        <v>0</v>
      </c>
      <c r="AK51" s="34">
        <v>2000</v>
      </c>
      <c r="AL51" s="34"/>
      <c r="AM51" s="34"/>
      <c r="AN51" s="2">
        <f t="shared" si="44"/>
        <v>2000</v>
      </c>
      <c r="AO51" s="22">
        <f t="shared" si="13"/>
        <v>265.44561682925212</v>
      </c>
      <c r="AP51" s="2">
        <v>2000</v>
      </c>
      <c r="AQ51" s="2"/>
      <c r="AR51" s="22">
        <f t="shared" si="14"/>
        <v>265.44561682925212</v>
      </c>
      <c r="AS51" s="22">
        <v>79.62</v>
      </c>
      <c r="AT51" s="22">
        <v>79.62</v>
      </c>
      <c r="AU51" s="22"/>
      <c r="AV51" s="22"/>
      <c r="AW51" s="22">
        <f t="shared" si="83"/>
        <v>265.44561682925212</v>
      </c>
      <c r="AX51" s="2">
        <v>265.45</v>
      </c>
      <c r="AY51" s="2"/>
      <c r="AZ51" s="2"/>
      <c r="BA51" s="2"/>
      <c r="BB51" s="2"/>
      <c r="BC51" s="2"/>
      <c r="BD51" s="2">
        <f t="shared" si="45"/>
        <v>265.45</v>
      </c>
      <c r="BE51" s="2">
        <f t="shared" si="46"/>
        <v>-4.3831707478716453E-3</v>
      </c>
      <c r="BF51" s="2">
        <f t="shared" si="47"/>
        <v>-265.45</v>
      </c>
      <c r="BG51" s="2">
        <v>79.62</v>
      </c>
      <c r="BH51" s="2">
        <v>26.54</v>
      </c>
      <c r="BI51" s="2">
        <v>200</v>
      </c>
      <c r="BJ51" s="2">
        <v>90</v>
      </c>
      <c r="BK51" s="2"/>
      <c r="BL51" s="2"/>
      <c r="BM51" s="10">
        <f t="shared" si="71"/>
        <v>45</v>
      </c>
    </row>
    <row r="52" spans="1:65" hidden="1" x14ac:dyDescent="0.2">
      <c r="A52" s="24"/>
      <c r="B52" s="31"/>
      <c r="C52" s="20"/>
      <c r="D52" s="20"/>
      <c r="E52" s="20"/>
      <c r="F52" s="20"/>
      <c r="G52" s="20"/>
      <c r="H52" s="20"/>
      <c r="I52" s="32">
        <v>32115</v>
      </c>
      <c r="J52" s="33" t="s">
        <v>49</v>
      </c>
      <c r="K52" s="34">
        <v>2541.1999999999998</v>
      </c>
      <c r="L52" s="34">
        <v>2000</v>
      </c>
      <c r="M52" s="34">
        <v>2000</v>
      </c>
      <c r="N52" s="34">
        <v>1000</v>
      </c>
      <c r="O52" s="34">
        <v>1000</v>
      </c>
      <c r="P52" s="34">
        <v>1000</v>
      </c>
      <c r="Q52" s="34">
        <v>1000</v>
      </c>
      <c r="R52" s="34"/>
      <c r="S52" s="34">
        <v>1000</v>
      </c>
      <c r="T52" s="34"/>
      <c r="U52" s="34"/>
      <c r="V52" s="22">
        <f t="shared" si="42"/>
        <v>100</v>
      </c>
      <c r="W52" s="34">
        <v>1000</v>
      </c>
      <c r="X52" s="34">
        <v>1000</v>
      </c>
      <c r="Y52" s="34">
        <v>1000</v>
      </c>
      <c r="Z52" s="34">
        <v>1000</v>
      </c>
      <c r="AA52" s="34">
        <v>1000</v>
      </c>
      <c r="AB52" s="34">
        <v>453.7</v>
      </c>
      <c r="AC52" s="34">
        <v>1000</v>
      </c>
      <c r="AD52" s="34">
        <v>1000</v>
      </c>
      <c r="AE52" s="34"/>
      <c r="AF52" s="34"/>
      <c r="AG52" s="37">
        <f t="shared" ref="AG52:AG55" si="110">SUM(AD52+AE52-AF52)</f>
        <v>1000</v>
      </c>
      <c r="AH52" s="34">
        <v>564</v>
      </c>
      <c r="AI52" s="34">
        <v>1000</v>
      </c>
      <c r="AJ52" s="2">
        <v>0</v>
      </c>
      <c r="AK52" s="34">
        <v>1000</v>
      </c>
      <c r="AL52" s="34"/>
      <c r="AM52" s="34"/>
      <c r="AN52" s="2">
        <f t="shared" si="44"/>
        <v>1000</v>
      </c>
      <c r="AO52" s="22">
        <f t="shared" si="13"/>
        <v>132.72280841462606</v>
      </c>
      <c r="AP52" s="2">
        <v>1000</v>
      </c>
      <c r="AQ52" s="2"/>
      <c r="AR52" s="22">
        <f t="shared" si="14"/>
        <v>132.72280841462606</v>
      </c>
      <c r="AS52" s="22">
        <v>27.58</v>
      </c>
      <c r="AT52" s="22">
        <v>27.58</v>
      </c>
      <c r="AU52" s="22"/>
      <c r="AV52" s="22"/>
      <c r="AW52" s="22">
        <f t="shared" si="83"/>
        <v>132.72280841462606</v>
      </c>
      <c r="AX52" s="2"/>
      <c r="AY52" s="2">
        <v>132.72</v>
      </c>
      <c r="AZ52" s="2"/>
      <c r="BA52" s="2"/>
      <c r="BB52" s="2"/>
      <c r="BC52" s="2"/>
      <c r="BD52" s="2">
        <f t="shared" si="45"/>
        <v>132.72</v>
      </c>
      <c r="BE52" s="2">
        <f t="shared" si="46"/>
        <v>2.8084146260596299E-3</v>
      </c>
      <c r="BF52" s="2">
        <f t="shared" si="47"/>
        <v>-132.72</v>
      </c>
      <c r="BG52" s="2">
        <v>27.58</v>
      </c>
      <c r="BH52" s="2">
        <v>27.58</v>
      </c>
      <c r="BI52" s="2">
        <v>150</v>
      </c>
      <c r="BJ52" s="2">
        <v>40.200000000000003</v>
      </c>
      <c r="BK52" s="2"/>
      <c r="BL52" s="2"/>
      <c r="BM52" s="10">
        <f t="shared" si="71"/>
        <v>26.8</v>
      </c>
    </row>
    <row r="53" spans="1:65" hidden="1" x14ac:dyDescent="0.2">
      <c r="A53" s="24"/>
      <c r="B53" s="31"/>
      <c r="C53" s="20"/>
      <c r="D53" s="20"/>
      <c r="E53" s="20"/>
      <c r="F53" s="20"/>
      <c r="G53" s="20"/>
      <c r="H53" s="20"/>
      <c r="I53" s="32">
        <v>32121</v>
      </c>
      <c r="J53" s="33" t="s">
        <v>150</v>
      </c>
      <c r="K53" s="34">
        <v>26379.8</v>
      </c>
      <c r="L53" s="34">
        <v>20000</v>
      </c>
      <c r="M53" s="34">
        <v>20000</v>
      </c>
      <c r="N53" s="34">
        <v>9000</v>
      </c>
      <c r="O53" s="34">
        <v>9000</v>
      </c>
      <c r="P53" s="34">
        <v>9000</v>
      </c>
      <c r="Q53" s="34">
        <v>9000</v>
      </c>
      <c r="R53" s="34">
        <v>4435.2</v>
      </c>
      <c r="S53" s="34">
        <v>9000</v>
      </c>
      <c r="T53" s="34">
        <v>4435.2</v>
      </c>
      <c r="U53" s="34"/>
      <c r="V53" s="22">
        <f t="shared" si="42"/>
        <v>100</v>
      </c>
      <c r="W53" s="34">
        <v>9000</v>
      </c>
      <c r="X53" s="34">
        <v>16700</v>
      </c>
      <c r="Y53" s="34">
        <v>22500</v>
      </c>
      <c r="Z53" s="34">
        <v>22500</v>
      </c>
      <c r="AA53" s="34">
        <v>23000</v>
      </c>
      <c r="AB53" s="34">
        <v>5554.32</v>
      </c>
      <c r="AC53" s="34">
        <v>23000</v>
      </c>
      <c r="AD53" s="34">
        <v>8000</v>
      </c>
      <c r="AE53" s="34"/>
      <c r="AF53" s="34"/>
      <c r="AG53" s="37">
        <f t="shared" si="110"/>
        <v>8000</v>
      </c>
      <c r="AH53" s="34">
        <v>4262.32</v>
      </c>
      <c r="AI53" s="34">
        <v>8000</v>
      </c>
      <c r="AJ53" s="2">
        <v>1418.12</v>
      </c>
      <c r="AK53" s="34">
        <v>20000</v>
      </c>
      <c r="AL53" s="34"/>
      <c r="AM53" s="34"/>
      <c r="AN53" s="2">
        <f t="shared" si="44"/>
        <v>20000</v>
      </c>
      <c r="AO53" s="22">
        <f t="shared" si="13"/>
        <v>2654.4561682925209</v>
      </c>
      <c r="AP53" s="2">
        <v>20000</v>
      </c>
      <c r="AQ53" s="2"/>
      <c r="AR53" s="22">
        <f t="shared" si="14"/>
        <v>2654.4561682925209</v>
      </c>
      <c r="AS53" s="22">
        <v>1391.61</v>
      </c>
      <c r="AT53" s="22">
        <v>1391.61</v>
      </c>
      <c r="AU53" s="22"/>
      <c r="AV53" s="22"/>
      <c r="AW53" s="22">
        <f t="shared" si="83"/>
        <v>2654.4561682925209</v>
      </c>
      <c r="AX53" s="2">
        <v>2654.46</v>
      </c>
      <c r="AY53" s="2"/>
      <c r="AZ53" s="2"/>
      <c r="BA53" s="2"/>
      <c r="BB53" s="2"/>
      <c r="BC53" s="2"/>
      <c r="BD53" s="2">
        <f t="shared" si="45"/>
        <v>2654.46</v>
      </c>
      <c r="BE53" s="2">
        <f t="shared" si="46"/>
        <v>-3.8317074790938932E-3</v>
      </c>
      <c r="BF53" s="2">
        <f t="shared" si="47"/>
        <v>-2654.46</v>
      </c>
      <c r="BG53" s="2">
        <v>1667.18</v>
      </c>
      <c r="BH53" s="2">
        <v>1152.83</v>
      </c>
      <c r="BI53" s="2">
        <v>2500</v>
      </c>
      <c r="BJ53" s="2">
        <v>1068.21</v>
      </c>
      <c r="BK53" s="2"/>
      <c r="BL53" s="2"/>
      <c r="BM53" s="10">
        <f t="shared" si="71"/>
        <v>42.728400000000001</v>
      </c>
    </row>
    <row r="54" spans="1:65" hidden="1" x14ac:dyDescent="0.2">
      <c r="A54" s="24"/>
      <c r="B54" s="31"/>
      <c r="C54" s="20"/>
      <c r="D54" s="20"/>
      <c r="E54" s="20"/>
      <c r="F54" s="20"/>
      <c r="G54" s="20"/>
      <c r="H54" s="20"/>
      <c r="I54" s="32">
        <v>32121</v>
      </c>
      <c r="J54" s="33" t="s">
        <v>352</v>
      </c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22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7"/>
      <c r="AH54" s="34"/>
      <c r="AI54" s="34"/>
      <c r="AJ54" s="2"/>
      <c r="AK54" s="34"/>
      <c r="AL54" s="34"/>
      <c r="AM54" s="34"/>
      <c r="AN54" s="2"/>
      <c r="AO54" s="22">
        <f t="shared" si="13"/>
        <v>0</v>
      </c>
      <c r="AP54" s="2">
        <v>3000</v>
      </c>
      <c r="AQ54" s="2"/>
      <c r="AR54" s="22">
        <f t="shared" si="14"/>
        <v>398.16842524387812</v>
      </c>
      <c r="AS54" s="22">
        <v>0</v>
      </c>
      <c r="AT54" s="22"/>
      <c r="AU54" s="22"/>
      <c r="AV54" s="22">
        <v>398.17</v>
      </c>
      <c r="AW54" s="22">
        <f t="shared" si="83"/>
        <v>-1.5747561218972805E-3</v>
      </c>
      <c r="AX54" s="2"/>
      <c r="AY54" s="2"/>
      <c r="AZ54" s="2"/>
      <c r="BA54" s="2"/>
      <c r="BB54" s="2"/>
      <c r="BC54" s="2"/>
      <c r="BD54" s="2">
        <f t="shared" si="45"/>
        <v>0</v>
      </c>
      <c r="BE54" s="2">
        <f t="shared" si="46"/>
        <v>-1.5747561218972805E-3</v>
      </c>
      <c r="BF54" s="2">
        <f t="shared" si="47"/>
        <v>0</v>
      </c>
      <c r="BG54" s="2"/>
      <c r="BH54" s="2">
        <v>0</v>
      </c>
      <c r="BI54" s="2">
        <v>250</v>
      </c>
      <c r="BJ54" s="2">
        <v>80</v>
      </c>
      <c r="BK54" s="2"/>
      <c r="BL54" s="2"/>
      <c r="BM54" s="10">
        <f t="shared" si="71"/>
        <v>32</v>
      </c>
    </row>
    <row r="55" spans="1:65" hidden="1" x14ac:dyDescent="0.2">
      <c r="A55" s="24"/>
      <c r="B55" s="31"/>
      <c r="C55" s="20"/>
      <c r="D55" s="20"/>
      <c r="E55" s="20"/>
      <c r="F55" s="20"/>
      <c r="G55" s="20"/>
      <c r="H55" s="20"/>
      <c r="I55" s="32">
        <v>32131</v>
      </c>
      <c r="J55" s="33" t="s">
        <v>9</v>
      </c>
      <c r="K55" s="34">
        <v>1670</v>
      </c>
      <c r="L55" s="34">
        <v>3000</v>
      </c>
      <c r="M55" s="34">
        <v>3000</v>
      </c>
      <c r="N55" s="34">
        <v>1000</v>
      </c>
      <c r="O55" s="34">
        <v>1000</v>
      </c>
      <c r="P55" s="34">
        <v>1000</v>
      </c>
      <c r="Q55" s="34">
        <v>1000</v>
      </c>
      <c r="R55" s="34"/>
      <c r="S55" s="34">
        <v>1000</v>
      </c>
      <c r="T55" s="34"/>
      <c r="U55" s="34"/>
      <c r="V55" s="22">
        <f t="shared" si="42"/>
        <v>100</v>
      </c>
      <c r="W55" s="34">
        <v>1000</v>
      </c>
      <c r="X55" s="34">
        <v>9300</v>
      </c>
      <c r="Y55" s="34">
        <v>10000</v>
      </c>
      <c r="Z55" s="34">
        <v>10000</v>
      </c>
      <c r="AA55" s="34">
        <v>10000</v>
      </c>
      <c r="AB55" s="34">
        <v>1725</v>
      </c>
      <c r="AC55" s="34">
        <v>10000</v>
      </c>
      <c r="AD55" s="34">
        <v>2500</v>
      </c>
      <c r="AE55" s="34"/>
      <c r="AF55" s="34"/>
      <c r="AG55" s="37">
        <f t="shared" si="110"/>
        <v>2500</v>
      </c>
      <c r="AH55" s="34">
        <v>3650</v>
      </c>
      <c r="AI55" s="34">
        <v>5000</v>
      </c>
      <c r="AJ55" s="2">
        <v>1950</v>
      </c>
      <c r="AK55" s="34">
        <v>5000</v>
      </c>
      <c r="AL55" s="34"/>
      <c r="AM55" s="34"/>
      <c r="AN55" s="2">
        <f t="shared" si="44"/>
        <v>5000</v>
      </c>
      <c r="AO55" s="22">
        <f t="shared" si="13"/>
        <v>663.61404207313024</v>
      </c>
      <c r="AP55" s="2">
        <v>5000</v>
      </c>
      <c r="AQ55" s="2"/>
      <c r="AR55" s="22">
        <f t="shared" si="14"/>
        <v>663.61404207313024</v>
      </c>
      <c r="AS55" s="22">
        <v>26.54</v>
      </c>
      <c r="AT55" s="22">
        <v>26.54</v>
      </c>
      <c r="AU55" s="22"/>
      <c r="AV55" s="22"/>
      <c r="AW55" s="22">
        <f t="shared" si="83"/>
        <v>663.61404207313024</v>
      </c>
      <c r="AX55" s="2">
        <v>663.61</v>
      </c>
      <c r="AY55" s="2"/>
      <c r="AZ55" s="2"/>
      <c r="BA55" s="2"/>
      <c r="BB55" s="2"/>
      <c r="BC55" s="2"/>
      <c r="BD55" s="2">
        <f t="shared" si="45"/>
        <v>663.61</v>
      </c>
      <c r="BE55" s="2">
        <f t="shared" si="46"/>
        <v>4.0420731302219792E-3</v>
      </c>
      <c r="BF55" s="2">
        <f t="shared" si="47"/>
        <v>-663.61</v>
      </c>
      <c r="BG55" s="2">
        <v>26.54</v>
      </c>
      <c r="BH55" s="2">
        <v>26.54</v>
      </c>
      <c r="BI55" s="2">
        <v>500</v>
      </c>
      <c r="BJ55" s="2">
        <v>289.04000000000002</v>
      </c>
      <c r="BK55" s="2"/>
      <c r="BL55" s="2"/>
      <c r="BM55" s="10">
        <f t="shared" si="71"/>
        <v>57.808000000000007</v>
      </c>
    </row>
    <row r="56" spans="1:65" hidden="1" x14ac:dyDescent="0.2">
      <c r="A56" s="24"/>
      <c r="B56" s="31"/>
      <c r="C56" s="20"/>
      <c r="D56" s="20"/>
      <c r="E56" s="20"/>
      <c r="F56" s="20"/>
      <c r="G56" s="20"/>
      <c r="H56" s="20"/>
      <c r="I56" s="32">
        <v>322</v>
      </c>
      <c r="J56" s="33" t="s">
        <v>70</v>
      </c>
      <c r="K56" s="34">
        <f t="shared" ref="K56:AB56" si="111">SUM(K57:K65)</f>
        <v>218445.44</v>
      </c>
      <c r="L56" s="34">
        <f t="shared" si="111"/>
        <v>184000</v>
      </c>
      <c r="M56" s="34">
        <f t="shared" si="111"/>
        <v>184000</v>
      </c>
      <c r="N56" s="34">
        <f t="shared" si="111"/>
        <v>146000</v>
      </c>
      <c r="O56" s="34">
        <f t="shared" si="111"/>
        <v>146000</v>
      </c>
      <c r="P56" s="34">
        <f t="shared" si="111"/>
        <v>127000</v>
      </c>
      <c r="Q56" s="34">
        <f t="shared" si="111"/>
        <v>127000</v>
      </c>
      <c r="R56" s="34">
        <f t="shared" si="111"/>
        <v>62539.500000000007</v>
      </c>
      <c r="S56" s="34">
        <f t="shared" si="111"/>
        <v>129000</v>
      </c>
      <c r="T56" s="34">
        <f t="shared" si="111"/>
        <v>58913.150000000009</v>
      </c>
      <c r="U56" s="34">
        <f t="shared" si="111"/>
        <v>0</v>
      </c>
      <c r="V56" s="34">
        <f t="shared" si="111"/>
        <v>888.88888888888891</v>
      </c>
      <c r="W56" s="34">
        <f t="shared" si="111"/>
        <v>132000</v>
      </c>
      <c r="X56" s="34">
        <f t="shared" si="111"/>
        <v>148000</v>
      </c>
      <c r="Y56" s="34">
        <f t="shared" si="111"/>
        <v>167000</v>
      </c>
      <c r="Z56" s="34">
        <f t="shared" si="111"/>
        <v>156000</v>
      </c>
      <c r="AA56" s="34">
        <f t="shared" si="111"/>
        <v>177000</v>
      </c>
      <c r="AB56" s="34">
        <f t="shared" si="111"/>
        <v>44702.85</v>
      </c>
      <c r="AC56" s="34">
        <f>SUM(AC57:AC66)</f>
        <v>177000</v>
      </c>
      <c r="AD56" s="34">
        <f t="shared" ref="AD56:AM56" si="112">SUM(AD57:AD66)</f>
        <v>220000</v>
      </c>
      <c r="AE56" s="34">
        <f t="shared" si="112"/>
        <v>0</v>
      </c>
      <c r="AF56" s="34">
        <f t="shared" si="112"/>
        <v>0</v>
      </c>
      <c r="AG56" s="34">
        <f t="shared" si="112"/>
        <v>220000</v>
      </c>
      <c r="AH56" s="34">
        <f t="shared" si="112"/>
        <v>106467.7</v>
      </c>
      <c r="AI56" s="34">
        <f t="shared" si="112"/>
        <v>207000</v>
      </c>
      <c r="AJ56" s="34">
        <f t="shared" si="112"/>
        <v>69059.75</v>
      </c>
      <c r="AK56" s="34">
        <f t="shared" si="112"/>
        <v>203000</v>
      </c>
      <c r="AL56" s="34">
        <f t="shared" si="112"/>
        <v>40000</v>
      </c>
      <c r="AM56" s="34">
        <f t="shared" si="112"/>
        <v>0</v>
      </c>
      <c r="AN56" s="34">
        <f>SUM(AN57:AN67)</f>
        <v>243000</v>
      </c>
      <c r="AO56" s="22">
        <f t="shared" si="13"/>
        <v>32251.642444754129</v>
      </c>
      <c r="AP56" s="34">
        <f>SUM(AP57:AP67)</f>
        <v>238000</v>
      </c>
      <c r="AQ56" s="34"/>
      <c r="AR56" s="22">
        <f t="shared" si="14"/>
        <v>31588.028402681</v>
      </c>
      <c r="AS56" s="22"/>
      <c r="AT56" s="22">
        <f t="shared" ref="AT56" si="113">SUM(AT57:AT67)</f>
        <v>13490.969999999998</v>
      </c>
      <c r="AU56" s="22">
        <f t="shared" ref="AU56:AV56" si="114">SUM(AU57:AU67)</f>
        <v>2000</v>
      </c>
      <c r="AV56" s="22">
        <f t="shared" si="114"/>
        <v>0</v>
      </c>
      <c r="AW56" s="22">
        <f t="shared" si="83"/>
        <v>33588.028402680997</v>
      </c>
      <c r="AX56" s="2"/>
      <c r="AY56" s="2"/>
      <c r="AZ56" s="2"/>
      <c r="BA56" s="2"/>
      <c r="BB56" s="2"/>
      <c r="BC56" s="2"/>
      <c r="BD56" s="2">
        <f t="shared" si="45"/>
        <v>0</v>
      </c>
      <c r="BE56" s="2">
        <f t="shared" si="46"/>
        <v>33588.028402680997</v>
      </c>
      <c r="BF56" s="2">
        <f t="shared" si="47"/>
        <v>0</v>
      </c>
      <c r="BG56" s="2">
        <f>SUM(BG57:BG67)</f>
        <v>18859.920000000002</v>
      </c>
      <c r="BH56" s="2">
        <f>SUM(BH57:BH67)</f>
        <v>12208.839999999997</v>
      </c>
      <c r="BI56" s="2">
        <f>SUM(BI57:BI67)</f>
        <v>32450</v>
      </c>
      <c r="BJ56" s="2">
        <f>SUM(BJ57:BJ67)</f>
        <v>13106</v>
      </c>
      <c r="BK56" s="2"/>
      <c r="BL56" s="2"/>
      <c r="BM56" s="10">
        <f t="shared" si="71"/>
        <v>40.388289676425273</v>
      </c>
    </row>
    <row r="57" spans="1:65" hidden="1" x14ac:dyDescent="0.2">
      <c r="A57" s="24"/>
      <c r="B57" s="31"/>
      <c r="C57" s="20"/>
      <c r="D57" s="20"/>
      <c r="E57" s="20"/>
      <c r="F57" s="20"/>
      <c r="G57" s="20"/>
      <c r="H57" s="20"/>
      <c r="I57" s="32">
        <v>32211</v>
      </c>
      <c r="J57" s="33" t="s">
        <v>10</v>
      </c>
      <c r="K57" s="34">
        <v>24260.17</v>
      </c>
      <c r="L57" s="34">
        <v>10000</v>
      </c>
      <c r="M57" s="34">
        <v>10000</v>
      </c>
      <c r="N57" s="34">
        <v>8000</v>
      </c>
      <c r="O57" s="34">
        <v>8000</v>
      </c>
      <c r="P57" s="34">
        <v>10000</v>
      </c>
      <c r="Q57" s="34">
        <v>10000</v>
      </c>
      <c r="R57" s="34">
        <v>1159.3800000000001</v>
      </c>
      <c r="S57" s="34">
        <v>10000</v>
      </c>
      <c r="T57" s="34">
        <v>4564.53</v>
      </c>
      <c r="U57" s="34"/>
      <c r="V57" s="22">
        <f t="shared" si="42"/>
        <v>100</v>
      </c>
      <c r="W57" s="34">
        <v>10000</v>
      </c>
      <c r="X57" s="34">
        <v>10000</v>
      </c>
      <c r="Y57" s="34">
        <v>10000</v>
      </c>
      <c r="Z57" s="34">
        <v>6000</v>
      </c>
      <c r="AA57" s="34">
        <v>10000</v>
      </c>
      <c r="AB57" s="34">
        <v>1858.13</v>
      </c>
      <c r="AC57" s="34">
        <v>10000</v>
      </c>
      <c r="AD57" s="34">
        <v>15000</v>
      </c>
      <c r="AE57" s="34"/>
      <c r="AF57" s="34"/>
      <c r="AG57" s="37">
        <f>SUM(AD57+AE57-AF57)</f>
        <v>15000</v>
      </c>
      <c r="AH57" s="34">
        <v>10410.75</v>
      </c>
      <c r="AI57" s="34">
        <v>15000</v>
      </c>
      <c r="AJ57" s="2">
        <v>2804.81</v>
      </c>
      <c r="AK57" s="34">
        <v>10000</v>
      </c>
      <c r="AL57" s="34"/>
      <c r="AM57" s="34"/>
      <c r="AN57" s="2">
        <f t="shared" si="44"/>
        <v>10000</v>
      </c>
      <c r="AO57" s="22">
        <f t="shared" si="13"/>
        <v>1327.2280841462605</v>
      </c>
      <c r="AP57" s="2">
        <v>10000</v>
      </c>
      <c r="AQ57" s="2"/>
      <c r="AR57" s="22">
        <f t="shared" si="14"/>
        <v>1327.2280841462605</v>
      </c>
      <c r="AS57" s="22">
        <v>950.92</v>
      </c>
      <c r="AT57" s="22">
        <v>950.92</v>
      </c>
      <c r="AU57" s="22"/>
      <c r="AV57" s="22"/>
      <c r="AW57" s="22">
        <f t="shared" si="83"/>
        <v>1327.2280841462605</v>
      </c>
      <c r="AX57" s="2">
        <v>1327.23</v>
      </c>
      <c r="AY57" s="2"/>
      <c r="AZ57" s="2"/>
      <c r="BA57" s="2"/>
      <c r="BB57" s="2"/>
      <c r="BC57" s="2"/>
      <c r="BD57" s="2">
        <f t="shared" si="45"/>
        <v>1327.23</v>
      </c>
      <c r="BE57" s="2">
        <f t="shared" si="46"/>
        <v>-1.9158537395469466E-3</v>
      </c>
      <c r="BF57" s="2">
        <f t="shared" si="47"/>
        <v>-1327.23</v>
      </c>
      <c r="BG57" s="2">
        <v>1107.97</v>
      </c>
      <c r="BH57" s="2">
        <v>950.92</v>
      </c>
      <c r="BI57" s="2">
        <v>1400</v>
      </c>
      <c r="BJ57" s="2">
        <v>759.93</v>
      </c>
      <c r="BK57" s="2"/>
      <c r="BL57" s="2"/>
      <c r="BM57" s="10">
        <f t="shared" si="71"/>
        <v>54.280714285714282</v>
      </c>
    </row>
    <row r="58" spans="1:65" hidden="1" x14ac:dyDescent="0.2">
      <c r="A58" s="24"/>
      <c r="B58" s="31"/>
      <c r="C58" s="20"/>
      <c r="D58" s="20"/>
      <c r="E58" s="20"/>
      <c r="F58" s="20"/>
      <c r="G58" s="20"/>
      <c r="H58" s="20"/>
      <c r="I58" s="32">
        <v>32211</v>
      </c>
      <c r="J58" s="33" t="s">
        <v>38</v>
      </c>
      <c r="K58" s="34">
        <v>5842.59</v>
      </c>
      <c r="L58" s="34">
        <v>3000</v>
      </c>
      <c r="M58" s="34">
        <v>3000</v>
      </c>
      <c r="N58" s="34">
        <v>4000</v>
      </c>
      <c r="O58" s="34">
        <v>4000</v>
      </c>
      <c r="P58" s="34">
        <v>3000</v>
      </c>
      <c r="Q58" s="34">
        <v>3000</v>
      </c>
      <c r="R58" s="34">
        <v>3187.5</v>
      </c>
      <c r="S58" s="34">
        <v>5000</v>
      </c>
      <c r="T58" s="34">
        <v>2296.29</v>
      </c>
      <c r="U58" s="34"/>
      <c r="V58" s="22">
        <f t="shared" si="42"/>
        <v>166.66666666666669</v>
      </c>
      <c r="W58" s="34">
        <v>5000</v>
      </c>
      <c r="X58" s="34">
        <v>5000</v>
      </c>
      <c r="Y58" s="34">
        <v>5000</v>
      </c>
      <c r="Z58" s="34">
        <v>5000</v>
      </c>
      <c r="AA58" s="34">
        <v>5000</v>
      </c>
      <c r="AB58" s="34">
        <v>998.3</v>
      </c>
      <c r="AC58" s="34">
        <v>5000</v>
      </c>
      <c r="AD58" s="34">
        <v>15000</v>
      </c>
      <c r="AE58" s="34"/>
      <c r="AF58" s="34"/>
      <c r="AG58" s="37">
        <f t="shared" ref="AG58:AG66" si="115">SUM(AD58+AE58-AF58)</f>
        <v>15000</v>
      </c>
      <c r="AH58" s="34">
        <v>2116.92</v>
      </c>
      <c r="AI58" s="34">
        <v>10000</v>
      </c>
      <c r="AJ58" s="2">
        <v>215.4</v>
      </c>
      <c r="AK58" s="34">
        <v>5000</v>
      </c>
      <c r="AL58" s="34"/>
      <c r="AM58" s="34"/>
      <c r="AN58" s="2">
        <f t="shared" si="44"/>
        <v>5000</v>
      </c>
      <c r="AO58" s="22">
        <f t="shared" si="13"/>
        <v>663.61404207313024</v>
      </c>
      <c r="AP58" s="2">
        <v>15000</v>
      </c>
      <c r="AQ58" s="2"/>
      <c r="AR58" s="22">
        <f t="shared" si="14"/>
        <v>1990.8421262193906</v>
      </c>
      <c r="AS58" s="22">
        <v>965.88</v>
      </c>
      <c r="AT58" s="22">
        <v>965.88</v>
      </c>
      <c r="AU58" s="22"/>
      <c r="AV58" s="22"/>
      <c r="AW58" s="22">
        <f t="shared" si="83"/>
        <v>1990.8421262193906</v>
      </c>
      <c r="AX58" s="2"/>
      <c r="AY58" s="2"/>
      <c r="AZ58" s="2">
        <v>1990.84</v>
      </c>
      <c r="BA58" s="2"/>
      <c r="BB58" s="2"/>
      <c r="BC58" s="2"/>
      <c r="BD58" s="2">
        <f t="shared" si="45"/>
        <v>1990.84</v>
      </c>
      <c r="BE58" s="2">
        <f t="shared" si="46"/>
        <v>2.1262193906750326E-3</v>
      </c>
      <c r="BF58" s="2">
        <f t="shared" si="47"/>
        <v>-1990.84</v>
      </c>
      <c r="BG58" s="2">
        <v>2034.19</v>
      </c>
      <c r="BH58" s="2">
        <v>965.88</v>
      </c>
      <c r="BI58" s="2">
        <v>2200</v>
      </c>
      <c r="BJ58" s="2">
        <v>249.45</v>
      </c>
      <c r="BK58" s="2"/>
      <c r="BL58" s="2"/>
      <c r="BM58" s="10">
        <f t="shared" si="71"/>
        <v>11.338636363636363</v>
      </c>
    </row>
    <row r="59" spans="1:65" hidden="1" x14ac:dyDescent="0.2">
      <c r="A59" s="24"/>
      <c r="B59" s="31"/>
      <c r="C59" s="20"/>
      <c r="D59" s="20"/>
      <c r="E59" s="20"/>
      <c r="F59" s="20"/>
      <c r="G59" s="20"/>
      <c r="H59" s="20"/>
      <c r="I59" s="32">
        <v>32212</v>
      </c>
      <c r="J59" s="33" t="s">
        <v>53</v>
      </c>
      <c r="K59" s="34">
        <v>4710.17</v>
      </c>
      <c r="L59" s="34">
        <v>1000</v>
      </c>
      <c r="M59" s="34">
        <v>1000</v>
      </c>
      <c r="N59" s="34">
        <v>8000</v>
      </c>
      <c r="O59" s="34">
        <v>8000</v>
      </c>
      <c r="P59" s="34">
        <v>8000</v>
      </c>
      <c r="Q59" s="34">
        <v>8000</v>
      </c>
      <c r="R59" s="34">
        <v>7900</v>
      </c>
      <c r="S59" s="34">
        <v>8000</v>
      </c>
      <c r="T59" s="34">
        <v>6972.5</v>
      </c>
      <c r="U59" s="34"/>
      <c r="V59" s="22">
        <f t="shared" si="42"/>
        <v>100</v>
      </c>
      <c r="W59" s="34">
        <v>8000</v>
      </c>
      <c r="X59" s="34">
        <v>13000</v>
      </c>
      <c r="Y59" s="34">
        <v>13000</v>
      </c>
      <c r="Z59" s="34">
        <v>13000</v>
      </c>
      <c r="AA59" s="34">
        <v>15000</v>
      </c>
      <c r="AB59" s="34">
        <v>7278</v>
      </c>
      <c r="AC59" s="34">
        <v>15000</v>
      </c>
      <c r="AD59" s="34">
        <v>8000</v>
      </c>
      <c r="AE59" s="34"/>
      <c r="AF59" s="34"/>
      <c r="AG59" s="37">
        <f t="shared" si="115"/>
        <v>8000</v>
      </c>
      <c r="AH59" s="34">
        <v>5200</v>
      </c>
      <c r="AI59" s="34">
        <v>8000</v>
      </c>
      <c r="AJ59" s="2">
        <v>0</v>
      </c>
      <c r="AK59" s="34">
        <v>5000</v>
      </c>
      <c r="AL59" s="34"/>
      <c r="AM59" s="34"/>
      <c r="AN59" s="2">
        <f t="shared" si="44"/>
        <v>5000</v>
      </c>
      <c r="AO59" s="22">
        <f t="shared" si="13"/>
        <v>663.61404207313024</v>
      </c>
      <c r="AP59" s="2">
        <v>3000</v>
      </c>
      <c r="AQ59" s="2"/>
      <c r="AR59" s="22">
        <f t="shared" si="14"/>
        <v>398.16842524387812</v>
      </c>
      <c r="AS59" s="22"/>
      <c r="AT59" s="22"/>
      <c r="AU59" s="22"/>
      <c r="AV59" s="22"/>
      <c r="AW59" s="22">
        <f t="shared" si="83"/>
        <v>398.16842524387812</v>
      </c>
      <c r="AX59" s="2">
        <v>398.17</v>
      </c>
      <c r="AY59" s="2"/>
      <c r="AZ59" s="2"/>
      <c r="BA59" s="2"/>
      <c r="BB59" s="2"/>
      <c r="BC59" s="2"/>
      <c r="BD59" s="2">
        <f t="shared" si="45"/>
        <v>398.17</v>
      </c>
      <c r="BE59" s="2">
        <f t="shared" si="46"/>
        <v>-1.5747561218972805E-3</v>
      </c>
      <c r="BF59" s="2">
        <f t="shared" si="47"/>
        <v>-398.17</v>
      </c>
      <c r="BG59" s="2"/>
      <c r="BH59" s="2">
        <v>0</v>
      </c>
      <c r="BI59" s="2">
        <v>200</v>
      </c>
      <c r="BJ59" s="2">
        <v>0</v>
      </c>
      <c r="BK59" s="2"/>
      <c r="BL59" s="2"/>
      <c r="BM59" s="10">
        <f t="shared" si="71"/>
        <v>0</v>
      </c>
    </row>
    <row r="60" spans="1:65" hidden="1" x14ac:dyDescent="0.2">
      <c r="A60" s="24"/>
      <c r="B60" s="31"/>
      <c r="C60" s="20"/>
      <c r="D60" s="20"/>
      <c r="E60" s="20"/>
      <c r="F60" s="20"/>
      <c r="G60" s="20"/>
      <c r="H60" s="20"/>
      <c r="I60" s="32">
        <v>32231</v>
      </c>
      <c r="J60" s="33" t="s">
        <v>54</v>
      </c>
      <c r="K60" s="34">
        <v>61703.83</v>
      </c>
      <c r="L60" s="34">
        <v>100000</v>
      </c>
      <c r="M60" s="34">
        <v>100000</v>
      </c>
      <c r="N60" s="34">
        <v>80000</v>
      </c>
      <c r="O60" s="34">
        <v>80000</v>
      </c>
      <c r="P60" s="34">
        <v>50000</v>
      </c>
      <c r="Q60" s="34">
        <v>50000</v>
      </c>
      <c r="R60" s="34">
        <v>22715.360000000001</v>
      </c>
      <c r="S60" s="34">
        <v>50000</v>
      </c>
      <c r="T60" s="34">
        <v>26170.2</v>
      </c>
      <c r="U60" s="34"/>
      <c r="V60" s="22">
        <f t="shared" si="42"/>
        <v>100</v>
      </c>
      <c r="W60" s="34">
        <v>55000</v>
      </c>
      <c r="X60" s="34">
        <v>54000</v>
      </c>
      <c r="Y60" s="34">
        <v>76000</v>
      </c>
      <c r="Z60" s="34">
        <v>54000</v>
      </c>
      <c r="AA60" s="34">
        <v>80000</v>
      </c>
      <c r="AB60" s="34">
        <v>8087.73</v>
      </c>
      <c r="AC60" s="34">
        <v>80000</v>
      </c>
      <c r="AD60" s="34">
        <v>60000</v>
      </c>
      <c r="AE60" s="34"/>
      <c r="AF60" s="34"/>
      <c r="AG60" s="37">
        <f t="shared" si="115"/>
        <v>60000</v>
      </c>
      <c r="AH60" s="34">
        <v>29636.080000000002</v>
      </c>
      <c r="AI60" s="34">
        <v>60000</v>
      </c>
      <c r="AJ60" s="2">
        <v>18715.830000000002</v>
      </c>
      <c r="AK60" s="34">
        <v>60000</v>
      </c>
      <c r="AL60" s="34">
        <v>40000</v>
      </c>
      <c r="AM60" s="34"/>
      <c r="AN60" s="2">
        <f t="shared" si="44"/>
        <v>100000</v>
      </c>
      <c r="AO60" s="22">
        <f t="shared" si="13"/>
        <v>13272.280841462605</v>
      </c>
      <c r="AP60" s="2">
        <v>100000</v>
      </c>
      <c r="AQ60" s="2"/>
      <c r="AR60" s="22">
        <f t="shared" si="14"/>
        <v>13272.280841462605</v>
      </c>
      <c r="AS60" s="22">
        <v>9147.18</v>
      </c>
      <c r="AT60" s="22">
        <v>9147.18</v>
      </c>
      <c r="AU60" s="22">
        <v>2000</v>
      </c>
      <c r="AV60" s="22"/>
      <c r="AW60" s="22">
        <f t="shared" si="83"/>
        <v>15272.280841462605</v>
      </c>
      <c r="AX60" s="2"/>
      <c r="AY60" s="2"/>
      <c r="AZ60" s="2">
        <v>15272.28</v>
      </c>
      <c r="BA60" s="2"/>
      <c r="BB60" s="2"/>
      <c r="BC60" s="2"/>
      <c r="BD60" s="2">
        <f t="shared" si="45"/>
        <v>15272.28</v>
      </c>
      <c r="BE60" s="2">
        <f t="shared" si="46"/>
        <v>8.4146260451234411E-4</v>
      </c>
      <c r="BF60" s="2">
        <f t="shared" si="47"/>
        <v>-15272.28</v>
      </c>
      <c r="BG60" s="2">
        <v>11366.24</v>
      </c>
      <c r="BH60" s="2">
        <v>7946.32</v>
      </c>
      <c r="BI60" s="2">
        <v>16000</v>
      </c>
      <c r="BJ60" s="2">
        <v>4790.42</v>
      </c>
      <c r="BK60" s="2"/>
      <c r="BL60" s="2"/>
      <c r="BM60" s="10">
        <f t="shared" si="71"/>
        <v>29.940125000000002</v>
      </c>
    </row>
    <row r="61" spans="1:65" hidden="1" x14ac:dyDescent="0.2">
      <c r="A61" s="24"/>
      <c r="B61" s="31"/>
      <c r="C61" s="20"/>
      <c r="D61" s="20"/>
      <c r="E61" s="20"/>
      <c r="F61" s="20"/>
      <c r="G61" s="20"/>
      <c r="H61" s="20"/>
      <c r="I61" s="32">
        <v>32231</v>
      </c>
      <c r="J61" s="33" t="s">
        <v>78</v>
      </c>
      <c r="K61" s="34">
        <v>48994.69</v>
      </c>
      <c r="L61" s="34">
        <v>50000</v>
      </c>
      <c r="M61" s="34">
        <v>50000</v>
      </c>
      <c r="N61" s="34">
        <v>20000</v>
      </c>
      <c r="O61" s="34">
        <v>20000</v>
      </c>
      <c r="P61" s="34">
        <v>28000</v>
      </c>
      <c r="Q61" s="34">
        <v>28000</v>
      </c>
      <c r="R61" s="34">
        <v>17223.27</v>
      </c>
      <c r="S61" s="34">
        <v>28000</v>
      </c>
      <c r="T61" s="34">
        <v>9032.83</v>
      </c>
      <c r="U61" s="34"/>
      <c r="V61" s="22">
        <f t="shared" si="42"/>
        <v>100</v>
      </c>
      <c r="W61" s="34">
        <v>28000</v>
      </c>
      <c r="X61" s="34">
        <v>20000</v>
      </c>
      <c r="Y61" s="34">
        <v>20000</v>
      </c>
      <c r="Z61" s="34">
        <v>20000</v>
      </c>
      <c r="AA61" s="34">
        <v>20000</v>
      </c>
      <c r="AB61" s="34">
        <v>13090.92</v>
      </c>
      <c r="AC61" s="34">
        <v>20000</v>
      </c>
      <c r="AD61" s="34">
        <v>40000</v>
      </c>
      <c r="AE61" s="34"/>
      <c r="AF61" s="34"/>
      <c r="AG61" s="37">
        <f t="shared" si="115"/>
        <v>40000</v>
      </c>
      <c r="AH61" s="34">
        <v>18059.09</v>
      </c>
      <c r="AI61" s="34">
        <v>40000</v>
      </c>
      <c r="AJ61" s="2">
        <v>26889.33</v>
      </c>
      <c r="AK61" s="34">
        <v>50000</v>
      </c>
      <c r="AL61" s="34"/>
      <c r="AM61" s="34"/>
      <c r="AN61" s="2">
        <f t="shared" si="44"/>
        <v>50000</v>
      </c>
      <c r="AO61" s="22">
        <f t="shared" si="13"/>
        <v>6636.1404207313026</v>
      </c>
      <c r="AP61" s="2">
        <v>50000</v>
      </c>
      <c r="AQ61" s="2"/>
      <c r="AR61" s="22">
        <f t="shared" si="14"/>
        <v>6636.1404207313026</v>
      </c>
      <c r="AS61" s="22">
        <v>169.66</v>
      </c>
      <c r="AT61" s="22">
        <v>169.66</v>
      </c>
      <c r="AU61" s="22"/>
      <c r="AV61" s="22"/>
      <c r="AW61" s="22">
        <f t="shared" si="83"/>
        <v>6636.1404207313026</v>
      </c>
      <c r="AX61" s="2"/>
      <c r="AY61" s="2"/>
      <c r="AZ61" s="2"/>
      <c r="BA61" s="2">
        <v>6636.14</v>
      </c>
      <c r="BB61" s="2"/>
      <c r="BC61" s="2"/>
      <c r="BD61" s="2">
        <f t="shared" si="45"/>
        <v>6636.14</v>
      </c>
      <c r="BE61" s="2">
        <f t="shared" si="46"/>
        <v>4.2073130225617206E-4</v>
      </c>
      <c r="BF61" s="2">
        <f t="shared" si="47"/>
        <v>-6636.14</v>
      </c>
      <c r="BG61" s="2">
        <v>204.59</v>
      </c>
      <c r="BH61" s="2">
        <v>132.13999999999999</v>
      </c>
      <c r="BI61" s="2">
        <v>6300</v>
      </c>
      <c r="BJ61" s="2">
        <v>3078.45</v>
      </c>
      <c r="BK61" s="2"/>
      <c r="BL61" s="2"/>
      <c r="BM61" s="10">
        <f t="shared" si="71"/>
        <v>48.864285714285707</v>
      </c>
    </row>
    <row r="62" spans="1:65" hidden="1" x14ac:dyDescent="0.2">
      <c r="A62" s="24"/>
      <c r="B62" s="31"/>
      <c r="C62" s="20"/>
      <c r="D62" s="20"/>
      <c r="E62" s="20"/>
      <c r="F62" s="20"/>
      <c r="G62" s="20"/>
      <c r="H62" s="20"/>
      <c r="I62" s="32">
        <v>32231</v>
      </c>
      <c r="J62" s="33" t="s">
        <v>153</v>
      </c>
      <c r="K62" s="34"/>
      <c r="L62" s="34"/>
      <c r="M62" s="34"/>
      <c r="N62" s="34">
        <v>14000</v>
      </c>
      <c r="O62" s="34">
        <v>14000</v>
      </c>
      <c r="P62" s="34">
        <v>16000</v>
      </c>
      <c r="Q62" s="34">
        <v>16000</v>
      </c>
      <c r="R62" s="34">
        <v>6145.96</v>
      </c>
      <c r="S62" s="34">
        <v>16000</v>
      </c>
      <c r="T62" s="34">
        <v>5319.12</v>
      </c>
      <c r="U62" s="34"/>
      <c r="V62" s="22">
        <f t="shared" si="42"/>
        <v>100</v>
      </c>
      <c r="W62" s="34">
        <v>15000</v>
      </c>
      <c r="X62" s="34">
        <v>18000</v>
      </c>
      <c r="Y62" s="34">
        <v>18000</v>
      </c>
      <c r="Z62" s="34">
        <v>18000</v>
      </c>
      <c r="AA62" s="34">
        <v>20000</v>
      </c>
      <c r="AB62" s="34">
        <v>6721.38</v>
      </c>
      <c r="AC62" s="34">
        <v>20000</v>
      </c>
      <c r="AD62" s="34">
        <v>20000</v>
      </c>
      <c r="AE62" s="34"/>
      <c r="AF62" s="34"/>
      <c r="AG62" s="37">
        <f t="shared" si="115"/>
        <v>20000</v>
      </c>
      <c r="AH62" s="34">
        <v>7601.83</v>
      </c>
      <c r="AI62" s="34">
        <v>15000</v>
      </c>
      <c r="AJ62" s="2">
        <v>7096.47</v>
      </c>
      <c r="AK62" s="34">
        <v>15000</v>
      </c>
      <c r="AL62" s="34"/>
      <c r="AM62" s="34"/>
      <c r="AN62" s="2">
        <f t="shared" si="44"/>
        <v>15000</v>
      </c>
      <c r="AO62" s="22">
        <f t="shared" si="13"/>
        <v>1990.8421262193906</v>
      </c>
      <c r="AP62" s="2">
        <v>15000</v>
      </c>
      <c r="AQ62" s="2"/>
      <c r="AR62" s="22">
        <f t="shared" si="14"/>
        <v>1990.8421262193906</v>
      </c>
      <c r="AS62" s="22">
        <v>664.3</v>
      </c>
      <c r="AT62" s="22">
        <v>664.3</v>
      </c>
      <c r="AU62" s="22"/>
      <c r="AV62" s="22"/>
      <c r="AW62" s="22">
        <f t="shared" si="83"/>
        <v>1990.8421262193906</v>
      </c>
      <c r="AX62" s="2">
        <v>200</v>
      </c>
      <c r="AY62" s="2"/>
      <c r="AZ62" s="2"/>
      <c r="BA62" s="2">
        <v>1790.84</v>
      </c>
      <c r="BB62" s="2"/>
      <c r="BC62" s="2"/>
      <c r="BD62" s="2">
        <f t="shared" si="45"/>
        <v>1990.84</v>
      </c>
      <c r="BE62" s="2">
        <f t="shared" si="46"/>
        <v>2.1262193906750326E-3</v>
      </c>
      <c r="BF62" s="2">
        <f t="shared" si="47"/>
        <v>-1990.84</v>
      </c>
      <c r="BG62" s="2">
        <v>1347.52</v>
      </c>
      <c r="BH62" s="2">
        <v>664.3</v>
      </c>
      <c r="BI62" s="2">
        <v>2000</v>
      </c>
      <c r="BJ62" s="2">
        <v>940.3</v>
      </c>
      <c r="BK62" s="2"/>
      <c r="BL62" s="2"/>
      <c r="BM62" s="10">
        <f t="shared" si="71"/>
        <v>47.014999999999993</v>
      </c>
    </row>
    <row r="63" spans="1:65" hidden="1" x14ac:dyDescent="0.2">
      <c r="A63" s="24"/>
      <c r="B63" s="31"/>
      <c r="C63" s="20"/>
      <c r="D63" s="20"/>
      <c r="E63" s="20"/>
      <c r="F63" s="20"/>
      <c r="G63" s="20"/>
      <c r="H63" s="20"/>
      <c r="I63" s="32">
        <v>32231</v>
      </c>
      <c r="J63" s="33" t="s">
        <v>154</v>
      </c>
      <c r="K63" s="34">
        <v>60498.47</v>
      </c>
      <c r="L63" s="34"/>
      <c r="M63" s="34">
        <v>0</v>
      </c>
      <c r="N63" s="34">
        <v>10000</v>
      </c>
      <c r="O63" s="34">
        <v>10000</v>
      </c>
      <c r="P63" s="34">
        <v>9000</v>
      </c>
      <c r="Q63" s="34">
        <v>9000</v>
      </c>
      <c r="R63" s="34">
        <v>2180.4299999999998</v>
      </c>
      <c r="S63" s="34">
        <v>8000</v>
      </c>
      <c r="T63" s="34">
        <v>3901.43</v>
      </c>
      <c r="U63" s="34"/>
      <c r="V63" s="22">
        <f t="shared" si="42"/>
        <v>88.888888888888886</v>
      </c>
      <c r="W63" s="34">
        <v>8000</v>
      </c>
      <c r="X63" s="34">
        <v>10000</v>
      </c>
      <c r="Y63" s="34">
        <v>10000</v>
      </c>
      <c r="Z63" s="34">
        <v>10000</v>
      </c>
      <c r="AA63" s="34">
        <v>12000</v>
      </c>
      <c r="AB63" s="34">
        <v>3380.65</v>
      </c>
      <c r="AC63" s="34">
        <v>6000</v>
      </c>
      <c r="AD63" s="34">
        <v>6000</v>
      </c>
      <c r="AE63" s="34"/>
      <c r="AF63" s="34"/>
      <c r="AG63" s="37">
        <f t="shared" si="115"/>
        <v>6000</v>
      </c>
      <c r="AH63" s="34">
        <v>5860.37</v>
      </c>
      <c r="AI63" s="34">
        <v>8000</v>
      </c>
      <c r="AJ63" s="2">
        <v>4295.7700000000004</v>
      </c>
      <c r="AK63" s="34">
        <v>8000</v>
      </c>
      <c r="AL63" s="34"/>
      <c r="AM63" s="34"/>
      <c r="AN63" s="2">
        <f t="shared" si="44"/>
        <v>8000</v>
      </c>
      <c r="AO63" s="22">
        <f t="shared" si="13"/>
        <v>1061.7824673170085</v>
      </c>
      <c r="AP63" s="2">
        <v>8000</v>
      </c>
      <c r="AQ63" s="2"/>
      <c r="AR63" s="22">
        <f t="shared" si="14"/>
        <v>1061.7824673170085</v>
      </c>
      <c r="AS63" s="22">
        <v>229.14</v>
      </c>
      <c r="AT63" s="22">
        <v>229.14</v>
      </c>
      <c r="AU63" s="22"/>
      <c r="AV63" s="22"/>
      <c r="AW63" s="22">
        <f t="shared" si="83"/>
        <v>1061.7824673170085</v>
      </c>
      <c r="AX63" s="2">
        <v>1061.78</v>
      </c>
      <c r="AY63" s="2"/>
      <c r="AZ63" s="2"/>
      <c r="BA63" s="2"/>
      <c r="BB63" s="2"/>
      <c r="BC63" s="2"/>
      <c r="BD63" s="2">
        <f t="shared" si="45"/>
        <v>1061.78</v>
      </c>
      <c r="BE63" s="2">
        <f t="shared" si="46"/>
        <v>2.4673170084952289E-3</v>
      </c>
      <c r="BF63" s="2">
        <f t="shared" si="47"/>
        <v>-1061.78</v>
      </c>
      <c r="BG63" s="2">
        <v>691.8</v>
      </c>
      <c r="BH63" s="2">
        <v>229.14</v>
      </c>
      <c r="BI63" s="2">
        <v>1100</v>
      </c>
      <c r="BJ63" s="2">
        <v>792.83</v>
      </c>
      <c r="BK63" s="2"/>
      <c r="BL63" s="2"/>
      <c r="BM63" s="10">
        <f t="shared" si="71"/>
        <v>72.075454545454548</v>
      </c>
    </row>
    <row r="64" spans="1:65" hidden="1" x14ac:dyDescent="0.2">
      <c r="A64" s="24"/>
      <c r="B64" s="31"/>
      <c r="C64" s="20"/>
      <c r="D64" s="20"/>
      <c r="E64" s="20"/>
      <c r="F64" s="20"/>
      <c r="G64" s="20"/>
      <c r="H64" s="20"/>
      <c r="I64" s="32">
        <v>32231</v>
      </c>
      <c r="J64" s="33" t="s">
        <v>267</v>
      </c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22"/>
      <c r="W64" s="34"/>
      <c r="X64" s="34"/>
      <c r="Y64" s="34"/>
      <c r="Z64" s="34"/>
      <c r="AA64" s="34"/>
      <c r="AB64" s="34"/>
      <c r="AC64" s="34">
        <v>6000</v>
      </c>
      <c r="AD64" s="34">
        <v>6000</v>
      </c>
      <c r="AE64" s="34"/>
      <c r="AF64" s="34"/>
      <c r="AG64" s="37">
        <f t="shared" si="115"/>
        <v>6000</v>
      </c>
      <c r="AH64" s="34">
        <v>4530.8</v>
      </c>
      <c r="AI64" s="34">
        <v>6000</v>
      </c>
      <c r="AJ64" s="2">
        <v>5050.7700000000004</v>
      </c>
      <c r="AK64" s="34">
        <v>10000</v>
      </c>
      <c r="AL64" s="34"/>
      <c r="AM64" s="34"/>
      <c r="AN64" s="2">
        <f t="shared" si="44"/>
        <v>10000</v>
      </c>
      <c r="AO64" s="22">
        <f t="shared" si="13"/>
        <v>1327.2280841462605</v>
      </c>
      <c r="AP64" s="2">
        <v>20000</v>
      </c>
      <c r="AQ64" s="2"/>
      <c r="AR64" s="22">
        <f t="shared" si="14"/>
        <v>2654.4561682925209</v>
      </c>
      <c r="AS64" s="22">
        <v>1074.08</v>
      </c>
      <c r="AT64" s="22">
        <v>1074.08</v>
      </c>
      <c r="AU64" s="22"/>
      <c r="AV64" s="22"/>
      <c r="AW64" s="22">
        <f t="shared" si="83"/>
        <v>2654.4561682925209</v>
      </c>
      <c r="AX64" s="2">
        <v>2654.46</v>
      </c>
      <c r="AY64" s="2"/>
      <c r="AZ64" s="2"/>
      <c r="BA64" s="2"/>
      <c r="BB64" s="2"/>
      <c r="BC64" s="2"/>
      <c r="BD64" s="2">
        <f t="shared" si="45"/>
        <v>2654.46</v>
      </c>
      <c r="BE64" s="2">
        <f t="shared" si="46"/>
        <v>-3.8317074790938932E-3</v>
      </c>
      <c r="BF64" s="2">
        <f t="shared" si="47"/>
        <v>-2654.46</v>
      </c>
      <c r="BG64" s="2">
        <v>1723.46</v>
      </c>
      <c r="BH64" s="2">
        <v>1074.08</v>
      </c>
      <c r="BI64" s="2">
        <v>2500</v>
      </c>
      <c r="BJ64" s="2">
        <v>801.36</v>
      </c>
      <c r="BK64" s="2"/>
      <c r="BL64" s="2"/>
      <c r="BM64" s="10">
        <f t="shared" si="71"/>
        <v>32.054400000000001</v>
      </c>
    </row>
    <row r="65" spans="1:65" hidden="1" x14ac:dyDescent="0.2">
      <c r="A65" s="24"/>
      <c r="B65" s="31"/>
      <c r="C65" s="20"/>
      <c r="D65" s="20"/>
      <c r="E65" s="20"/>
      <c r="F65" s="20"/>
      <c r="G65" s="20"/>
      <c r="H65" s="20"/>
      <c r="I65" s="32">
        <v>32251</v>
      </c>
      <c r="J65" s="33" t="s">
        <v>26</v>
      </c>
      <c r="K65" s="34">
        <v>12435.52</v>
      </c>
      <c r="L65" s="34">
        <v>20000</v>
      </c>
      <c r="M65" s="34">
        <v>20000</v>
      </c>
      <c r="N65" s="34">
        <v>2000</v>
      </c>
      <c r="O65" s="34">
        <v>2000</v>
      </c>
      <c r="P65" s="34">
        <v>3000</v>
      </c>
      <c r="Q65" s="34">
        <v>3000</v>
      </c>
      <c r="R65" s="34">
        <v>2027.6</v>
      </c>
      <c r="S65" s="34">
        <v>4000</v>
      </c>
      <c r="T65" s="34">
        <v>656.25</v>
      </c>
      <c r="U65" s="34"/>
      <c r="V65" s="22">
        <f t="shared" si="42"/>
        <v>133.33333333333331</v>
      </c>
      <c r="W65" s="34">
        <v>3000</v>
      </c>
      <c r="X65" s="34">
        <v>18000</v>
      </c>
      <c r="Y65" s="34">
        <v>15000</v>
      </c>
      <c r="Z65" s="34">
        <v>30000</v>
      </c>
      <c r="AA65" s="34">
        <v>15000</v>
      </c>
      <c r="AB65" s="34">
        <v>3287.74</v>
      </c>
      <c r="AC65" s="34">
        <v>15000</v>
      </c>
      <c r="AD65" s="34">
        <v>15000</v>
      </c>
      <c r="AE65" s="34"/>
      <c r="AF65" s="34"/>
      <c r="AG65" s="37">
        <f t="shared" si="115"/>
        <v>15000</v>
      </c>
      <c r="AH65" s="34">
        <v>526.11</v>
      </c>
      <c r="AI65" s="34">
        <v>10000</v>
      </c>
      <c r="AJ65" s="2">
        <v>3009.37</v>
      </c>
      <c r="AK65" s="34">
        <v>10000</v>
      </c>
      <c r="AL65" s="34"/>
      <c r="AM65" s="34"/>
      <c r="AN65" s="2">
        <f t="shared" si="44"/>
        <v>10000</v>
      </c>
      <c r="AO65" s="22">
        <f t="shared" si="13"/>
        <v>1327.2280841462605</v>
      </c>
      <c r="AP65" s="2">
        <v>5000</v>
      </c>
      <c r="AQ65" s="2"/>
      <c r="AR65" s="22">
        <f t="shared" si="14"/>
        <v>663.61404207313024</v>
      </c>
      <c r="AS65" s="22">
        <v>289.81</v>
      </c>
      <c r="AT65" s="22">
        <v>289.81</v>
      </c>
      <c r="AU65" s="22"/>
      <c r="AV65" s="22"/>
      <c r="AW65" s="22">
        <f t="shared" si="83"/>
        <v>663.61404207313024</v>
      </c>
      <c r="AX65" s="2">
        <v>663.61</v>
      </c>
      <c r="AY65" s="2"/>
      <c r="AZ65" s="2"/>
      <c r="BA65" s="2"/>
      <c r="BB65" s="2"/>
      <c r="BC65" s="2"/>
      <c r="BD65" s="2">
        <f t="shared" si="45"/>
        <v>663.61</v>
      </c>
      <c r="BE65" s="2">
        <f t="shared" si="46"/>
        <v>4.0420731302219792E-3</v>
      </c>
      <c r="BF65" s="2">
        <f t="shared" si="47"/>
        <v>-663.61</v>
      </c>
      <c r="BG65" s="2">
        <v>384.15</v>
      </c>
      <c r="BH65" s="2">
        <v>246.06</v>
      </c>
      <c r="BI65" s="2">
        <v>500</v>
      </c>
      <c r="BJ65" s="2">
        <v>1427.66</v>
      </c>
      <c r="BK65" s="2"/>
      <c r="BL65" s="2"/>
      <c r="BM65" s="10">
        <f t="shared" si="71"/>
        <v>285.53200000000004</v>
      </c>
    </row>
    <row r="66" spans="1:65" hidden="1" x14ac:dyDescent="0.2">
      <c r="A66" s="24"/>
      <c r="B66" s="31"/>
      <c r="C66" s="20"/>
      <c r="D66" s="20"/>
      <c r="E66" s="20"/>
      <c r="F66" s="20"/>
      <c r="G66" s="20"/>
      <c r="H66" s="20"/>
      <c r="I66" s="32">
        <v>32271</v>
      </c>
      <c r="J66" s="33" t="s">
        <v>310</v>
      </c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22"/>
      <c r="W66" s="34"/>
      <c r="X66" s="34"/>
      <c r="Y66" s="34"/>
      <c r="Z66" s="34"/>
      <c r="AA66" s="34"/>
      <c r="AB66" s="34"/>
      <c r="AC66" s="34"/>
      <c r="AD66" s="34">
        <v>35000</v>
      </c>
      <c r="AE66" s="34"/>
      <c r="AF66" s="34"/>
      <c r="AG66" s="37">
        <f t="shared" si="115"/>
        <v>35000</v>
      </c>
      <c r="AH66" s="34">
        <v>22525.75</v>
      </c>
      <c r="AI66" s="34">
        <v>35000</v>
      </c>
      <c r="AJ66" s="2">
        <v>982</v>
      </c>
      <c r="AK66" s="34">
        <v>30000</v>
      </c>
      <c r="AL66" s="34"/>
      <c r="AM66" s="34"/>
      <c r="AN66" s="2">
        <f t="shared" si="44"/>
        <v>30000</v>
      </c>
      <c r="AO66" s="22">
        <f t="shared" si="13"/>
        <v>3981.6842524387812</v>
      </c>
      <c r="AP66" s="2">
        <v>10000</v>
      </c>
      <c r="AQ66" s="2"/>
      <c r="AR66" s="22">
        <f t="shared" si="14"/>
        <v>1327.2280841462605</v>
      </c>
      <c r="AS66" s="22"/>
      <c r="AT66" s="22"/>
      <c r="AU66" s="22"/>
      <c r="AV66" s="22"/>
      <c r="AW66" s="22">
        <f t="shared" si="83"/>
        <v>1327.2280841462605</v>
      </c>
      <c r="AX66" s="2">
        <v>1327.23</v>
      </c>
      <c r="AY66" s="2"/>
      <c r="AZ66" s="2"/>
      <c r="BA66" s="2"/>
      <c r="BB66" s="2"/>
      <c r="BC66" s="2"/>
      <c r="BD66" s="2">
        <f t="shared" si="45"/>
        <v>1327.23</v>
      </c>
      <c r="BE66" s="2">
        <f t="shared" si="46"/>
        <v>-1.9158537395469466E-3</v>
      </c>
      <c r="BF66" s="2">
        <f t="shared" si="47"/>
        <v>-1327.23</v>
      </c>
      <c r="BG66" s="2"/>
      <c r="BH66" s="2">
        <v>0</v>
      </c>
      <c r="BI66" s="2"/>
      <c r="BJ66" s="2"/>
      <c r="BK66" s="2"/>
      <c r="BL66" s="2"/>
      <c r="BM66" s="10">
        <v>0</v>
      </c>
    </row>
    <row r="67" spans="1:65" hidden="1" x14ac:dyDescent="0.2">
      <c r="A67" s="24"/>
      <c r="B67" s="31"/>
      <c r="C67" s="20"/>
      <c r="D67" s="20"/>
      <c r="E67" s="20"/>
      <c r="F67" s="20"/>
      <c r="G67" s="20"/>
      <c r="H67" s="20"/>
      <c r="I67" s="32">
        <v>32271</v>
      </c>
      <c r="J67" s="33" t="s">
        <v>268</v>
      </c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22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7"/>
      <c r="AH67" s="34"/>
      <c r="AI67" s="34"/>
      <c r="AJ67" s="2"/>
      <c r="AK67" s="34"/>
      <c r="AL67" s="34"/>
      <c r="AM67" s="34"/>
      <c r="AN67" s="2"/>
      <c r="AO67" s="22">
        <f t="shared" si="13"/>
        <v>0</v>
      </c>
      <c r="AP67" s="2">
        <v>2000</v>
      </c>
      <c r="AQ67" s="2"/>
      <c r="AR67" s="22">
        <f t="shared" si="14"/>
        <v>265.44561682925212</v>
      </c>
      <c r="AS67" s="22"/>
      <c r="AT67" s="22"/>
      <c r="AU67" s="22"/>
      <c r="AV67" s="22"/>
      <c r="AW67" s="22">
        <f t="shared" si="83"/>
        <v>265.44561682925212</v>
      </c>
      <c r="AX67" s="2">
        <v>265.45</v>
      </c>
      <c r="AY67" s="2"/>
      <c r="AZ67" s="2"/>
      <c r="BA67" s="2"/>
      <c r="BB67" s="2"/>
      <c r="BC67" s="2"/>
      <c r="BD67" s="2">
        <f t="shared" si="45"/>
        <v>265.45</v>
      </c>
      <c r="BE67" s="2">
        <f t="shared" si="46"/>
        <v>-4.3831707478716453E-3</v>
      </c>
      <c r="BF67" s="2">
        <f t="shared" si="47"/>
        <v>-265.45</v>
      </c>
      <c r="BG67" s="2"/>
      <c r="BH67" s="2">
        <v>0</v>
      </c>
      <c r="BI67" s="2">
        <v>250</v>
      </c>
      <c r="BJ67" s="2">
        <v>265.60000000000002</v>
      </c>
      <c r="BK67" s="2"/>
      <c r="BL67" s="2"/>
      <c r="BM67" s="10">
        <f t="shared" si="71"/>
        <v>106.24</v>
      </c>
    </row>
    <row r="68" spans="1:65" hidden="1" x14ac:dyDescent="0.2">
      <c r="A68" s="24"/>
      <c r="B68" s="31"/>
      <c r="C68" s="20"/>
      <c r="D68" s="20"/>
      <c r="E68" s="20"/>
      <c r="F68" s="20"/>
      <c r="G68" s="20"/>
      <c r="H68" s="20"/>
      <c r="I68" s="32">
        <v>323</v>
      </c>
      <c r="J68" s="33" t="s">
        <v>71</v>
      </c>
      <c r="K68" s="34">
        <f>SUM(K69:K107)</f>
        <v>511849.45000000007</v>
      </c>
      <c r="L68" s="34">
        <f>SUM(L69:L107)</f>
        <v>173000</v>
      </c>
      <c r="M68" s="34">
        <f>SUM(M69:M107)</f>
        <v>173000</v>
      </c>
      <c r="N68" s="34">
        <f t="shared" ref="N68:AN68" si="116">SUM(N69:N109)</f>
        <v>251000</v>
      </c>
      <c r="O68" s="34">
        <f t="shared" si="116"/>
        <v>251000</v>
      </c>
      <c r="P68" s="34">
        <f t="shared" si="116"/>
        <v>237000</v>
      </c>
      <c r="Q68" s="34">
        <f t="shared" si="116"/>
        <v>237000</v>
      </c>
      <c r="R68" s="34">
        <f t="shared" si="116"/>
        <v>51233.7</v>
      </c>
      <c r="S68" s="34">
        <f t="shared" si="116"/>
        <v>346000</v>
      </c>
      <c r="T68" s="34">
        <f t="shared" si="116"/>
        <v>83002.679999999993</v>
      </c>
      <c r="U68" s="34">
        <f t="shared" si="116"/>
        <v>0</v>
      </c>
      <c r="V68" s="34" t="e">
        <f t="shared" si="116"/>
        <v>#DIV/0!</v>
      </c>
      <c r="W68" s="34">
        <f t="shared" si="116"/>
        <v>294000</v>
      </c>
      <c r="X68" s="34">
        <f t="shared" si="116"/>
        <v>574500</v>
      </c>
      <c r="Y68" s="34">
        <f t="shared" si="116"/>
        <v>596500</v>
      </c>
      <c r="Z68" s="34">
        <f t="shared" si="116"/>
        <v>716500</v>
      </c>
      <c r="AA68" s="34">
        <f t="shared" si="116"/>
        <v>773500</v>
      </c>
      <c r="AB68" s="34">
        <f t="shared" si="116"/>
        <v>149184.54</v>
      </c>
      <c r="AC68" s="34">
        <f t="shared" si="116"/>
        <v>728500</v>
      </c>
      <c r="AD68" s="34">
        <f t="shared" si="116"/>
        <v>648000</v>
      </c>
      <c r="AE68" s="34">
        <f t="shared" si="116"/>
        <v>0</v>
      </c>
      <c r="AF68" s="34">
        <f t="shared" si="116"/>
        <v>0</v>
      </c>
      <c r="AG68" s="34">
        <f t="shared" si="116"/>
        <v>653000</v>
      </c>
      <c r="AH68" s="34">
        <f t="shared" si="116"/>
        <v>472412.03000000009</v>
      </c>
      <c r="AI68" s="34">
        <f t="shared" si="116"/>
        <v>779000</v>
      </c>
      <c r="AJ68" s="34">
        <f t="shared" si="116"/>
        <v>201674.47</v>
      </c>
      <c r="AK68" s="34">
        <f t="shared" si="116"/>
        <v>847970</v>
      </c>
      <c r="AL68" s="34">
        <f t="shared" si="116"/>
        <v>123000</v>
      </c>
      <c r="AM68" s="34">
        <f t="shared" si="116"/>
        <v>0</v>
      </c>
      <c r="AN68" s="34">
        <f t="shared" si="116"/>
        <v>970970</v>
      </c>
      <c r="AO68" s="22">
        <f t="shared" si="13"/>
        <v>128869.86528634945</v>
      </c>
      <c r="AP68" s="34">
        <f>SUM(AP69:AP109)</f>
        <v>823500</v>
      </c>
      <c r="AQ68" s="34"/>
      <c r="AR68" s="22">
        <f t="shared" si="14"/>
        <v>109297.23272944454</v>
      </c>
      <c r="AS68" s="22"/>
      <c r="AT68" s="22">
        <f>SUM(AT69:AT109)</f>
        <v>54287.74</v>
      </c>
      <c r="AU68" s="22">
        <f>SUM(AU69:AU109)</f>
        <v>29800</v>
      </c>
      <c r="AV68" s="22">
        <f>SUM(AV69:AV109)</f>
        <v>1000</v>
      </c>
      <c r="AW68" s="22">
        <f t="shared" si="83"/>
        <v>138097.23272944454</v>
      </c>
      <c r="AX68" s="2"/>
      <c r="AY68" s="2"/>
      <c r="AZ68" s="2"/>
      <c r="BA68" s="2"/>
      <c r="BB68" s="2"/>
      <c r="BC68" s="2"/>
      <c r="BD68" s="2">
        <f t="shared" si="45"/>
        <v>0</v>
      </c>
      <c r="BE68" s="2">
        <f t="shared" si="46"/>
        <v>138097.23272944454</v>
      </c>
      <c r="BF68" s="2">
        <f t="shared" si="47"/>
        <v>0</v>
      </c>
      <c r="BG68" s="2">
        <f>SUM(BG69:BG109)</f>
        <v>77050.180000000008</v>
      </c>
      <c r="BH68" s="2">
        <f>SUM(BH69:BH109)</f>
        <v>32362.770000000004</v>
      </c>
      <c r="BI68" s="2">
        <f>SUM(BI69:BI109)</f>
        <v>122000</v>
      </c>
      <c r="BJ68" s="2">
        <f>SUM(BJ69:BJ109)</f>
        <v>50766.250000000007</v>
      </c>
      <c r="BK68" s="2"/>
      <c r="BL68" s="2"/>
      <c r="BM68" s="10">
        <f t="shared" si="71"/>
        <v>41.611680327868861</v>
      </c>
    </row>
    <row r="69" spans="1:65" hidden="1" x14ac:dyDescent="0.2">
      <c r="A69" s="24"/>
      <c r="B69" s="31"/>
      <c r="C69" s="20"/>
      <c r="D69" s="20"/>
      <c r="E69" s="20"/>
      <c r="F69" s="20"/>
      <c r="G69" s="20"/>
      <c r="H69" s="20"/>
      <c r="I69" s="32">
        <v>32311</v>
      </c>
      <c r="J69" s="33" t="s">
        <v>46</v>
      </c>
      <c r="K69" s="34">
        <v>58381.98</v>
      </c>
      <c r="L69" s="34">
        <v>35000</v>
      </c>
      <c r="M69" s="34">
        <v>35000</v>
      </c>
      <c r="N69" s="34">
        <v>20000</v>
      </c>
      <c r="O69" s="34">
        <v>20000</v>
      </c>
      <c r="P69" s="34">
        <v>20000</v>
      </c>
      <c r="Q69" s="34">
        <v>20000</v>
      </c>
      <c r="R69" s="34">
        <v>7226.15</v>
      </c>
      <c r="S69" s="34">
        <v>20000</v>
      </c>
      <c r="T69" s="34">
        <v>6906.77</v>
      </c>
      <c r="U69" s="34"/>
      <c r="V69" s="22">
        <f t="shared" si="42"/>
        <v>100</v>
      </c>
      <c r="W69" s="34">
        <v>20000</v>
      </c>
      <c r="X69" s="34">
        <v>20000</v>
      </c>
      <c r="Y69" s="34">
        <v>20000</v>
      </c>
      <c r="Z69" s="34">
        <v>14000</v>
      </c>
      <c r="AA69" s="34">
        <v>20000</v>
      </c>
      <c r="AB69" s="34">
        <v>5307.29</v>
      </c>
      <c r="AC69" s="34">
        <v>20000</v>
      </c>
      <c r="AD69" s="34">
        <v>20000</v>
      </c>
      <c r="AE69" s="34"/>
      <c r="AF69" s="34"/>
      <c r="AG69" s="37">
        <f>SUM(AD69+AE69-AF69)</f>
        <v>20000</v>
      </c>
      <c r="AH69" s="34">
        <v>14892.56</v>
      </c>
      <c r="AI69" s="34">
        <v>20000</v>
      </c>
      <c r="AJ69" s="2">
        <v>7834.29</v>
      </c>
      <c r="AK69" s="34">
        <v>25000</v>
      </c>
      <c r="AL69" s="34"/>
      <c r="AM69" s="34"/>
      <c r="AN69" s="2">
        <f t="shared" si="44"/>
        <v>25000</v>
      </c>
      <c r="AO69" s="22">
        <f t="shared" si="13"/>
        <v>3318.0702103656513</v>
      </c>
      <c r="AP69" s="2">
        <v>25000</v>
      </c>
      <c r="AQ69" s="2"/>
      <c r="AR69" s="22">
        <f t="shared" si="14"/>
        <v>3318.0702103656513</v>
      </c>
      <c r="AS69" s="22">
        <v>2212.2399999999998</v>
      </c>
      <c r="AT69" s="22">
        <v>2212.2399999999998</v>
      </c>
      <c r="AU69" s="22">
        <v>600</v>
      </c>
      <c r="AV69" s="22"/>
      <c r="AW69" s="22">
        <f t="shared" ref="AW69:AW102" si="117">SUM(AR69+AU69-AV69)</f>
        <v>3918.0702103656513</v>
      </c>
      <c r="AX69" s="2"/>
      <c r="AY69" s="2"/>
      <c r="AZ69" s="2">
        <v>3918.07</v>
      </c>
      <c r="BA69" s="2"/>
      <c r="BB69" s="2"/>
      <c r="BC69" s="2"/>
      <c r="BD69" s="2">
        <f t="shared" si="45"/>
        <v>3918.07</v>
      </c>
      <c r="BE69" s="2">
        <f t="shared" si="46"/>
        <v>2.1036565112808603E-4</v>
      </c>
      <c r="BF69" s="2">
        <f t="shared" si="47"/>
        <v>-3918.07</v>
      </c>
      <c r="BG69" s="2">
        <v>2980.94</v>
      </c>
      <c r="BH69" s="2">
        <v>1691.41</v>
      </c>
      <c r="BI69" s="2">
        <v>4000</v>
      </c>
      <c r="BJ69" s="2">
        <v>1598.98</v>
      </c>
      <c r="BK69" s="2"/>
      <c r="BL69" s="2"/>
      <c r="BM69" s="10">
        <f t="shared" si="71"/>
        <v>39.974499999999999</v>
      </c>
    </row>
    <row r="70" spans="1:65" hidden="1" x14ac:dyDescent="0.2">
      <c r="A70" s="24"/>
      <c r="B70" s="31"/>
      <c r="C70" s="20"/>
      <c r="D70" s="20"/>
      <c r="E70" s="20"/>
      <c r="F70" s="20"/>
      <c r="G70" s="20"/>
      <c r="H70" s="20"/>
      <c r="I70" s="32">
        <v>32313</v>
      </c>
      <c r="J70" s="33" t="s">
        <v>47</v>
      </c>
      <c r="K70" s="34">
        <v>7833.32</v>
      </c>
      <c r="L70" s="34">
        <v>2000</v>
      </c>
      <c r="M70" s="34">
        <v>2000</v>
      </c>
      <c r="N70" s="34">
        <v>2000</v>
      </c>
      <c r="O70" s="34">
        <v>2000</v>
      </c>
      <c r="P70" s="34">
        <v>2000</v>
      </c>
      <c r="Q70" s="34">
        <v>2000</v>
      </c>
      <c r="R70" s="34">
        <v>526.5</v>
      </c>
      <c r="S70" s="34">
        <v>2000</v>
      </c>
      <c r="T70" s="34">
        <v>552</v>
      </c>
      <c r="U70" s="34"/>
      <c r="V70" s="22">
        <f t="shared" si="42"/>
        <v>100</v>
      </c>
      <c r="W70" s="34">
        <v>2000</v>
      </c>
      <c r="X70" s="34">
        <v>2000</v>
      </c>
      <c r="Y70" s="34">
        <v>2000</v>
      </c>
      <c r="Z70" s="34">
        <v>4000</v>
      </c>
      <c r="AA70" s="34">
        <v>2000</v>
      </c>
      <c r="AB70" s="34">
        <v>1750.64</v>
      </c>
      <c r="AC70" s="34">
        <v>2000</v>
      </c>
      <c r="AD70" s="34">
        <v>2000</v>
      </c>
      <c r="AE70" s="34"/>
      <c r="AF70" s="34"/>
      <c r="AG70" s="37">
        <f t="shared" ref="AG70:AG109" si="118">SUM(AD70+AE70-AF70)</f>
        <v>2000</v>
      </c>
      <c r="AH70" s="34">
        <v>794.7</v>
      </c>
      <c r="AI70" s="34">
        <v>2000</v>
      </c>
      <c r="AJ70" s="2">
        <v>446.7</v>
      </c>
      <c r="AK70" s="34">
        <v>2000</v>
      </c>
      <c r="AL70" s="34"/>
      <c r="AM70" s="34"/>
      <c r="AN70" s="2">
        <f t="shared" si="44"/>
        <v>2000</v>
      </c>
      <c r="AO70" s="22">
        <f t="shared" si="13"/>
        <v>265.44561682925212</v>
      </c>
      <c r="AP70" s="2">
        <v>4000</v>
      </c>
      <c r="AQ70" s="2"/>
      <c r="AR70" s="22">
        <f t="shared" si="14"/>
        <v>530.89123365850423</v>
      </c>
      <c r="AS70" s="22">
        <v>206.88</v>
      </c>
      <c r="AT70" s="22">
        <v>206.88</v>
      </c>
      <c r="AU70" s="22"/>
      <c r="AV70" s="22"/>
      <c r="AW70" s="22">
        <f t="shared" si="117"/>
        <v>530.89123365850423</v>
      </c>
      <c r="AX70" s="2"/>
      <c r="AY70" s="2"/>
      <c r="AZ70" s="2">
        <v>530.89</v>
      </c>
      <c r="BA70" s="2"/>
      <c r="BB70" s="2"/>
      <c r="BC70" s="2"/>
      <c r="BD70" s="2">
        <f t="shared" si="45"/>
        <v>530.89</v>
      </c>
      <c r="BE70" s="2">
        <f t="shared" si="46"/>
        <v>1.2336585042476145E-3</v>
      </c>
      <c r="BF70" s="2">
        <f t="shared" si="47"/>
        <v>-530.89</v>
      </c>
      <c r="BG70" s="2">
        <v>372.03</v>
      </c>
      <c r="BH70" s="2">
        <v>142.86000000000001</v>
      </c>
      <c r="BI70" s="2">
        <v>600</v>
      </c>
      <c r="BJ70" s="2">
        <v>899.13</v>
      </c>
      <c r="BK70" s="2"/>
      <c r="BL70" s="2"/>
      <c r="BM70" s="10">
        <f t="shared" ref="BM70:BM134" si="119">SUM(BJ70/BI70*100)</f>
        <v>149.85500000000002</v>
      </c>
    </row>
    <row r="71" spans="1:65" hidden="1" x14ac:dyDescent="0.2">
      <c r="A71" s="24"/>
      <c r="B71" s="31"/>
      <c r="C71" s="20"/>
      <c r="D71" s="20"/>
      <c r="E71" s="20"/>
      <c r="F71" s="20"/>
      <c r="G71" s="20"/>
      <c r="H71" s="20"/>
      <c r="I71" s="32">
        <v>32321</v>
      </c>
      <c r="J71" s="33" t="s">
        <v>59</v>
      </c>
      <c r="K71" s="34">
        <v>58032.22</v>
      </c>
      <c r="L71" s="34">
        <v>10000</v>
      </c>
      <c r="M71" s="34">
        <v>10000</v>
      </c>
      <c r="N71" s="34">
        <v>45000</v>
      </c>
      <c r="O71" s="34">
        <v>45000</v>
      </c>
      <c r="P71" s="34">
        <v>45000</v>
      </c>
      <c r="Q71" s="34">
        <v>45000</v>
      </c>
      <c r="R71" s="34">
        <v>695</v>
      </c>
      <c r="S71" s="34">
        <v>30000</v>
      </c>
      <c r="T71" s="34">
        <v>1541.41</v>
      </c>
      <c r="U71" s="34"/>
      <c r="V71" s="22">
        <f t="shared" si="42"/>
        <v>66.666666666666657</v>
      </c>
      <c r="W71" s="34">
        <v>30000</v>
      </c>
      <c r="X71" s="34">
        <v>100000</v>
      </c>
      <c r="Y71" s="34">
        <v>100000</v>
      </c>
      <c r="Z71" s="34">
        <v>100000</v>
      </c>
      <c r="AA71" s="34">
        <v>100000</v>
      </c>
      <c r="AB71" s="34">
        <v>10612.4</v>
      </c>
      <c r="AC71" s="34">
        <v>100000</v>
      </c>
      <c r="AD71" s="34">
        <v>50000</v>
      </c>
      <c r="AE71" s="34"/>
      <c r="AF71" s="34"/>
      <c r="AG71" s="37">
        <f t="shared" si="118"/>
        <v>50000</v>
      </c>
      <c r="AH71" s="34">
        <v>18891.54</v>
      </c>
      <c r="AI71" s="34">
        <v>50000</v>
      </c>
      <c r="AJ71" s="2">
        <v>20904.5</v>
      </c>
      <c r="AK71" s="34">
        <v>50000</v>
      </c>
      <c r="AL71" s="34"/>
      <c r="AM71" s="34"/>
      <c r="AN71" s="2">
        <f t="shared" si="44"/>
        <v>50000</v>
      </c>
      <c r="AO71" s="22">
        <f t="shared" si="13"/>
        <v>6636.1404207313026</v>
      </c>
      <c r="AP71" s="2">
        <v>50000</v>
      </c>
      <c r="AQ71" s="2"/>
      <c r="AR71" s="22">
        <f t="shared" si="14"/>
        <v>6636.1404207313026</v>
      </c>
      <c r="AS71" s="22">
        <v>2923.81</v>
      </c>
      <c r="AT71" s="22">
        <v>2923.81</v>
      </c>
      <c r="AU71" s="22"/>
      <c r="AV71" s="22"/>
      <c r="AW71" s="22">
        <f t="shared" si="117"/>
        <v>6636.1404207313026</v>
      </c>
      <c r="AX71" s="2"/>
      <c r="AY71" s="2"/>
      <c r="AZ71" s="2">
        <v>6636.14</v>
      </c>
      <c r="BA71" s="2"/>
      <c r="BB71" s="2"/>
      <c r="BC71" s="2"/>
      <c r="BD71" s="2">
        <f t="shared" si="45"/>
        <v>6636.14</v>
      </c>
      <c r="BE71" s="2">
        <f t="shared" si="46"/>
        <v>4.2073130225617206E-4</v>
      </c>
      <c r="BF71" s="2">
        <f t="shared" si="47"/>
        <v>-6636.14</v>
      </c>
      <c r="BG71" s="2">
        <v>3169.91</v>
      </c>
      <c r="BH71" s="2">
        <v>1811.01</v>
      </c>
      <c r="BI71" s="2">
        <v>6600</v>
      </c>
      <c r="BJ71" s="2">
        <v>3597.48</v>
      </c>
      <c r="BK71" s="2"/>
      <c r="BL71" s="2"/>
      <c r="BM71" s="10">
        <f t="shared" si="119"/>
        <v>54.507272727272728</v>
      </c>
    </row>
    <row r="72" spans="1:65" hidden="1" x14ac:dyDescent="0.2">
      <c r="A72" s="24"/>
      <c r="B72" s="31"/>
      <c r="C72" s="20"/>
      <c r="D72" s="20"/>
      <c r="E72" s="20"/>
      <c r="F72" s="20"/>
      <c r="G72" s="20"/>
      <c r="H72" s="20"/>
      <c r="I72" s="32">
        <v>32321</v>
      </c>
      <c r="J72" s="33" t="s">
        <v>203</v>
      </c>
      <c r="K72" s="34"/>
      <c r="L72" s="34"/>
      <c r="M72" s="34"/>
      <c r="N72" s="34"/>
      <c r="O72" s="34"/>
      <c r="P72" s="34"/>
      <c r="Q72" s="34"/>
      <c r="R72" s="34"/>
      <c r="S72" s="34"/>
      <c r="T72" s="34">
        <v>2250</v>
      </c>
      <c r="U72" s="34"/>
      <c r="V72" s="22"/>
      <c r="W72" s="34">
        <v>8000</v>
      </c>
      <c r="X72" s="34">
        <v>8000</v>
      </c>
      <c r="Y72" s="34">
        <v>8000</v>
      </c>
      <c r="Z72" s="34">
        <v>8000</v>
      </c>
      <c r="AA72" s="34">
        <v>8000</v>
      </c>
      <c r="AB72" s="34">
        <v>4987.5</v>
      </c>
      <c r="AC72" s="34">
        <v>8000</v>
      </c>
      <c r="AD72" s="34">
        <v>8000</v>
      </c>
      <c r="AE72" s="34"/>
      <c r="AF72" s="34"/>
      <c r="AG72" s="37">
        <f t="shared" si="118"/>
        <v>8000</v>
      </c>
      <c r="AH72" s="34"/>
      <c r="AI72" s="34">
        <v>8000</v>
      </c>
      <c r="AJ72" s="2">
        <v>0</v>
      </c>
      <c r="AK72" s="34">
        <v>8000</v>
      </c>
      <c r="AL72" s="34"/>
      <c r="AM72" s="34"/>
      <c r="AN72" s="2">
        <f t="shared" si="44"/>
        <v>8000</v>
      </c>
      <c r="AO72" s="22">
        <f t="shared" ref="AO72:AO140" si="120">SUM(AN72/$AN$2)</f>
        <v>1061.7824673170085</v>
      </c>
      <c r="AP72" s="2">
        <v>8000</v>
      </c>
      <c r="AQ72" s="2"/>
      <c r="AR72" s="22">
        <f t="shared" ref="AR72:AR140" si="121">SUM(AP72/$AN$2)</f>
        <v>1061.7824673170085</v>
      </c>
      <c r="AS72" s="22"/>
      <c r="AT72" s="22"/>
      <c r="AU72" s="22"/>
      <c r="AV72" s="22"/>
      <c r="AW72" s="22">
        <f t="shared" si="117"/>
        <v>1061.7824673170085</v>
      </c>
      <c r="AX72" s="2"/>
      <c r="AY72" s="2"/>
      <c r="AZ72" s="2">
        <v>1061.78</v>
      </c>
      <c r="BA72" s="2"/>
      <c r="BB72" s="2"/>
      <c r="BC72" s="2"/>
      <c r="BD72" s="2">
        <f t="shared" si="45"/>
        <v>1061.78</v>
      </c>
      <c r="BE72" s="2">
        <f t="shared" si="46"/>
        <v>2.4673170084952289E-3</v>
      </c>
      <c r="BF72" s="2">
        <f t="shared" si="47"/>
        <v>-1061.78</v>
      </c>
      <c r="BG72" s="2"/>
      <c r="BH72" s="2">
        <v>0</v>
      </c>
      <c r="BI72" s="2">
        <v>1100</v>
      </c>
      <c r="BJ72" s="2">
        <v>0</v>
      </c>
      <c r="BK72" s="2"/>
      <c r="BL72" s="2"/>
      <c r="BM72" s="10">
        <f t="shared" si="119"/>
        <v>0</v>
      </c>
    </row>
    <row r="73" spans="1:65" hidden="1" x14ac:dyDescent="0.2">
      <c r="A73" s="24"/>
      <c r="B73" s="31"/>
      <c r="C73" s="20"/>
      <c r="D73" s="20"/>
      <c r="E73" s="20"/>
      <c r="F73" s="20"/>
      <c r="G73" s="20"/>
      <c r="H73" s="20"/>
      <c r="I73" s="32">
        <v>32321</v>
      </c>
      <c r="J73" s="33" t="s">
        <v>326</v>
      </c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22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7"/>
      <c r="AH73" s="34">
        <v>5000</v>
      </c>
      <c r="AI73" s="34">
        <v>5000</v>
      </c>
      <c r="AJ73" s="2">
        <v>0</v>
      </c>
      <c r="AK73" s="34">
        <v>5000</v>
      </c>
      <c r="AL73" s="34">
        <v>50000</v>
      </c>
      <c r="AM73" s="34"/>
      <c r="AN73" s="2">
        <f t="shared" si="44"/>
        <v>55000</v>
      </c>
      <c r="AO73" s="22">
        <f t="shared" si="120"/>
        <v>7299.7544628044325</v>
      </c>
      <c r="AP73" s="2">
        <v>55000</v>
      </c>
      <c r="AQ73" s="2"/>
      <c r="AR73" s="22">
        <f t="shared" si="121"/>
        <v>7299.7544628044325</v>
      </c>
      <c r="AS73" s="22">
        <v>0</v>
      </c>
      <c r="AT73" s="22"/>
      <c r="AU73" s="22"/>
      <c r="AV73" s="22"/>
      <c r="AW73" s="22">
        <f t="shared" si="117"/>
        <v>7299.7544628044325</v>
      </c>
      <c r="AX73" s="2"/>
      <c r="AY73" s="2"/>
      <c r="AZ73" s="2">
        <v>7299.75</v>
      </c>
      <c r="BA73" s="2"/>
      <c r="BB73" s="2"/>
      <c r="BC73" s="2"/>
      <c r="BD73" s="2">
        <f t="shared" si="45"/>
        <v>7299.75</v>
      </c>
      <c r="BE73" s="2">
        <f t="shared" si="46"/>
        <v>4.4628044324781513E-3</v>
      </c>
      <c r="BF73" s="2">
        <f t="shared" si="47"/>
        <v>-7299.75</v>
      </c>
      <c r="BG73" s="2"/>
      <c r="BH73" s="2">
        <v>0</v>
      </c>
      <c r="BI73" s="2">
        <v>7300</v>
      </c>
      <c r="BJ73" s="2">
        <v>4713.07</v>
      </c>
      <c r="BK73" s="2"/>
      <c r="BL73" s="2"/>
      <c r="BM73" s="10">
        <f t="shared" si="119"/>
        <v>64.562602739726032</v>
      </c>
    </row>
    <row r="74" spans="1:65" hidden="1" x14ac:dyDescent="0.2">
      <c r="A74" s="24"/>
      <c r="B74" s="31"/>
      <c r="C74" s="20"/>
      <c r="D74" s="20"/>
      <c r="E74" s="20"/>
      <c r="F74" s="20"/>
      <c r="G74" s="20"/>
      <c r="H74" s="20"/>
      <c r="I74" s="32">
        <v>32322</v>
      </c>
      <c r="J74" s="33" t="s">
        <v>60</v>
      </c>
      <c r="K74" s="34">
        <v>40297.040000000001</v>
      </c>
      <c r="L74" s="34">
        <v>18000</v>
      </c>
      <c r="M74" s="34">
        <v>18000</v>
      </c>
      <c r="N74" s="34">
        <v>5000</v>
      </c>
      <c r="O74" s="34">
        <v>5000</v>
      </c>
      <c r="P74" s="34">
        <v>7000</v>
      </c>
      <c r="Q74" s="34">
        <v>7000</v>
      </c>
      <c r="R74" s="34">
        <v>2102.2800000000002</v>
      </c>
      <c r="S74" s="34">
        <v>7000</v>
      </c>
      <c r="T74" s="34">
        <v>9759.23</v>
      </c>
      <c r="U74" s="34"/>
      <c r="V74" s="22">
        <f t="shared" si="42"/>
        <v>100</v>
      </c>
      <c r="W74" s="34">
        <v>20000</v>
      </c>
      <c r="X74" s="34">
        <v>25000</v>
      </c>
      <c r="Y74" s="34">
        <v>25000</v>
      </c>
      <c r="Z74" s="34">
        <v>15000</v>
      </c>
      <c r="AA74" s="34">
        <v>25000</v>
      </c>
      <c r="AB74" s="34">
        <v>3566.75</v>
      </c>
      <c r="AC74" s="34">
        <v>25000</v>
      </c>
      <c r="AD74" s="34">
        <v>25000</v>
      </c>
      <c r="AE74" s="34"/>
      <c r="AF74" s="34"/>
      <c r="AG74" s="37">
        <f t="shared" si="118"/>
        <v>25000</v>
      </c>
      <c r="AH74" s="34">
        <v>24657.39</v>
      </c>
      <c r="AI74" s="34">
        <v>30000</v>
      </c>
      <c r="AJ74" s="2">
        <v>8254.9599999999991</v>
      </c>
      <c r="AK74" s="34">
        <v>33000</v>
      </c>
      <c r="AL74" s="34"/>
      <c r="AM74" s="34"/>
      <c r="AN74" s="2">
        <f t="shared" si="44"/>
        <v>33000</v>
      </c>
      <c r="AO74" s="22">
        <f t="shared" si="120"/>
        <v>4379.8526776826593</v>
      </c>
      <c r="AP74" s="2">
        <v>30000</v>
      </c>
      <c r="AQ74" s="2"/>
      <c r="AR74" s="22">
        <f t="shared" si="121"/>
        <v>3981.6842524387812</v>
      </c>
      <c r="AS74" s="22">
        <v>2057.84</v>
      </c>
      <c r="AT74" s="22">
        <v>2057.84</v>
      </c>
      <c r="AU74" s="22"/>
      <c r="AV74" s="22"/>
      <c r="AW74" s="22">
        <f t="shared" si="117"/>
        <v>3981.6842524387812</v>
      </c>
      <c r="AX74" s="2"/>
      <c r="AY74" s="2"/>
      <c r="AZ74" s="2">
        <v>3981.68</v>
      </c>
      <c r="BA74" s="2"/>
      <c r="BB74" s="2"/>
      <c r="BC74" s="2"/>
      <c r="BD74" s="2">
        <f t="shared" si="45"/>
        <v>3981.68</v>
      </c>
      <c r="BE74" s="2">
        <f t="shared" si="46"/>
        <v>4.2524387813500653E-3</v>
      </c>
      <c r="BF74" s="2">
        <f t="shared" si="47"/>
        <v>-3981.68</v>
      </c>
      <c r="BG74" s="2">
        <v>3066.68</v>
      </c>
      <c r="BH74" s="2">
        <v>1358.89</v>
      </c>
      <c r="BI74" s="2">
        <v>4000</v>
      </c>
      <c r="BJ74" s="2">
        <v>0</v>
      </c>
      <c r="BK74" s="2"/>
      <c r="BL74" s="2"/>
      <c r="BM74" s="10">
        <f t="shared" si="119"/>
        <v>0</v>
      </c>
    </row>
    <row r="75" spans="1:65" hidden="1" x14ac:dyDescent="0.2">
      <c r="A75" s="24"/>
      <c r="B75" s="31"/>
      <c r="C75" s="20"/>
      <c r="D75" s="20"/>
      <c r="E75" s="20"/>
      <c r="F75" s="20"/>
      <c r="G75" s="20"/>
      <c r="H75" s="20"/>
      <c r="I75" s="32">
        <v>32323</v>
      </c>
      <c r="J75" s="33" t="s">
        <v>61</v>
      </c>
      <c r="K75" s="34">
        <v>81354.02</v>
      </c>
      <c r="L75" s="34">
        <v>35000</v>
      </c>
      <c r="M75" s="34">
        <v>35000</v>
      </c>
      <c r="N75" s="34">
        <v>5000</v>
      </c>
      <c r="O75" s="34">
        <v>5000</v>
      </c>
      <c r="P75" s="34">
        <v>5000</v>
      </c>
      <c r="Q75" s="34">
        <v>5000</v>
      </c>
      <c r="R75" s="34">
        <v>151</v>
      </c>
      <c r="S75" s="34">
        <v>5000</v>
      </c>
      <c r="T75" s="34">
        <v>1059.54</v>
      </c>
      <c r="U75" s="34"/>
      <c r="V75" s="22">
        <f t="shared" si="42"/>
        <v>100</v>
      </c>
      <c r="W75" s="34">
        <v>5000</v>
      </c>
      <c r="X75" s="34">
        <v>7000</v>
      </c>
      <c r="Y75" s="34">
        <v>7000</v>
      </c>
      <c r="Z75" s="34">
        <v>10000</v>
      </c>
      <c r="AA75" s="34">
        <v>10000</v>
      </c>
      <c r="AB75" s="34">
        <v>5196.3500000000004</v>
      </c>
      <c r="AC75" s="34">
        <v>5000</v>
      </c>
      <c r="AD75" s="34">
        <v>5000</v>
      </c>
      <c r="AE75" s="34"/>
      <c r="AF75" s="34"/>
      <c r="AG75" s="37">
        <f t="shared" si="118"/>
        <v>5000</v>
      </c>
      <c r="AH75" s="34">
        <v>2565.64</v>
      </c>
      <c r="AI75" s="34">
        <v>5000</v>
      </c>
      <c r="AJ75" s="2">
        <v>8170.71</v>
      </c>
      <c r="AK75" s="34">
        <v>10000</v>
      </c>
      <c r="AL75" s="34"/>
      <c r="AM75" s="34"/>
      <c r="AN75" s="2">
        <f t="shared" si="44"/>
        <v>10000</v>
      </c>
      <c r="AO75" s="22">
        <f t="shared" si="120"/>
        <v>1327.2280841462605</v>
      </c>
      <c r="AP75" s="2">
        <v>10000</v>
      </c>
      <c r="AQ75" s="2"/>
      <c r="AR75" s="22">
        <f t="shared" si="121"/>
        <v>1327.2280841462605</v>
      </c>
      <c r="AS75" s="22">
        <v>1723.89</v>
      </c>
      <c r="AT75" s="22">
        <v>1723.89</v>
      </c>
      <c r="AU75" s="22">
        <v>800</v>
      </c>
      <c r="AV75" s="22"/>
      <c r="AW75" s="22">
        <f t="shared" si="117"/>
        <v>2127.2280841462607</v>
      </c>
      <c r="AX75" s="2"/>
      <c r="AY75" s="2"/>
      <c r="AZ75" s="2">
        <v>2127.23</v>
      </c>
      <c r="BA75" s="2"/>
      <c r="BB75" s="2"/>
      <c r="BC75" s="2"/>
      <c r="BD75" s="2">
        <f t="shared" si="45"/>
        <v>2127.23</v>
      </c>
      <c r="BE75" s="2">
        <f t="shared" si="46"/>
        <v>-1.9158537393195729E-3</v>
      </c>
      <c r="BF75" s="2">
        <f t="shared" si="47"/>
        <v>-2127.23</v>
      </c>
      <c r="BG75" s="2">
        <v>2807.07</v>
      </c>
      <c r="BH75" s="2">
        <v>1723.89</v>
      </c>
      <c r="BI75" s="2">
        <v>3500</v>
      </c>
      <c r="BJ75" s="2">
        <v>14006.81</v>
      </c>
      <c r="BK75" s="2"/>
      <c r="BL75" s="2"/>
      <c r="BM75" s="10">
        <f t="shared" si="119"/>
        <v>400.19457142857141</v>
      </c>
    </row>
    <row r="76" spans="1:65" hidden="1" x14ac:dyDescent="0.2">
      <c r="A76" s="24"/>
      <c r="B76" s="31"/>
      <c r="C76" s="20"/>
      <c r="D76" s="20"/>
      <c r="E76" s="20"/>
      <c r="F76" s="20"/>
      <c r="G76" s="20"/>
      <c r="H76" s="20"/>
      <c r="I76" s="32">
        <v>32329</v>
      </c>
      <c r="J76" s="33" t="s">
        <v>311</v>
      </c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22"/>
      <c r="W76" s="34"/>
      <c r="X76" s="34">
        <v>15000</v>
      </c>
      <c r="Y76" s="34">
        <v>15000</v>
      </c>
      <c r="Z76" s="34">
        <v>15000</v>
      </c>
      <c r="AA76" s="34">
        <v>20000</v>
      </c>
      <c r="AB76" s="34">
        <v>539.1</v>
      </c>
      <c r="AC76" s="34">
        <v>20000</v>
      </c>
      <c r="AD76" s="34">
        <v>20000</v>
      </c>
      <c r="AE76" s="34"/>
      <c r="AF76" s="34"/>
      <c r="AG76" s="37">
        <f t="shared" si="118"/>
        <v>20000</v>
      </c>
      <c r="AH76" s="34">
        <v>15000</v>
      </c>
      <c r="AI76" s="34">
        <v>15000</v>
      </c>
      <c r="AJ76" s="2">
        <v>0</v>
      </c>
      <c r="AK76" s="34">
        <v>15000</v>
      </c>
      <c r="AL76" s="34"/>
      <c r="AM76" s="34"/>
      <c r="AN76" s="2">
        <f t="shared" si="44"/>
        <v>15000</v>
      </c>
      <c r="AO76" s="22">
        <f t="shared" si="120"/>
        <v>1990.8421262193906</v>
      </c>
      <c r="AP76" s="2">
        <v>15000</v>
      </c>
      <c r="AQ76" s="2"/>
      <c r="AR76" s="22">
        <f t="shared" si="121"/>
        <v>1990.8421262193906</v>
      </c>
      <c r="AS76" s="22">
        <v>12231.4</v>
      </c>
      <c r="AT76" s="22">
        <v>12231.4</v>
      </c>
      <c r="AU76" s="22">
        <v>12000</v>
      </c>
      <c r="AV76" s="22"/>
      <c r="AW76" s="22">
        <f t="shared" si="117"/>
        <v>13990.842126219392</v>
      </c>
      <c r="AX76" s="2"/>
      <c r="AY76" s="2"/>
      <c r="AZ76" s="2">
        <v>13990.84</v>
      </c>
      <c r="BA76" s="2"/>
      <c r="BB76" s="2"/>
      <c r="BC76" s="2"/>
      <c r="BD76" s="2">
        <f t="shared" si="45"/>
        <v>13990.84</v>
      </c>
      <c r="BE76" s="2">
        <f t="shared" si="46"/>
        <v>2.1262193913571537E-3</v>
      </c>
      <c r="BF76" s="2">
        <f t="shared" si="47"/>
        <v>-13990.84</v>
      </c>
      <c r="BG76" s="2">
        <v>13161.33</v>
      </c>
      <c r="BH76" s="2">
        <v>531.4</v>
      </c>
      <c r="BI76" s="2">
        <v>15000</v>
      </c>
      <c r="BJ76" s="2">
        <v>0</v>
      </c>
      <c r="BK76" s="2"/>
      <c r="BL76" s="2"/>
      <c r="BM76" s="10">
        <f t="shared" si="119"/>
        <v>0</v>
      </c>
    </row>
    <row r="77" spans="1:65" hidden="1" x14ac:dyDescent="0.2">
      <c r="A77" s="24"/>
      <c r="B77" s="31"/>
      <c r="C77" s="20"/>
      <c r="D77" s="20"/>
      <c r="E77" s="20"/>
      <c r="F77" s="20"/>
      <c r="G77" s="20"/>
      <c r="H77" s="20"/>
      <c r="I77" s="32">
        <v>32329</v>
      </c>
      <c r="J77" s="33" t="s">
        <v>216</v>
      </c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22"/>
      <c r="W77" s="34"/>
      <c r="X77" s="34">
        <v>150000</v>
      </c>
      <c r="Y77" s="34">
        <v>100000</v>
      </c>
      <c r="Z77" s="34">
        <v>100000</v>
      </c>
      <c r="AA77" s="34">
        <v>100000</v>
      </c>
      <c r="AB77" s="34">
        <v>21125</v>
      </c>
      <c r="AC77" s="34">
        <v>60000</v>
      </c>
      <c r="AD77" s="34">
        <v>30000</v>
      </c>
      <c r="AE77" s="34"/>
      <c r="AF77" s="34"/>
      <c r="AG77" s="37">
        <f t="shared" si="118"/>
        <v>30000</v>
      </c>
      <c r="AH77" s="34">
        <v>50217.5</v>
      </c>
      <c r="AI77" s="34">
        <v>50000</v>
      </c>
      <c r="AJ77" s="2">
        <v>3500</v>
      </c>
      <c r="AK77" s="34">
        <v>50000</v>
      </c>
      <c r="AL77" s="34">
        <v>18000</v>
      </c>
      <c r="AM77" s="34"/>
      <c r="AN77" s="2">
        <f t="shared" si="44"/>
        <v>68000</v>
      </c>
      <c r="AO77" s="22">
        <f t="shared" si="120"/>
        <v>9025.1509721945713</v>
      </c>
      <c r="AP77" s="2">
        <v>68000</v>
      </c>
      <c r="AQ77" s="2"/>
      <c r="AR77" s="22">
        <f t="shared" si="121"/>
        <v>9025.1509721945713</v>
      </c>
      <c r="AS77" s="22"/>
      <c r="AT77" s="22"/>
      <c r="AU77" s="22"/>
      <c r="AV77" s="22"/>
      <c r="AW77" s="22">
        <f t="shared" si="117"/>
        <v>9025.1509721945713</v>
      </c>
      <c r="AX77" s="2"/>
      <c r="AY77" s="2"/>
      <c r="AZ77" s="2">
        <v>9025.15</v>
      </c>
      <c r="BA77" s="2"/>
      <c r="BB77" s="2"/>
      <c r="BC77" s="2"/>
      <c r="BD77" s="2">
        <f t="shared" si="45"/>
        <v>9025.15</v>
      </c>
      <c r="BE77" s="2">
        <f t="shared" si="46"/>
        <v>9.7219457165920176E-4</v>
      </c>
      <c r="BF77" s="2">
        <f t="shared" si="47"/>
        <v>-9025.15</v>
      </c>
      <c r="BG77" s="2"/>
      <c r="BH77" s="2">
        <v>0</v>
      </c>
      <c r="BI77" s="2">
        <v>10000</v>
      </c>
      <c r="BJ77" s="2">
        <v>0</v>
      </c>
      <c r="BK77" s="2"/>
      <c r="BL77" s="2"/>
      <c r="BM77" s="10">
        <f t="shared" si="119"/>
        <v>0</v>
      </c>
    </row>
    <row r="78" spans="1:65" hidden="1" x14ac:dyDescent="0.2">
      <c r="A78" s="24"/>
      <c r="B78" s="31"/>
      <c r="C78" s="20"/>
      <c r="D78" s="20"/>
      <c r="E78" s="20"/>
      <c r="F78" s="20"/>
      <c r="G78" s="20"/>
      <c r="H78" s="20"/>
      <c r="I78" s="32">
        <v>32329</v>
      </c>
      <c r="J78" s="33" t="s">
        <v>384</v>
      </c>
      <c r="K78" s="34"/>
      <c r="L78" s="34"/>
      <c r="M78" s="34"/>
      <c r="N78" s="34">
        <v>50000</v>
      </c>
      <c r="O78" s="34">
        <v>50000</v>
      </c>
      <c r="P78" s="34">
        <v>40000</v>
      </c>
      <c r="Q78" s="34">
        <v>40000</v>
      </c>
      <c r="R78" s="34"/>
      <c r="S78" s="34">
        <v>40000</v>
      </c>
      <c r="T78" s="34">
        <v>22500</v>
      </c>
      <c r="U78" s="34"/>
      <c r="V78" s="22">
        <f t="shared" ref="V78" si="122">S78/P78*100</f>
        <v>100</v>
      </c>
      <c r="W78" s="34">
        <v>42000</v>
      </c>
      <c r="X78" s="34">
        <v>10000</v>
      </c>
      <c r="Y78" s="34">
        <v>10000</v>
      </c>
      <c r="Z78" s="34">
        <v>10000</v>
      </c>
      <c r="AA78" s="34">
        <v>10000</v>
      </c>
      <c r="AB78" s="34"/>
      <c r="AC78" s="34">
        <v>10000</v>
      </c>
      <c r="AD78" s="34">
        <v>10000</v>
      </c>
      <c r="AE78" s="34"/>
      <c r="AF78" s="34"/>
      <c r="AG78" s="37">
        <f t="shared" si="118"/>
        <v>10000</v>
      </c>
      <c r="AH78" s="34"/>
      <c r="AI78" s="34">
        <v>10000</v>
      </c>
      <c r="AJ78" s="2">
        <v>0</v>
      </c>
      <c r="AK78" s="34">
        <v>10000</v>
      </c>
      <c r="AL78" s="34"/>
      <c r="AM78" s="34"/>
      <c r="AN78" s="2">
        <f t="shared" si="44"/>
        <v>10000</v>
      </c>
      <c r="AO78" s="22">
        <f t="shared" si="120"/>
        <v>1327.2280841462605</v>
      </c>
      <c r="AP78" s="2">
        <v>10000</v>
      </c>
      <c r="AQ78" s="2"/>
      <c r="AR78" s="22">
        <f t="shared" si="121"/>
        <v>1327.2280841462605</v>
      </c>
      <c r="AS78" s="22">
        <v>400.15</v>
      </c>
      <c r="AT78" s="22">
        <v>400.15</v>
      </c>
      <c r="AU78" s="22">
        <v>4500</v>
      </c>
      <c r="AV78" s="22"/>
      <c r="AW78" s="22">
        <f t="shared" si="117"/>
        <v>5827.2280841462607</v>
      </c>
      <c r="AX78" s="2">
        <v>5827.23</v>
      </c>
      <c r="AY78" s="2"/>
      <c r="AZ78" s="2"/>
      <c r="BA78" s="2"/>
      <c r="BB78" s="2"/>
      <c r="BC78" s="2"/>
      <c r="BD78" s="2">
        <f t="shared" si="45"/>
        <v>5827.23</v>
      </c>
      <c r="BE78" s="2">
        <f t="shared" si="46"/>
        <v>-1.9158537388648256E-3</v>
      </c>
      <c r="BF78" s="2">
        <f t="shared" si="47"/>
        <v>-5827.23</v>
      </c>
      <c r="BG78" s="2">
        <v>2432.19</v>
      </c>
      <c r="BH78" s="2">
        <v>0</v>
      </c>
      <c r="BI78" s="2">
        <v>3000</v>
      </c>
      <c r="BJ78" s="2">
        <v>1705.84</v>
      </c>
      <c r="BK78" s="2"/>
      <c r="BL78" s="2"/>
      <c r="BM78" s="10">
        <f t="shared" si="119"/>
        <v>56.861333333333327</v>
      </c>
    </row>
    <row r="79" spans="1:65" hidden="1" x14ac:dyDescent="0.2">
      <c r="A79" s="24"/>
      <c r="B79" s="31"/>
      <c r="C79" s="20"/>
      <c r="D79" s="20"/>
      <c r="E79" s="20"/>
      <c r="F79" s="20"/>
      <c r="G79" s="20"/>
      <c r="H79" s="20"/>
      <c r="I79" s="32">
        <v>32329</v>
      </c>
      <c r="J79" s="33" t="s">
        <v>348</v>
      </c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22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7"/>
      <c r="AH79" s="34"/>
      <c r="AI79" s="34"/>
      <c r="AJ79" s="2"/>
      <c r="AK79" s="34">
        <v>50000</v>
      </c>
      <c r="AL79" s="34"/>
      <c r="AM79" s="34"/>
      <c r="AN79" s="2">
        <f t="shared" si="44"/>
        <v>50000</v>
      </c>
      <c r="AO79" s="22">
        <f t="shared" si="120"/>
        <v>6636.1404207313026</v>
      </c>
      <c r="AP79" s="2">
        <v>30000</v>
      </c>
      <c r="AQ79" s="2"/>
      <c r="AR79" s="22">
        <f t="shared" si="121"/>
        <v>3981.6842524387812</v>
      </c>
      <c r="AS79" s="22"/>
      <c r="AT79" s="22"/>
      <c r="AU79" s="22"/>
      <c r="AV79" s="22"/>
      <c r="AW79" s="22">
        <f t="shared" si="117"/>
        <v>3981.6842524387812</v>
      </c>
      <c r="AX79" s="2"/>
      <c r="AY79" s="2"/>
      <c r="AZ79" s="2">
        <v>3981.68</v>
      </c>
      <c r="BA79" s="2"/>
      <c r="BB79" s="2"/>
      <c r="BC79" s="2"/>
      <c r="BD79" s="2">
        <f t="shared" si="45"/>
        <v>3981.68</v>
      </c>
      <c r="BE79" s="2">
        <f t="shared" si="46"/>
        <v>4.2524387813500653E-3</v>
      </c>
      <c r="BF79" s="2">
        <f t="shared" si="47"/>
        <v>-3981.68</v>
      </c>
      <c r="BG79" s="2"/>
      <c r="BH79" s="2">
        <v>0</v>
      </c>
      <c r="BI79" s="2">
        <v>3000</v>
      </c>
      <c r="BJ79" s="2">
        <v>0</v>
      </c>
      <c r="BK79" s="2"/>
      <c r="BL79" s="2"/>
      <c r="BM79" s="10">
        <f t="shared" si="119"/>
        <v>0</v>
      </c>
    </row>
    <row r="80" spans="1:65" ht="13.5" hidden="1" customHeight="1" x14ac:dyDescent="0.2">
      <c r="A80" s="24"/>
      <c r="B80" s="31"/>
      <c r="C80" s="20"/>
      <c r="D80" s="20"/>
      <c r="E80" s="20"/>
      <c r="F80" s="20"/>
      <c r="G80" s="20"/>
      <c r="H80" s="20"/>
      <c r="I80" s="32">
        <v>32329</v>
      </c>
      <c r="J80" s="33" t="s">
        <v>424</v>
      </c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22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7"/>
      <c r="AH80" s="34"/>
      <c r="AI80" s="34"/>
      <c r="AJ80" s="2"/>
      <c r="AK80" s="34"/>
      <c r="AL80" s="34"/>
      <c r="AM80" s="34"/>
      <c r="AN80" s="2"/>
      <c r="AO80" s="22"/>
      <c r="AP80" s="2"/>
      <c r="AQ80" s="2"/>
      <c r="AR80" s="22"/>
      <c r="AS80" s="22"/>
      <c r="AT80" s="22"/>
      <c r="AU80" s="22"/>
      <c r="AV80" s="22"/>
      <c r="AW80" s="2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>
        <v>0</v>
      </c>
      <c r="BI80" s="2">
        <v>0</v>
      </c>
      <c r="BJ80" s="2">
        <v>610</v>
      </c>
      <c r="BK80" s="2"/>
      <c r="BL80" s="2"/>
      <c r="BM80" s="10">
        <v>0</v>
      </c>
    </row>
    <row r="81" spans="1:65" hidden="1" x14ac:dyDescent="0.2">
      <c r="A81" s="24"/>
      <c r="B81" s="31"/>
      <c r="C81" s="20"/>
      <c r="D81" s="20"/>
      <c r="E81" s="20"/>
      <c r="F81" s="20"/>
      <c r="G81" s="20"/>
      <c r="H81" s="20"/>
      <c r="I81" s="32">
        <v>32329</v>
      </c>
      <c r="J81" s="33" t="s">
        <v>357</v>
      </c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22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7"/>
      <c r="AH81" s="34"/>
      <c r="AI81" s="34"/>
      <c r="AJ81" s="2"/>
      <c r="AK81" s="34">
        <v>32970</v>
      </c>
      <c r="AL81" s="34"/>
      <c r="AM81" s="34"/>
      <c r="AN81" s="2">
        <f t="shared" si="44"/>
        <v>32970</v>
      </c>
      <c r="AO81" s="22">
        <f t="shared" si="120"/>
        <v>4375.8709934302206</v>
      </c>
      <c r="AP81" s="2">
        <v>0</v>
      </c>
      <c r="AQ81" s="2"/>
      <c r="AR81" s="22">
        <f t="shared" si="121"/>
        <v>0</v>
      </c>
      <c r="AS81" s="22"/>
      <c r="AT81" s="22"/>
      <c r="AU81" s="22"/>
      <c r="AV81" s="22"/>
      <c r="AW81" s="22">
        <f t="shared" si="117"/>
        <v>0</v>
      </c>
      <c r="AX81" s="2"/>
      <c r="AY81" s="2"/>
      <c r="AZ81" s="2"/>
      <c r="BA81" s="2"/>
      <c r="BB81" s="2"/>
      <c r="BC81" s="2"/>
      <c r="BD81" s="2">
        <f t="shared" si="45"/>
        <v>0</v>
      </c>
      <c r="BE81" s="2">
        <f t="shared" si="46"/>
        <v>0</v>
      </c>
      <c r="BF81" s="2">
        <f t="shared" si="47"/>
        <v>0</v>
      </c>
      <c r="BG81" s="2"/>
      <c r="BH81" s="2"/>
      <c r="BI81" s="2"/>
      <c r="BJ81" s="2"/>
      <c r="BK81" s="2"/>
      <c r="BL81" s="2"/>
      <c r="BM81" s="10">
        <v>0</v>
      </c>
    </row>
    <row r="82" spans="1:65" hidden="1" x14ac:dyDescent="0.2">
      <c r="A82" s="24"/>
      <c r="B82" s="31"/>
      <c r="C82" s="20"/>
      <c r="D82" s="20"/>
      <c r="E82" s="20"/>
      <c r="F82" s="20"/>
      <c r="G82" s="20"/>
      <c r="H82" s="20"/>
      <c r="I82" s="32">
        <v>32351</v>
      </c>
      <c r="J82" s="33" t="s">
        <v>269</v>
      </c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22"/>
      <c r="W82" s="34"/>
      <c r="X82" s="34"/>
      <c r="Y82" s="34"/>
      <c r="Z82" s="34"/>
      <c r="AA82" s="34"/>
      <c r="AB82" s="34"/>
      <c r="AC82" s="34"/>
      <c r="AD82" s="34">
        <v>30000</v>
      </c>
      <c r="AE82" s="34"/>
      <c r="AF82" s="34"/>
      <c r="AG82" s="37">
        <f t="shared" si="118"/>
        <v>30000</v>
      </c>
      <c r="AH82" s="34">
        <v>19823.310000000001</v>
      </c>
      <c r="AI82" s="34">
        <v>30000</v>
      </c>
      <c r="AJ82" s="2">
        <v>11346.33</v>
      </c>
      <c r="AK82" s="34">
        <v>30000</v>
      </c>
      <c r="AL82" s="34"/>
      <c r="AM82" s="34"/>
      <c r="AN82" s="2">
        <f t="shared" si="44"/>
        <v>30000</v>
      </c>
      <c r="AO82" s="22">
        <f t="shared" si="120"/>
        <v>3981.6842524387812</v>
      </c>
      <c r="AP82" s="2">
        <v>30000</v>
      </c>
      <c r="AQ82" s="2"/>
      <c r="AR82" s="22">
        <f t="shared" si="121"/>
        <v>3981.6842524387812</v>
      </c>
      <c r="AS82" s="22"/>
      <c r="AT82" s="22"/>
      <c r="AU82" s="22"/>
      <c r="AV82" s="22"/>
      <c r="AW82" s="22">
        <f t="shared" si="117"/>
        <v>3981.6842524387812</v>
      </c>
      <c r="AX82" s="2"/>
      <c r="AY82" s="2"/>
      <c r="AZ82" s="2">
        <v>3981.68</v>
      </c>
      <c r="BA82" s="2"/>
      <c r="BB82" s="2"/>
      <c r="BC82" s="2"/>
      <c r="BD82" s="2">
        <f t="shared" ref="BD82:BD150" si="123">SUM(AX82+AY82+AZ82+BA82+BB82+BC82)</f>
        <v>3981.68</v>
      </c>
      <c r="BE82" s="2">
        <f t="shared" ref="BE82:BE150" si="124">SUM(AW82-BD82)</f>
        <v>4.2524387813500653E-3</v>
      </c>
      <c r="BF82" s="2">
        <f t="shared" si="47"/>
        <v>-3981.68</v>
      </c>
      <c r="BG82" s="2"/>
      <c r="BH82" s="2">
        <v>0</v>
      </c>
      <c r="BI82" s="2">
        <v>0</v>
      </c>
      <c r="BJ82" s="2">
        <v>0</v>
      </c>
      <c r="BK82" s="2"/>
      <c r="BL82" s="2"/>
      <c r="BM82" s="10">
        <v>0</v>
      </c>
    </row>
    <row r="83" spans="1:65" hidden="1" x14ac:dyDescent="0.2">
      <c r="A83" s="24"/>
      <c r="B83" s="31"/>
      <c r="C83" s="20"/>
      <c r="D83" s="20"/>
      <c r="E83" s="20"/>
      <c r="F83" s="20"/>
      <c r="G83" s="20"/>
      <c r="H83" s="20"/>
      <c r="I83" s="32">
        <v>32353</v>
      </c>
      <c r="J83" s="33" t="s">
        <v>205</v>
      </c>
      <c r="K83" s="34"/>
      <c r="L83" s="34"/>
      <c r="M83" s="34"/>
      <c r="N83" s="34"/>
      <c r="O83" s="34"/>
      <c r="P83" s="34"/>
      <c r="Q83" s="34"/>
      <c r="R83" s="34"/>
      <c r="S83" s="34"/>
      <c r="T83" s="34">
        <v>412.35</v>
      </c>
      <c r="U83" s="34"/>
      <c r="V83" s="22"/>
      <c r="W83" s="34">
        <v>1000</v>
      </c>
      <c r="X83" s="34">
        <v>1500</v>
      </c>
      <c r="Y83" s="34">
        <v>1500</v>
      </c>
      <c r="Z83" s="34">
        <v>1500</v>
      </c>
      <c r="AA83" s="34">
        <v>1500</v>
      </c>
      <c r="AB83" s="34">
        <v>695.96</v>
      </c>
      <c r="AC83" s="34">
        <v>1500</v>
      </c>
      <c r="AD83" s="34">
        <v>5000</v>
      </c>
      <c r="AE83" s="34"/>
      <c r="AF83" s="34"/>
      <c r="AG83" s="37">
        <f t="shared" si="118"/>
        <v>5000</v>
      </c>
      <c r="AH83" s="34">
        <v>2940.5</v>
      </c>
      <c r="AI83" s="34">
        <v>5000</v>
      </c>
      <c r="AJ83" s="2">
        <v>2109.85</v>
      </c>
      <c r="AK83" s="34">
        <v>5000</v>
      </c>
      <c r="AL83" s="34"/>
      <c r="AM83" s="34"/>
      <c r="AN83" s="2">
        <f t="shared" si="44"/>
        <v>5000</v>
      </c>
      <c r="AO83" s="22">
        <f t="shared" si="120"/>
        <v>663.61404207313024</v>
      </c>
      <c r="AP83" s="2">
        <v>5000</v>
      </c>
      <c r="AQ83" s="2"/>
      <c r="AR83" s="22">
        <f t="shared" si="121"/>
        <v>663.61404207313024</v>
      </c>
      <c r="AS83" s="22">
        <v>533.51</v>
      </c>
      <c r="AT83" s="22">
        <v>533.51</v>
      </c>
      <c r="AU83" s="22">
        <v>200</v>
      </c>
      <c r="AV83" s="22"/>
      <c r="AW83" s="22">
        <f t="shared" si="117"/>
        <v>863.61404207313024</v>
      </c>
      <c r="AX83" s="2">
        <v>863.61</v>
      </c>
      <c r="AY83" s="2"/>
      <c r="AZ83" s="2"/>
      <c r="BA83" s="2"/>
      <c r="BB83" s="2"/>
      <c r="BC83" s="2"/>
      <c r="BD83" s="2">
        <f t="shared" si="123"/>
        <v>863.61</v>
      </c>
      <c r="BE83" s="2">
        <f t="shared" si="124"/>
        <v>4.0420731302219792E-3</v>
      </c>
      <c r="BF83" s="2">
        <f t="shared" ref="BF83:BF151" si="125">SUM(BE83-AW83)</f>
        <v>-863.61</v>
      </c>
      <c r="BG83" s="2">
        <v>940.24</v>
      </c>
      <c r="BH83" s="2">
        <v>414.87</v>
      </c>
      <c r="BI83" s="2">
        <v>1200</v>
      </c>
      <c r="BJ83" s="2">
        <v>480.84</v>
      </c>
      <c r="BK83" s="2"/>
      <c r="BL83" s="2"/>
      <c r="BM83" s="10">
        <f t="shared" si="119"/>
        <v>40.07</v>
      </c>
    </row>
    <row r="84" spans="1:65" hidden="1" x14ac:dyDescent="0.2">
      <c r="A84" s="24"/>
      <c r="B84" s="31"/>
      <c r="C84" s="20"/>
      <c r="D84" s="20"/>
      <c r="E84" s="20"/>
      <c r="F84" s="20"/>
      <c r="G84" s="20"/>
      <c r="H84" s="20"/>
      <c r="I84" s="32">
        <v>32331</v>
      </c>
      <c r="J84" s="33" t="s">
        <v>22</v>
      </c>
      <c r="K84" s="34"/>
      <c r="L84" s="34"/>
      <c r="M84" s="34"/>
      <c r="N84" s="34">
        <v>6000</v>
      </c>
      <c r="O84" s="34">
        <v>6000</v>
      </c>
      <c r="P84" s="34">
        <v>6000</v>
      </c>
      <c r="Q84" s="34">
        <v>6000</v>
      </c>
      <c r="R84" s="34">
        <v>5243.75</v>
      </c>
      <c r="S84" s="34">
        <v>8000</v>
      </c>
      <c r="T84" s="34">
        <v>8230.1</v>
      </c>
      <c r="U84" s="34"/>
      <c r="V84" s="22">
        <f t="shared" si="42"/>
        <v>133.33333333333331</v>
      </c>
      <c r="W84" s="34">
        <v>15000</v>
      </c>
      <c r="X84" s="34">
        <v>20000</v>
      </c>
      <c r="Y84" s="34">
        <v>20000</v>
      </c>
      <c r="Z84" s="34">
        <v>25000</v>
      </c>
      <c r="AA84" s="34">
        <v>25000</v>
      </c>
      <c r="AB84" s="34">
        <v>10240</v>
      </c>
      <c r="AC84" s="34">
        <v>25000</v>
      </c>
      <c r="AD84" s="34">
        <v>25000</v>
      </c>
      <c r="AE84" s="34"/>
      <c r="AF84" s="34"/>
      <c r="AG84" s="37">
        <f t="shared" si="118"/>
        <v>25000</v>
      </c>
      <c r="AH84" s="34">
        <v>11666.75</v>
      </c>
      <c r="AI84" s="34">
        <v>25000</v>
      </c>
      <c r="AJ84" s="2">
        <v>5157.8</v>
      </c>
      <c r="AK84" s="34">
        <v>25000</v>
      </c>
      <c r="AL84" s="34"/>
      <c r="AM84" s="34"/>
      <c r="AN84" s="2">
        <f t="shared" si="44"/>
        <v>25000</v>
      </c>
      <c r="AO84" s="22">
        <f t="shared" si="120"/>
        <v>3318.0702103656513</v>
      </c>
      <c r="AP84" s="2">
        <v>30000</v>
      </c>
      <c r="AQ84" s="2"/>
      <c r="AR84" s="22">
        <f t="shared" si="121"/>
        <v>3981.6842524387812</v>
      </c>
      <c r="AS84" s="22">
        <v>969.04</v>
      </c>
      <c r="AT84" s="22">
        <v>969.04</v>
      </c>
      <c r="AU84" s="22"/>
      <c r="AV84" s="22"/>
      <c r="AW84" s="22">
        <f t="shared" si="117"/>
        <v>3981.6842524387812</v>
      </c>
      <c r="AX84" s="2">
        <v>3981.68</v>
      </c>
      <c r="AY84" s="2"/>
      <c r="AZ84" s="2"/>
      <c r="BA84" s="2"/>
      <c r="BB84" s="2"/>
      <c r="BC84" s="2"/>
      <c r="BD84" s="2">
        <f t="shared" si="123"/>
        <v>3981.68</v>
      </c>
      <c r="BE84" s="2">
        <f t="shared" si="124"/>
        <v>4.2524387813500653E-3</v>
      </c>
      <c r="BF84" s="2">
        <f t="shared" si="125"/>
        <v>-3981.68</v>
      </c>
      <c r="BG84" s="2">
        <v>1000</v>
      </c>
      <c r="BH84" s="2">
        <v>712.78</v>
      </c>
      <c r="BI84" s="2">
        <v>3000</v>
      </c>
      <c r="BJ84" s="2">
        <v>890.48</v>
      </c>
      <c r="BK84" s="2"/>
      <c r="BL84" s="2"/>
      <c r="BM84" s="10">
        <f t="shared" si="119"/>
        <v>29.68266666666667</v>
      </c>
    </row>
    <row r="85" spans="1:65" hidden="1" x14ac:dyDescent="0.2">
      <c r="A85" s="24"/>
      <c r="B85" s="31"/>
      <c r="C85" s="20"/>
      <c r="D85" s="20"/>
      <c r="E85" s="20"/>
      <c r="F85" s="20"/>
      <c r="G85" s="20"/>
      <c r="H85" s="20"/>
      <c r="I85" s="32">
        <v>32334</v>
      </c>
      <c r="J85" s="33" t="s">
        <v>246</v>
      </c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22"/>
      <c r="W85" s="34"/>
      <c r="X85" s="34"/>
      <c r="Y85" s="34"/>
      <c r="Z85" s="34">
        <v>8000</v>
      </c>
      <c r="AA85" s="34">
        <v>5000</v>
      </c>
      <c r="AB85" s="34">
        <v>3750</v>
      </c>
      <c r="AC85" s="34">
        <v>5000</v>
      </c>
      <c r="AD85" s="34">
        <v>10000</v>
      </c>
      <c r="AE85" s="34"/>
      <c r="AF85" s="34"/>
      <c r="AG85" s="37">
        <f t="shared" si="118"/>
        <v>10000</v>
      </c>
      <c r="AH85" s="34">
        <v>4830.3599999999997</v>
      </c>
      <c r="AI85" s="34">
        <v>10000</v>
      </c>
      <c r="AJ85" s="2">
        <v>0</v>
      </c>
      <c r="AK85" s="34">
        <v>10000</v>
      </c>
      <c r="AL85" s="34"/>
      <c r="AM85" s="34"/>
      <c r="AN85" s="2">
        <f t="shared" si="44"/>
        <v>10000</v>
      </c>
      <c r="AO85" s="22">
        <f t="shared" si="120"/>
        <v>1327.2280841462605</v>
      </c>
      <c r="AP85" s="2">
        <v>5000</v>
      </c>
      <c r="AQ85" s="2"/>
      <c r="AR85" s="22">
        <f t="shared" si="121"/>
        <v>663.61404207313024</v>
      </c>
      <c r="AS85" s="22"/>
      <c r="AT85" s="22"/>
      <c r="AU85" s="22"/>
      <c r="AV85" s="22"/>
      <c r="AW85" s="22">
        <f t="shared" si="117"/>
        <v>663.61404207313024</v>
      </c>
      <c r="AX85" s="2">
        <v>663.61</v>
      </c>
      <c r="AY85" s="2"/>
      <c r="AZ85" s="2"/>
      <c r="BA85" s="2"/>
      <c r="BB85" s="2"/>
      <c r="BC85" s="2"/>
      <c r="BD85" s="2">
        <f t="shared" si="123"/>
        <v>663.61</v>
      </c>
      <c r="BE85" s="2">
        <f t="shared" si="124"/>
        <v>4.0420731302219792E-3</v>
      </c>
      <c r="BF85" s="2">
        <f t="shared" si="125"/>
        <v>-663.61</v>
      </c>
      <c r="BG85" s="2"/>
      <c r="BH85" s="2">
        <v>0</v>
      </c>
      <c r="BI85" s="2">
        <v>500</v>
      </c>
      <c r="BJ85" s="2">
        <v>0</v>
      </c>
      <c r="BK85" s="2"/>
      <c r="BL85" s="2"/>
      <c r="BM85" s="10">
        <f t="shared" si="119"/>
        <v>0</v>
      </c>
    </row>
    <row r="86" spans="1:65" hidden="1" x14ac:dyDescent="0.2">
      <c r="A86" s="24"/>
      <c r="B86" s="31"/>
      <c r="C86" s="20"/>
      <c r="D86" s="20"/>
      <c r="E86" s="20"/>
      <c r="F86" s="20"/>
      <c r="G86" s="20"/>
      <c r="H86" s="20"/>
      <c r="I86" s="32">
        <v>32334</v>
      </c>
      <c r="J86" s="33" t="s">
        <v>386</v>
      </c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22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7"/>
      <c r="AH86" s="34"/>
      <c r="AI86" s="34"/>
      <c r="AJ86" s="2"/>
      <c r="AK86" s="34"/>
      <c r="AL86" s="34"/>
      <c r="AM86" s="34"/>
      <c r="AN86" s="2"/>
      <c r="AO86" s="22"/>
      <c r="AP86" s="2"/>
      <c r="AQ86" s="2"/>
      <c r="AR86" s="22"/>
      <c r="AS86" s="22"/>
      <c r="AT86" s="22"/>
      <c r="AU86" s="22"/>
      <c r="AV86" s="22"/>
      <c r="AW86" s="2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>
        <v>5900.5</v>
      </c>
      <c r="BI86" s="2">
        <v>0</v>
      </c>
      <c r="BJ86" s="2">
        <v>0</v>
      </c>
      <c r="BK86" s="2"/>
      <c r="BL86" s="2"/>
      <c r="BM86" s="10"/>
    </row>
    <row r="87" spans="1:65" hidden="1" x14ac:dyDescent="0.2">
      <c r="A87" s="24"/>
      <c r="B87" s="31"/>
      <c r="C87" s="20"/>
      <c r="D87" s="20"/>
      <c r="E87" s="20"/>
      <c r="F87" s="20"/>
      <c r="G87" s="20"/>
      <c r="H87" s="20"/>
      <c r="I87" s="32">
        <v>32331</v>
      </c>
      <c r="J87" s="33" t="s">
        <v>214</v>
      </c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22"/>
      <c r="W87" s="34"/>
      <c r="X87" s="34">
        <v>8000</v>
      </c>
      <c r="Y87" s="34">
        <v>8000</v>
      </c>
      <c r="Z87" s="34">
        <v>8000</v>
      </c>
      <c r="AA87" s="34">
        <v>8000</v>
      </c>
      <c r="AB87" s="34"/>
      <c r="AC87" s="34">
        <v>8000</v>
      </c>
      <c r="AD87" s="34">
        <v>8000</v>
      </c>
      <c r="AE87" s="34"/>
      <c r="AF87" s="34"/>
      <c r="AG87" s="37">
        <f t="shared" si="118"/>
        <v>8000</v>
      </c>
      <c r="AH87" s="34">
        <v>3200</v>
      </c>
      <c r="AI87" s="34">
        <v>6000</v>
      </c>
      <c r="AJ87" s="2">
        <v>0</v>
      </c>
      <c r="AK87" s="34">
        <v>6000</v>
      </c>
      <c r="AL87" s="34"/>
      <c r="AM87" s="34"/>
      <c r="AN87" s="2">
        <f t="shared" si="44"/>
        <v>6000</v>
      </c>
      <c r="AO87" s="22">
        <f t="shared" si="120"/>
        <v>796.33685048775624</v>
      </c>
      <c r="AP87" s="2">
        <v>0</v>
      </c>
      <c r="AQ87" s="2"/>
      <c r="AR87" s="22">
        <f t="shared" si="121"/>
        <v>0</v>
      </c>
      <c r="AS87" s="22"/>
      <c r="AT87" s="22"/>
      <c r="AU87" s="22"/>
      <c r="AV87" s="22"/>
      <c r="AW87" s="22">
        <f t="shared" si="117"/>
        <v>0</v>
      </c>
      <c r="AX87" s="2"/>
      <c r="AY87" s="2"/>
      <c r="AZ87" s="2"/>
      <c r="BA87" s="2"/>
      <c r="BB87" s="2"/>
      <c r="BC87" s="2"/>
      <c r="BD87" s="2">
        <f t="shared" si="123"/>
        <v>0</v>
      </c>
      <c r="BE87" s="2">
        <f t="shared" si="124"/>
        <v>0</v>
      </c>
      <c r="BF87" s="2">
        <f t="shared" si="125"/>
        <v>0</v>
      </c>
      <c r="BG87" s="2"/>
      <c r="BH87" s="2">
        <v>0</v>
      </c>
      <c r="BI87" s="2"/>
      <c r="BJ87" s="2"/>
      <c r="BK87" s="2"/>
      <c r="BL87" s="2"/>
      <c r="BM87" s="10" t="e">
        <f t="shared" si="119"/>
        <v>#DIV/0!</v>
      </c>
    </row>
    <row r="88" spans="1:65" hidden="1" x14ac:dyDescent="0.2">
      <c r="A88" s="24"/>
      <c r="B88" s="31"/>
      <c r="C88" s="20"/>
      <c r="D88" s="20"/>
      <c r="E88" s="20"/>
      <c r="F88" s="20"/>
      <c r="G88" s="20"/>
      <c r="H88" s="20"/>
      <c r="I88" s="32">
        <v>32342</v>
      </c>
      <c r="J88" s="33" t="s">
        <v>66</v>
      </c>
      <c r="K88" s="34">
        <v>151628.39000000001</v>
      </c>
      <c r="L88" s="34">
        <v>5000</v>
      </c>
      <c r="M88" s="34">
        <v>5000</v>
      </c>
      <c r="N88" s="34">
        <v>5000</v>
      </c>
      <c r="O88" s="34">
        <v>5000</v>
      </c>
      <c r="P88" s="34">
        <v>5000</v>
      </c>
      <c r="Q88" s="34">
        <v>5000</v>
      </c>
      <c r="R88" s="34">
        <v>6000</v>
      </c>
      <c r="S88" s="34">
        <v>8000</v>
      </c>
      <c r="T88" s="34">
        <v>11250</v>
      </c>
      <c r="U88" s="34"/>
      <c r="V88" s="22">
        <f t="shared" si="42"/>
        <v>160</v>
      </c>
      <c r="W88" s="34">
        <v>15000</v>
      </c>
      <c r="X88" s="34">
        <v>15000</v>
      </c>
      <c r="Y88" s="34">
        <v>15000</v>
      </c>
      <c r="Z88" s="34">
        <v>65000</v>
      </c>
      <c r="AA88" s="34">
        <v>70000</v>
      </c>
      <c r="AB88" s="34">
        <v>15820</v>
      </c>
      <c r="AC88" s="34">
        <v>70000</v>
      </c>
      <c r="AD88" s="34">
        <v>50000</v>
      </c>
      <c r="AE88" s="34"/>
      <c r="AF88" s="34"/>
      <c r="AG88" s="37">
        <f t="shared" si="118"/>
        <v>50000</v>
      </c>
      <c r="AH88" s="34">
        <v>40521.47</v>
      </c>
      <c r="AI88" s="34">
        <v>55000</v>
      </c>
      <c r="AJ88" s="2">
        <v>26754.62</v>
      </c>
      <c r="AK88" s="34">
        <v>55000</v>
      </c>
      <c r="AL88" s="34"/>
      <c r="AM88" s="34"/>
      <c r="AN88" s="2">
        <f t="shared" si="44"/>
        <v>55000</v>
      </c>
      <c r="AO88" s="22">
        <f t="shared" si="120"/>
        <v>7299.7544628044325</v>
      </c>
      <c r="AP88" s="2">
        <v>40000</v>
      </c>
      <c r="AQ88" s="2"/>
      <c r="AR88" s="22">
        <f t="shared" si="121"/>
        <v>5308.9123365850419</v>
      </c>
      <c r="AS88" s="22">
        <v>1379.07</v>
      </c>
      <c r="AT88" s="22">
        <v>1379.07</v>
      </c>
      <c r="AU88" s="22"/>
      <c r="AV88" s="22">
        <v>1000</v>
      </c>
      <c r="AW88" s="22">
        <f t="shared" si="117"/>
        <v>4308.9123365850419</v>
      </c>
      <c r="AX88" s="2">
        <v>4308.91</v>
      </c>
      <c r="AY88" s="2"/>
      <c r="AZ88" s="2"/>
      <c r="BA88" s="2"/>
      <c r="BB88" s="2"/>
      <c r="BC88" s="2"/>
      <c r="BD88" s="2">
        <f t="shared" si="123"/>
        <v>4308.91</v>
      </c>
      <c r="BE88" s="2">
        <f t="shared" si="124"/>
        <v>2.3365850420304923E-3</v>
      </c>
      <c r="BF88" s="2">
        <f t="shared" si="125"/>
        <v>-4308.91</v>
      </c>
      <c r="BG88" s="2">
        <v>3034.92</v>
      </c>
      <c r="BH88" s="2">
        <v>1046.57</v>
      </c>
      <c r="BI88" s="2">
        <v>4500</v>
      </c>
      <c r="BJ88" s="2">
        <v>2287.48</v>
      </c>
      <c r="BK88" s="2"/>
      <c r="BL88" s="2"/>
      <c r="BM88" s="10">
        <f t="shared" si="119"/>
        <v>50.832888888888895</v>
      </c>
    </row>
    <row r="89" spans="1:65" hidden="1" x14ac:dyDescent="0.2">
      <c r="A89" s="24"/>
      <c r="B89" s="31"/>
      <c r="C89" s="20"/>
      <c r="D89" s="20"/>
      <c r="E89" s="20"/>
      <c r="F89" s="20"/>
      <c r="G89" s="20"/>
      <c r="H89" s="20"/>
      <c r="I89" s="32">
        <v>32341</v>
      </c>
      <c r="J89" s="33" t="s">
        <v>50</v>
      </c>
      <c r="K89" s="34">
        <v>5288.02</v>
      </c>
      <c r="L89" s="34">
        <v>8000</v>
      </c>
      <c r="M89" s="34">
        <v>8000</v>
      </c>
      <c r="N89" s="34">
        <v>4000</v>
      </c>
      <c r="O89" s="34">
        <v>4000</v>
      </c>
      <c r="P89" s="34">
        <v>4000</v>
      </c>
      <c r="Q89" s="34">
        <v>4000</v>
      </c>
      <c r="R89" s="34">
        <v>850.82</v>
      </c>
      <c r="S89" s="34">
        <v>4000</v>
      </c>
      <c r="T89" s="34">
        <v>1386.78</v>
      </c>
      <c r="U89" s="34"/>
      <c r="V89" s="22">
        <f t="shared" si="42"/>
        <v>100</v>
      </c>
      <c r="W89" s="34">
        <v>4000</v>
      </c>
      <c r="X89" s="34">
        <v>3000</v>
      </c>
      <c r="Y89" s="34">
        <v>3000</v>
      </c>
      <c r="Z89" s="34">
        <v>3000</v>
      </c>
      <c r="AA89" s="34">
        <v>3000</v>
      </c>
      <c r="AB89" s="34">
        <v>660.49</v>
      </c>
      <c r="AC89" s="34">
        <v>3000</v>
      </c>
      <c r="AD89" s="34">
        <v>3000</v>
      </c>
      <c r="AE89" s="34"/>
      <c r="AF89" s="34"/>
      <c r="AG89" s="37">
        <f t="shared" si="118"/>
        <v>3000</v>
      </c>
      <c r="AH89" s="34">
        <v>1699.95</v>
      </c>
      <c r="AI89" s="34">
        <v>3000</v>
      </c>
      <c r="AJ89" s="2">
        <v>672.4</v>
      </c>
      <c r="AK89" s="34">
        <v>3000</v>
      </c>
      <c r="AL89" s="34"/>
      <c r="AM89" s="34"/>
      <c r="AN89" s="2">
        <f t="shared" si="44"/>
        <v>3000</v>
      </c>
      <c r="AO89" s="22">
        <f t="shared" si="120"/>
        <v>398.16842524387812</v>
      </c>
      <c r="AP89" s="2">
        <v>3500</v>
      </c>
      <c r="AQ89" s="2"/>
      <c r="AR89" s="22">
        <f t="shared" si="121"/>
        <v>464.52982945119118</v>
      </c>
      <c r="AS89" s="22">
        <v>124.08</v>
      </c>
      <c r="AT89" s="22">
        <v>124.08</v>
      </c>
      <c r="AU89" s="22"/>
      <c r="AV89" s="22"/>
      <c r="AW89" s="22">
        <f t="shared" si="117"/>
        <v>464.52982945119118</v>
      </c>
      <c r="AX89" s="2">
        <v>464.53</v>
      </c>
      <c r="AY89" s="2"/>
      <c r="AZ89" s="2"/>
      <c r="BA89" s="2"/>
      <c r="BB89" s="2"/>
      <c r="BC89" s="2"/>
      <c r="BD89" s="2">
        <f t="shared" si="123"/>
        <v>464.53</v>
      </c>
      <c r="BE89" s="2">
        <f t="shared" si="124"/>
        <v>-1.7054880879641132E-4</v>
      </c>
      <c r="BF89" s="2">
        <f t="shared" si="125"/>
        <v>-464.53</v>
      </c>
      <c r="BG89" s="2">
        <v>187.45</v>
      </c>
      <c r="BH89" s="2">
        <v>92.44</v>
      </c>
      <c r="BI89" s="2">
        <v>400</v>
      </c>
      <c r="BJ89" s="2">
        <v>113.54</v>
      </c>
      <c r="BK89" s="2"/>
      <c r="BL89" s="2"/>
      <c r="BM89" s="10">
        <f t="shared" si="119"/>
        <v>28.384999999999998</v>
      </c>
    </row>
    <row r="90" spans="1:65" hidden="1" x14ac:dyDescent="0.2">
      <c r="A90" s="24"/>
      <c r="B90" s="31"/>
      <c r="C90" s="20"/>
      <c r="D90" s="20"/>
      <c r="E90" s="20"/>
      <c r="F90" s="20"/>
      <c r="G90" s="20"/>
      <c r="H90" s="20"/>
      <c r="I90" s="32">
        <v>32343</v>
      </c>
      <c r="J90" s="33" t="s">
        <v>250</v>
      </c>
      <c r="K90" s="34">
        <v>44650</v>
      </c>
      <c r="L90" s="34"/>
      <c r="M90" s="34">
        <v>0</v>
      </c>
      <c r="N90" s="34">
        <v>15000</v>
      </c>
      <c r="O90" s="34">
        <v>15000</v>
      </c>
      <c r="P90" s="34">
        <v>15000</v>
      </c>
      <c r="Q90" s="34">
        <v>15000</v>
      </c>
      <c r="R90" s="34">
        <v>218.75</v>
      </c>
      <c r="S90" s="34">
        <v>15000</v>
      </c>
      <c r="T90" s="34"/>
      <c r="U90" s="34"/>
      <c r="V90" s="22">
        <f t="shared" si="42"/>
        <v>100</v>
      </c>
      <c r="W90" s="34">
        <v>15000</v>
      </c>
      <c r="X90" s="34">
        <v>30000</v>
      </c>
      <c r="Y90" s="34">
        <v>30000</v>
      </c>
      <c r="Z90" s="34">
        <v>30000</v>
      </c>
      <c r="AA90" s="34">
        <v>35000</v>
      </c>
      <c r="AB90" s="34">
        <v>12993.75</v>
      </c>
      <c r="AC90" s="34">
        <v>35000</v>
      </c>
      <c r="AD90" s="34">
        <v>30000</v>
      </c>
      <c r="AE90" s="34"/>
      <c r="AF90" s="34"/>
      <c r="AG90" s="37">
        <f t="shared" si="118"/>
        <v>30000</v>
      </c>
      <c r="AH90" s="34">
        <v>26433.75</v>
      </c>
      <c r="AI90" s="34">
        <v>30000</v>
      </c>
      <c r="AJ90" s="7">
        <v>36273.75</v>
      </c>
      <c r="AK90" s="34">
        <v>30000</v>
      </c>
      <c r="AL90" s="34"/>
      <c r="AM90" s="34"/>
      <c r="AN90" s="2">
        <f t="shared" ref="AN90:AN161" si="126">SUM(AK90+AL90-AM90)</f>
        <v>30000</v>
      </c>
      <c r="AO90" s="22">
        <f t="shared" si="120"/>
        <v>3981.6842524387812</v>
      </c>
      <c r="AP90" s="2">
        <v>30000</v>
      </c>
      <c r="AQ90" s="2"/>
      <c r="AR90" s="22">
        <f t="shared" si="121"/>
        <v>3981.6842524387812</v>
      </c>
      <c r="AS90" s="22"/>
      <c r="AT90" s="22"/>
      <c r="AU90" s="22"/>
      <c r="AV90" s="22"/>
      <c r="AW90" s="22">
        <f t="shared" si="117"/>
        <v>3981.6842524387812</v>
      </c>
      <c r="AX90" s="2">
        <v>3981.68</v>
      </c>
      <c r="AY90" s="2"/>
      <c r="AZ90" s="2"/>
      <c r="BA90" s="2"/>
      <c r="BB90" s="2"/>
      <c r="BC90" s="2"/>
      <c r="BD90" s="2">
        <f t="shared" si="123"/>
        <v>3981.68</v>
      </c>
      <c r="BE90" s="2">
        <f t="shared" si="124"/>
        <v>4.2524387813500653E-3</v>
      </c>
      <c r="BF90" s="2">
        <f t="shared" si="125"/>
        <v>-3981.68</v>
      </c>
      <c r="BG90" s="2"/>
      <c r="BH90" s="2">
        <v>2000</v>
      </c>
      <c r="BI90" s="2">
        <v>4000</v>
      </c>
      <c r="BJ90" s="2">
        <v>2040</v>
      </c>
      <c r="BK90" s="2"/>
      <c r="BL90" s="2"/>
      <c r="BM90" s="10">
        <f t="shared" si="119"/>
        <v>51</v>
      </c>
    </row>
    <row r="91" spans="1:65" hidden="1" x14ac:dyDescent="0.2">
      <c r="A91" s="24"/>
      <c r="B91" s="31"/>
      <c r="C91" s="20"/>
      <c r="D91" s="20"/>
      <c r="E91" s="20"/>
      <c r="F91" s="20"/>
      <c r="G91" s="20"/>
      <c r="H91" s="20"/>
      <c r="I91" s="32">
        <v>32343</v>
      </c>
      <c r="J91" s="33" t="s">
        <v>360</v>
      </c>
      <c r="K91" s="34"/>
      <c r="L91" s="34"/>
      <c r="M91" s="34"/>
      <c r="N91" s="34">
        <v>2000</v>
      </c>
      <c r="O91" s="34">
        <v>2000</v>
      </c>
      <c r="P91" s="34">
        <v>2000</v>
      </c>
      <c r="Q91" s="34">
        <v>2000</v>
      </c>
      <c r="R91" s="34"/>
      <c r="S91" s="34">
        <v>2000</v>
      </c>
      <c r="T91" s="34"/>
      <c r="U91" s="34"/>
      <c r="V91" s="22">
        <f t="shared" si="42"/>
        <v>100</v>
      </c>
      <c r="W91" s="34">
        <v>2000</v>
      </c>
      <c r="X91" s="34">
        <v>2000</v>
      </c>
      <c r="Y91" s="34">
        <v>0</v>
      </c>
      <c r="Z91" s="34">
        <v>30000</v>
      </c>
      <c r="AA91" s="34">
        <v>30000</v>
      </c>
      <c r="AB91" s="34"/>
      <c r="AC91" s="34">
        <v>30000</v>
      </c>
      <c r="AD91" s="34">
        <v>35000</v>
      </c>
      <c r="AE91" s="34"/>
      <c r="AF91" s="34"/>
      <c r="AG91" s="37">
        <f t="shared" si="118"/>
        <v>35000</v>
      </c>
      <c r="AH91" s="34">
        <v>33925</v>
      </c>
      <c r="AI91" s="34">
        <v>35000</v>
      </c>
      <c r="AJ91" s="2">
        <v>0</v>
      </c>
      <c r="AK91" s="34">
        <v>45000</v>
      </c>
      <c r="AL91" s="34"/>
      <c r="AM91" s="34"/>
      <c r="AN91" s="2">
        <f t="shared" si="126"/>
        <v>45000</v>
      </c>
      <c r="AO91" s="22">
        <f t="shared" si="120"/>
        <v>5972.5263786581718</v>
      </c>
      <c r="AP91" s="2">
        <v>45000</v>
      </c>
      <c r="AQ91" s="2"/>
      <c r="AR91" s="22">
        <f t="shared" si="121"/>
        <v>5972.5263786581718</v>
      </c>
      <c r="AS91" s="22">
        <v>5540</v>
      </c>
      <c r="AT91" s="22">
        <v>5540</v>
      </c>
      <c r="AU91" s="22"/>
      <c r="AV91" s="22"/>
      <c r="AW91" s="22">
        <f t="shared" si="117"/>
        <v>5972.5263786581718</v>
      </c>
      <c r="AX91" s="2">
        <v>5972.53</v>
      </c>
      <c r="AY91" s="2"/>
      <c r="AZ91" s="2"/>
      <c r="BA91" s="2"/>
      <c r="BB91" s="2"/>
      <c r="BC91" s="2"/>
      <c r="BD91" s="2">
        <f t="shared" si="123"/>
        <v>5972.53</v>
      </c>
      <c r="BE91" s="2">
        <f t="shared" si="124"/>
        <v>-3.6213418279658072E-3</v>
      </c>
      <c r="BF91" s="2">
        <f t="shared" si="125"/>
        <v>-5972.53</v>
      </c>
      <c r="BG91" s="2">
        <v>7664</v>
      </c>
      <c r="BH91" s="2">
        <v>0</v>
      </c>
      <c r="BI91" s="2">
        <v>8000</v>
      </c>
      <c r="BJ91" s="2">
        <v>3396.3</v>
      </c>
      <c r="BK91" s="2"/>
      <c r="BL91" s="2"/>
      <c r="BM91" s="10">
        <f t="shared" si="119"/>
        <v>42.453749999999999</v>
      </c>
    </row>
    <row r="92" spans="1:65" hidden="1" x14ac:dyDescent="0.2">
      <c r="A92" s="24"/>
      <c r="B92" s="31"/>
      <c r="C92" s="20"/>
      <c r="D92" s="20"/>
      <c r="E92" s="20"/>
      <c r="F92" s="20"/>
      <c r="G92" s="20"/>
      <c r="H92" s="20"/>
      <c r="I92" s="32">
        <v>32343</v>
      </c>
      <c r="J92" s="33" t="s">
        <v>336</v>
      </c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22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7"/>
      <c r="AH92" s="34"/>
      <c r="AI92" s="34"/>
      <c r="AJ92" s="7">
        <v>1841.51</v>
      </c>
      <c r="AK92" s="34">
        <v>5000</v>
      </c>
      <c r="AL92" s="34">
        <v>5000</v>
      </c>
      <c r="AM92" s="34"/>
      <c r="AN92" s="2">
        <f t="shared" si="126"/>
        <v>10000</v>
      </c>
      <c r="AO92" s="22">
        <f t="shared" si="120"/>
        <v>1327.2280841462605</v>
      </c>
      <c r="AP92" s="2">
        <v>10000</v>
      </c>
      <c r="AQ92" s="2"/>
      <c r="AR92" s="22">
        <f t="shared" si="121"/>
        <v>1327.2280841462605</v>
      </c>
      <c r="AS92" s="22">
        <v>794.38</v>
      </c>
      <c r="AT92" s="22">
        <v>794.38</v>
      </c>
      <c r="AU92" s="22"/>
      <c r="AV92" s="22"/>
      <c r="AW92" s="22">
        <f t="shared" si="117"/>
        <v>1327.2280841462605</v>
      </c>
      <c r="AX92" s="2">
        <v>1327.23</v>
      </c>
      <c r="AY92" s="2"/>
      <c r="AZ92" s="2"/>
      <c r="BA92" s="2"/>
      <c r="BB92" s="2"/>
      <c r="BC92" s="2"/>
      <c r="BD92" s="2">
        <f t="shared" si="123"/>
        <v>1327.23</v>
      </c>
      <c r="BE92" s="2">
        <f t="shared" si="124"/>
        <v>-1.9158537395469466E-3</v>
      </c>
      <c r="BF92" s="2">
        <f t="shared" si="125"/>
        <v>-1327.23</v>
      </c>
      <c r="BG92" s="2">
        <v>794.38</v>
      </c>
      <c r="BH92" s="2">
        <v>544.38</v>
      </c>
      <c r="BI92" s="2">
        <v>1300</v>
      </c>
      <c r="BJ92" s="2">
        <v>1197.0999999999999</v>
      </c>
      <c r="BK92" s="2"/>
      <c r="BL92" s="2"/>
      <c r="BM92" s="10">
        <f t="shared" si="119"/>
        <v>92.084615384615375</v>
      </c>
    </row>
    <row r="93" spans="1:65" hidden="1" x14ac:dyDescent="0.2">
      <c r="A93" s="24"/>
      <c r="B93" s="31"/>
      <c r="C93" s="20"/>
      <c r="D93" s="20"/>
      <c r="E93" s="20"/>
      <c r="F93" s="20"/>
      <c r="G93" s="20"/>
      <c r="H93" s="20"/>
      <c r="I93" s="32">
        <v>32353</v>
      </c>
      <c r="J93" s="33" t="s">
        <v>337</v>
      </c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22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7"/>
      <c r="AH93" s="34"/>
      <c r="AI93" s="34"/>
      <c r="AJ93" s="2">
        <v>1320.79</v>
      </c>
      <c r="AK93" s="34">
        <v>3000</v>
      </c>
      <c r="AL93" s="34"/>
      <c r="AM93" s="34"/>
      <c r="AN93" s="2">
        <f t="shared" si="126"/>
        <v>3000</v>
      </c>
      <c r="AO93" s="22">
        <f t="shared" si="120"/>
        <v>398.16842524387812</v>
      </c>
      <c r="AP93" s="2">
        <v>3000</v>
      </c>
      <c r="AQ93" s="2"/>
      <c r="AR93" s="22">
        <f t="shared" si="121"/>
        <v>398.16842524387812</v>
      </c>
      <c r="AS93" s="22"/>
      <c r="AT93" s="22"/>
      <c r="AU93" s="22"/>
      <c r="AV93" s="22"/>
      <c r="AW93" s="22">
        <f t="shared" si="117"/>
        <v>398.16842524387812</v>
      </c>
      <c r="AX93" s="2">
        <v>398.17</v>
      </c>
      <c r="AY93" s="2"/>
      <c r="AZ93" s="2"/>
      <c r="BA93" s="2"/>
      <c r="BB93" s="2"/>
      <c r="BC93" s="2"/>
      <c r="BD93" s="2">
        <f t="shared" si="123"/>
        <v>398.17</v>
      </c>
      <c r="BE93" s="2">
        <f t="shared" si="124"/>
        <v>-1.5747561218972805E-3</v>
      </c>
      <c r="BF93" s="2">
        <f t="shared" si="125"/>
        <v>-398.17</v>
      </c>
      <c r="BG93" s="2"/>
      <c r="BH93" s="2"/>
      <c r="BI93" s="2"/>
      <c r="BJ93" s="2"/>
      <c r="BK93" s="2"/>
      <c r="BL93" s="2"/>
      <c r="BM93" s="10" t="e">
        <f t="shared" si="119"/>
        <v>#DIV/0!</v>
      </c>
    </row>
    <row r="94" spans="1:65" hidden="1" x14ac:dyDescent="0.2">
      <c r="A94" s="24"/>
      <c r="B94" s="31"/>
      <c r="C94" s="20"/>
      <c r="D94" s="20"/>
      <c r="E94" s="20"/>
      <c r="F94" s="20"/>
      <c r="G94" s="20"/>
      <c r="H94" s="20"/>
      <c r="I94" s="32">
        <v>32361</v>
      </c>
      <c r="J94" s="33" t="s">
        <v>231</v>
      </c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22"/>
      <c r="W94" s="34"/>
      <c r="X94" s="34">
        <v>4000</v>
      </c>
      <c r="Y94" s="34">
        <v>1000</v>
      </c>
      <c r="Z94" s="34">
        <v>0</v>
      </c>
      <c r="AA94" s="34">
        <v>5000</v>
      </c>
      <c r="AB94" s="34"/>
      <c r="AC94" s="34">
        <v>5000</v>
      </c>
      <c r="AD94" s="34">
        <v>5000</v>
      </c>
      <c r="AE94" s="34"/>
      <c r="AF94" s="34"/>
      <c r="AG94" s="37">
        <f t="shared" si="118"/>
        <v>5000</v>
      </c>
      <c r="AH94" s="34">
        <v>110</v>
      </c>
      <c r="AI94" s="34">
        <v>5000</v>
      </c>
      <c r="AJ94" s="2">
        <v>310</v>
      </c>
      <c r="AK94" s="34">
        <v>5000</v>
      </c>
      <c r="AL94" s="34"/>
      <c r="AM94" s="34"/>
      <c r="AN94" s="2">
        <f t="shared" si="126"/>
        <v>5000</v>
      </c>
      <c r="AO94" s="22">
        <f t="shared" si="120"/>
        <v>663.61404207313024</v>
      </c>
      <c r="AP94" s="2">
        <v>5000</v>
      </c>
      <c r="AQ94" s="2"/>
      <c r="AR94" s="22">
        <f t="shared" si="121"/>
        <v>663.61404207313024</v>
      </c>
      <c r="AS94" s="22"/>
      <c r="AT94" s="22"/>
      <c r="AU94" s="22"/>
      <c r="AV94" s="22"/>
      <c r="AW94" s="22">
        <f t="shared" si="117"/>
        <v>663.61404207313024</v>
      </c>
      <c r="AX94" s="2">
        <v>663.61</v>
      </c>
      <c r="AY94" s="2"/>
      <c r="AZ94" s="2"/>
      <c r="BA94" s="2"/>
      <c r="BB94" s="2"/>
      <c r="BC94" s="2"/>
      <c r="BD94" s="2">
        <f t="shared" si="123"/>
        <v>663.61</v>
      </c>
      <c r="BE94" s="2">
        <f t="shared" si="124"/>
        <v>4.0420731302219792E-3</v>
      </c>
      <c r="BF94" s="2">
        <f t="shared" si="125"/>
        <v>-663.61</v>
      </c>
      <c r="BG94" s="2"/>
      <c r="BH94" s="2">
        <v>0</v>
      </c>
      <c r="BI94" s="2">
        <v>800</v>
      </c>
      <c r="BJ94" s="2">
        <v>0</v>
      </c>
      <c r="BK94" s="2"/>
      <c r="BL94" s="2"/>
      <c r="BM94" s="10">
        <f t="shared" si="119"/>
        <v>0</v>
      </c>
    </row>
    <row r="95" spans="1:65" hidden="1" x14ac:dyDescent="0.2">
      <c r="A95" s="24"/>
      <c r="B95" s="31"/>
      <c r="C95" s="20"/>
      <c r="D95" s="20"/>
      <c r="E95" s="20"/>
      <c r="F95" s="20"/>
      <c r="G95" s="20"/>
      <c r="H95" s="20"/>
      <c r="I95" s="32">
        <v>32369</v>
      </c>
      <c r="J95" s="33" t="s">
        <v>215</v>
      </c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22"/>
      <c r="W95" s="34"/>
      <c r="X95" s="34"/>
      <c r="Y95" s="34">
        <v>10000</v>
      </c>
      <c r="Z95" s="34">
        <v>20000</v>
      </c>
      <c r="AA95" s="34">
        <v>20000</v>
      </c>
      <c r="AB95" s="34">
        <v>1518.13</v>
      </c>
      <c r="AC95" s="34">
        <v>20000</v>
      </c>
      <c r="AD95" s="34">
        <v>20000</v>
      </c>
      <c r="AE95" s="34"/>
      <c r="AF95" s="34"/>
      <c r="AG95" s="37">
        <f t="shared" si="118"/>
        <v>20000</v>
      </c>
      <c r="AH95" s="34">
        <v>800</v>
      </c>
      <c r="AI95" s="34">
        <v>15000</v>
      </c>
      <c r="AJ95" s="2">
        <v>0</v>
      </c>
      <c r="AK95" s="34">
        <v>15000</v>
      </c>
      <c r="AL95" s="34"/>
      <c r="AM95" s="34"/>
      <c r="AN95" s="2">
        <f t="shared" si="126"/>
        <v>15000</v>
      </c>
      <c r="AO95" s="22">
        <f t="shared" si="120"/>
        <v>1990.8421262193906</v>
      </c>
      <c r="AP95" s="2">
        <v>15000</v>
      </c>
      <c r="AQ95" s="2"/>
      <c r="AR95" s="22">
        <f t="shared" si="121"/>
        <v>1990.8421262193906</v>
      </c>
      <c r="AS95" s="22">
        <v>1805.65</v>
      </c>
      <c r="AT95" s="22">
        <v>1805.65</v>
      </c>
      <c r="AU95" s="22">
        <v>1200</v>
      </c>
      <c r="AV95" s="22"/>
      <c r="AW95" s="22">
        <f t="shared" si="117"/>
        <v>3190.8421262193906</v>
      </c>
      <c r="AX95" s="2">
        <v>3190.84</v>
      </c>
      <c r="AY95" s="2"/>
      <c r="AZ95" s="2"/>
      <c r="BA95" s="2"/>
      <c r="BB95" s="2"/>
      <c r="BC95" s="2"/>
      <c r="BD95" s="2">
        <f t="shared" si="123"/>
        <v>3190.84</v>
      </c>
      <c r="BE95" s="2">
        <f t="shared" si="124"/>
        <v>2.126219390447659E-3</v>
      </c>
      <c r="BF95" s="2">
        <f t="shared" si="125"/>
        <v>-3190.84</v>
      </c>
      <c r="BG95" s="2">
        <v>1968.61</v>
      </c>
      <c r="BH95" s="2">
        <v>1602.82</v>
      </c>
      <c r="BI95" s="2">
        <v>3200</v>
      </c>
      <c r="BJ95" s="2">
        <v>663.61</v>
      </c>
      <c r="BK95" s="2"/>
      <c r="BL95" s="2"/>
      <c r="BM95" s="10">
        <f t="shared" si="119"/>
        <v>20.7378125</v>
      </c>
    </row>
    <row r="96" spans="1:65" hidden="1" x14ac:dyDescent="0.2">
      <c r="A96" s="24"/>
      <c r="B96" s="31"/>
      <c r="C96" s="20"/>
      <c r="D96" s="20"/>
      <c r="E96" s="20"/>
      <c r="F96" s="20"/>
      <c r="G96" s="20"/>
      <c r="H96" s="20"/>
      <c r="I96" s="32">
        <v>32371</v>
      </c>
      <c r="J96" s="33" t="s">
        <v>155</v>
      </c>
      <c r="K96" s="34">
        <v>0</v>
      </c>
      <c r="L96" s="34">
        <v>5000</v>
      </c>
      <c r="M96" s="34">
        <v>5000</v>
      </c>
      <c r="N96" s="34">
        <v>33000</v>
      </c>
      <c r="O96" s="34">
        <v>33000</v>
      </c>
      <c r="P96" s="34">
        <v>30000</v>
      </c>
      <c r="Q96" s="34">
        <v>30000</v>
      </c>
      <c r="R96" s="34">
        <v>9974.4500000000007</v>
      </c>
      <c r="S96" s="34">
        <v>30000</v>
      </c>
      <c r="T96" s="34">
        <v>5279.5</v>
      </c>
      <c r="U96" s="34"/>
      <c r="V96" s="22">
        <f t="shared" ref="V96:V183" si="127">S96/P96*100</f>
        <v>100</v>
      </c>
      <c r="W96" s="34">
        <v>20000</v>
      </c>
      <c r="X96" s="34">
        <v>20000</v>
      </c>
      <c r="Y96" s="34">
        <v>20000</v>
      </c>
      <c r="Z96" s="34">
        <v>30000</v>
      </c>
      <c r="AA96" s="34">
        <v>20000</v>
      </c>
      <c r="AB96" s="34">
        <v>11679.55</v>
      </c>
      <c r="AC96" s="34">
        <v>25000</v>
      </c>
      <c r="AD96" s="34">
        <v>40000</v>
      </c>
      <c r="AE96" s="34"/>
      <c r="AF96" s="34"/>
      <c r="AG96" s="37">
        <f t="shared" si="118"/>
        <v>40000</v>
      </c>
      <c r="AH96" s="34">
        <v>49477.21</v>
      </c>
      <c r="AI96" s="34">
        <v>50000</v>
      </c>
      <c r="AJ96" s="2">
        <v>4479.17</v>
      </c>
      <c r="AK96" s="34">
        <v>50000</v>
      </c>
      <c r="AL96" s="34">
        <v>40000</v>
      </c>
      <c r="AM96" s="34"/>
      <c r="AN96" s="2">
        <f t="shared" si="126"/>
        <v>90000</v>
      </c>
      <c r="AO96" s="22">
        <f t="shared" si="120"/>
        <v>11945.052757316344</v>
      </c>
      <c r="AP96" s="2">
        <v>100000</v>
      </c>
      <c r="AQ96" s="2"/>
      <c r="AR96" s="22">
        <f t="shared" si="121"/>
        <v>13272.280841462605</v>
      </c>
      <c r="AS96" s="22">
        <v>7368.8</v>
      </c>
      <c r="AT96" s="22">
        <v>7368.8</v>
      </c>
      <c r="AU96" s="22"/>
      <c r="AV96" s="22"/>
      <c r="AW96" s="22">
        <f t="shared" si="117"/>
        <v>13272.280841462605</v>
      </c>
      <c r="AX96" s="2"/>
      <c r="AY96" s="2"/>
      <c r="AZ96" s="2">
        <v>13272.28</v>
      </c>
      <c r="BA96" s="2"/>
      <c r="BB96" s="2"/>
      <c r="BC96" s="2"/>
      <c r="BD96" s="2">
        <f t="shared" si="123"/>
        <v>13272.28</v>
      </c>
      <c r="BE96" s="2">
        <f t="shared" si="124"/>
        <v>8.4146260451234411E-4</v>
      </c>
      <c r="BF96" s="2">
        <f t="shared" si="125"/>
        <v>-13272.28</v>
      </c>
      <c r="BG96" s="2">
        <v>12837.74</v>
      </c>
      <c r="BH96" s="2">
        <v>3481.94</v>
      </c>
      <c r="BI96" s="2">
        <v>15000</v>
      </c>
      <c r="BJ96" s="2">
        <v>4919.6499999999996</v>
      </c>
      <c r="BK96" s="2"/>
      <c r="BL96" s="2"/>
      <c r="BM96" s="10">
        <f t="shared" si="119"/>
        <v>32.797666666666665</v>
      </c>
    </row>
    <row r="97" spans="1:65" hidden="1" x14ac:dyDescent="0.2">
      <c r="A97" s="24"/>
      <c r="B97" s="31"/>
      <c r="C97" s="20"/>
      <c r="D97" s="20"/>
      <c r="E97" s="20"/>
      <c r="F97" s="20"/>
      <c r="G97" s="20"/>
      <c r="H97" s="20"/>
      <c r="I97" s="32">
        <v>32371</v>
      </c>
      <c r="J97" s="33" t="s">
        <v>198</v>
      </c>
      <c r="K97" s="34"/>
      <c r="L97" s="34"/>
      <c r="M97" s="34"/>
      <c r="N97" s="34"/>
      <c r="O97" s="34"/>
      <c r="P97" s="34"/>
      <c r="Q97" s="34"/>
      <c r="R97" s="34"/>
      <c r="S97" s="34">
        <v>20000</v>
      </c>
      <c r="T97" s="34"/>
      <c r="U97" s="34"/>
      <c r="V97" s="22" t="e">
        <f t="shared" si="127"/>
        <v>#DIV/0!</v>
      </c>
      <c r="W97" s="34">
        <v>50000</v>
      </c>
      <c r="X97" s="34">
        <v>54000</v>
      </c>
      <c r="Y97" s="34">
        <v>110000</v>
      </c>
      <c r="Z97" s="34">
        <v>110000</v>
      </c>
      <c r="AA97" s="34">
        <v>150000</v>
      </c>
      <c r="AB97" s="34"/>
      <c r="AC97" s="34">
        <v>150000</v>
      </c>
      <c r="AD97" s="34">
        <v>50000</v>
      </c>
      <c r="AE97" s="34"/>
      <c r="AF97" s="34"/>
      <c r="AG97" s="37">
        <f t="shared" si="118"/>
        <v>50000</v>
      </c>
      <c r="AH97" s="34">
        <v>21750</v>
      </c>
      <c r="AI97" s="34">
        <v>100000</v>
      </c>
      <c r="AJ97" s="2">
        <v>2750</v>
      </c>
      <c r="AK97" s="34">
        <v>100000</v>
      </c>
      <c r="AL97" s="34"/>
      <c r="AM97" s="34"/>
      <c r="AN97" s="2">
        <f t="shared" si="126"/>
        <v>100000</v>
      </c>
      <c r="AO97" s="22">
        <f t="shared" si="120"/>
        <v>13272.280841462605</v>
      </c>
      <c r="AP97" s="2">
        <v>100000</v>
      </c>
      <c r="AQ97" s="2"/>
      <c r="AR97" s="22">
        <f t="shared" si="121"/>
        <v>13272.280841462605</v>
      </c>
      <c r="AS97" s="22">
        <v>5149.13</v>
      </c>
      <c r="AT97" s="22">
        <v>5149.13</v>
      </c>
      <c r="AU97" s="22"/>
      <c r="AV97" s="22"/>
      <c r="AW97" s="22">
        <f t="shared" si="117"/>
        <v>13272.280841462605</v>
      </c>
      <c r="AX97" s="2"/>
      <c r="AY97" s="2"/>
      <c r="AZ97" s="2"/>
      <c r="BA97" s="2"/>
      <c r="BB97" s="2"/>
      <c r="BC97" s="2">
        <v>13272.28</v>
      </c>
      <c r="BD97" s="2">
        <f t="shared" si="123"/>
        <v>13272.28</v>
      </c>
      <c r="BE97" s="2">
        <f t="shared" si="124"/>
        <v>8.4146260451234411E-4</v>
      </c>
      <c r="BF97" s="2">
        <f t="shared" si="125"/>
        <v>-13272.28</v>
      </c>
      <c r="BG97" s="2">
        <v>6824.13</v>
      </c>
      <c r="BH97" s="2">
        <v>3196.52</v>
      </c>
      <c r="BI97" s="2">
        <v>6000</v>
      </c>
      <c r="BJ97" s="2">
        <v>1200</v>
      </c>
      <c r="BK97" s="2"/>
      <c r="BL97" s="2"/>
      <c r="BM97" s="10">
        <f t="shared" si="119"/>
        <v>20</v>
      </c>
    </row>
    <row r="98" spans="1:65" hidden="1" x14ac:dyDescent="0.2">
      <c r="A98" s="24"/>
      <c r="B98" s="31"/>
      <c r="C98" s="20"/>
      <c r="D98" s="20"/>
      <c r="E98" s="20"/>
      <c r="F98" s="20"/>
      <c r="G98" s="20"/>
      <c r="H98" s="20"/>
      <c r="I98" s="32">
        <v>32371</v>
      </c>
      <c r="J98" s="33" t="s">
        <v>233</v>
      </c>
      <c r="K98" s="34"/>
      <c r="L98" s="34"/>
      <c r="M98" s="34"/>
      <c r="N98" s="34"/>
      <c r="O98" s="34"/>
      <c r="P98" s="34"/>
      <c r="Q98" s="34"/>
      <c r="R98" s="34"/>
      <c r="S98" s="34">
        <v>100000</v>
      </c>
      <c r="T98" s="34"/>
      <c r="U98" s="34"/>
      <c r="V98" s="22" t="e">
        <f t="shared" si="127"/>
        <v>#DIV/0!</v>
      </c>
      <c r="W98" s="34">
        <v>0</v>
      </c>
      <c r="X98" s="34">
        <v>11000</v>
      </c>
      <c r="Y98" s="34">
        <v>10000</v>
      </c>
      <c r="Z98" s="34">
        <v>12000</v>
      </c>
      <c r="AA98" s="34"/>
      <c r="AB98" s="34"/>
      <c r="AC98" s="34"/>
      <c r="AD98" s="34">
        <v>0</v>
      </c>
      <c r="AE98" s="34"/>
      <c r="AF98" s="34"/>
      <c r="AG98" s="37">
        <f t="shared" si="118"/>
        <v>0</v>
      </c>
      <c r="AH98" s="34"/>
      <c r="AI98" s="34">
        <v>15000</v>
      </c>
      <c r="AJ98" s="2">
        <v>0</v>
      </c>
      <c r="AK98" s="34">
        <v>0</v>
      </c>
      <c r="AL98" s="34"/>
      <c r="AM98" s="34"/>
      <c r="AN98" s="2">
        <f t="shared" si="126"/>
        <v>0</v>
      </c>
      <c r="AO98" s="22">
        <f t="shared" si="120"/>
        <v>0</v>
      </c>
      <c r="AP98" s="2"/>
      <c r="AQ98" s="2"/>
      <c r="AR98" s="22">
        <f t="shared" si="121"/>
        <v>0</v>
      </c>
      <c r="AS98" s="22"/>
      <c r="AT98" s="22"/>
      <c r="AU98" s="22"/>
      <c r="AV98" s="22"/>
      <c r="AW98" s="22">
        <f t="shared" si="117"/>
        <v>0</v>
      </c>
      <c r="AX98" s="2"/>
      <c r="AY98" s="2"/>
      <c r="AZ98" s="2"/>
      <c r="BA98" s="2"/>
      <c r="BB98" s="2"/>
      <c r="BC98" s="2"/>
      <c r="BD98" s="2">
        <f t="shared" si="123"/>
        <v>0</v>
      </c>
      <c r="BE98" s="2">
        <f t="shared" si="124"/>
        <v>0</v>
      </c>
      <c r="BF98" s="2">
        <f t="shared" si="125"/>
        <v>0</v>
      </c>
      <c r="BG98" s="2"/>
      <c r="BH98" s="2"/>
      <c r="BI98" s="2"/>
      <c r="BJ98" s="2"/>
      <c r="BK98" s="2"/>
      <c r="BL98" s="2"/>
      <c r="BM98" s="10" t="e">
        <f t="shared" si="119"/>
        <v>#DIV/0!</v>
      </c>
    </row>
    <row r="99" spans="1:65" hidden="1" x14ac:dyDescent="0.2">
      <c r="A99" s="24"/>
      <c r="B99" s="31"/>
      <c r="C99" s="20"/>
      <c r="D99" s="20"/>
      <c r="E99" s="20"/>
      <c r="F99" s="20"/>
      <c r="G99" s="20"/>
      <c r="H99" s="20"/>
      <c r="I99" s="32">
        <v>32371</v>
      </c>
      <c r="J99" s="33" t="s">
        <v>247</v>
      </c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22"/>
      <c r="W99" s="34"/>
      <c r="X99" s="34"/>
      <c r="Y99" s="34"/>
      <c r="Z99" s="34">
        <v>16000</v>
      </c>
      <c r="AA99" s="34"/>
      <c r="AB99" s="34">
        <v>15625</v>
      </c>
      <c r="AC99" s="34"/>
      <c r="AD99" s="34">
        <v>0</v>
      </c>
      <c r="AE99" s="34"/>
      <c r="AF99" s="34"/>
      <c r="AG99" s="37">
        <f t="shared" si="118"/>
        <v>0</v>
      </c>
      <c r="AH99" s="34"/>
      <c r="AI99" s="34">
        <v>0</v>
      </c>
      <c r="AJ99" s="2">
        <v>0</v>
      </c>
      <c r="AK99" s="34">
        <v>0</v>
      </c>
      <c r="AL99" s="34"/>
      <c r="AM99" s="34"/>
      <c r="AN99" s="2">
        <f t="shared" si="126"/>
        <v>0</v>
      </c>
      <c r="AO99" s="22">
        <f t="shared" si="120"/>
        <v>0</v>
      </c>
      <c r="AP99" s="2"/>
      <c r="AQ99" s="2"/>
      <c r="AR99" s="22">
        <f t="shared" si="121"/>
        <v>0</v>
      </c>
      <c r="AS99" s="22"/>
      <c r="AT99" s="22"/>
      <c r="AU99" s="22"/>
      <c r="AV99" s="22"/>
      <c r="AW99" s="22">
        <f t="shared" si="117"/>
        <v>0</v>
      </c>
      <c r="AX99" s="2"/>
      <c r="AY99" s="2"/>
      <c r="AZ99" s="2"/>
      <c r="BA99" s="2"/>
      <c r="BB99" s="2"/>
      <c r="BC99" s="2"/>
      <c r="BD99" s="2">
        <f t="shared" si="123"/>
        <v>0</v>
      </c>
      <c r="BE99" s="2">
        <f t="shared" si="124"/>
        <v>0</v>
      </c>
      <c r="BF99" s="2">
        <f t="shared" si="125"/>
        <v>0</v>
      </c>
      <c r="BG99" s="2"/>
      <c r="BH99" s="2"/>
      <c r="BI99" s="2"/>
      <c r="BJ99" s="2"/>
      <c r="BK99" s="2"/>
      <c r="BL99" s="2"/>
      <c r="BM99" s="10" t="e">
        <f t="shared" si="119"/>
        <v>#DIV/0!</v>
      </c>
    </row>
    <row r="100" spans="1:65" hidden="1" x14ac:dyDescent="0.2">
      <c r="A100" s="24"/>
      <c r="B100" s="31"/>
      <c r="C100" s="20"/>
      <c r="D100" s="20"/>
      <c r="E100" s="20"/>
      <c r="F100" s="20"/>
      <c r="G100" s="20"/>
      <c r="H100" s="20"/>
      <c r="I100" s="32">
        <v>32371</v>
      </c>
      <c r="J100" s="33" t="s">
        <v>329</v>
      </c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22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7"/>
      <c r="AH100" s="34"/>
      <c r="AI100" s="34">
        <v>20000</v>
      </c>
      <c r="AJ100" s="2">
        <v>16675</v>
      </c>
      <c r="AK100" s="34">
        <v>0</v>
      </c>
      <c r="AL100" s="34"/>
      <c r="AM100" s="34"/>
      <c r="AN100" s="2">
        <f t="shared" si="126"/>
        <v>0</v>
      </c>
      <c r="AO100" s="22">
        <f t="shared" si="120"/>
        <v>0</v>
      </c>
      <c r="AP100" s="2"/>
      <c r="AQ100" s="2"/>
      <c r="AR100" s="22">
        <f t="shared" si="121"/>
        <v>0</v>
      </c>
      <c r="AS100" s="22"/>
      <c r="AT100" s="22"/>
      <c r="AU100" s="22"/>
      <c r="AV100" s="22"/>
      <c r="AW100" s="22">
        <f t="shared" si="117"/>
        <v>0</v>
      </c>
      <c r="AX100" s="2"/>
      <c r="AY100" s="2"/>
      <c r="AZ100" s="2"/>
      <c r="BA100" s="2"/>
      <c r="BB100" s="2"/>
      <c r="BC100" s="2"/>
      <c r="BD100" s="2">
        <f t="shared" si="123"/>
        <v>0</v>
      </c>
      <c r="BE100" s="2">
        <f t="shared" si="124"/>
        <v>0</v>
      </c>
      <c r="BF100" s="2">
        <f t="shared" si="125"/>
        <v>0</v>
      </c>
      <c r="BG100" s="2"/>
      <c r="BH100" s="2"/>
      <c r="BI100" s="2"/>
      <c r="BJ100" s="2"/>
      <c r="BK100" s="2"/>
      <c r="BL100" s="2"/>
      <c r="BM100" s="10" t="e">
        <f t="shared" si="119"/>
        <v>#DIV/0!</v>
      </c>
    </row>
    <row r="101" spans="1:65" hidden="1" x14ac:dyDescent="0.2">
      <c r="A101" s="24"/>
      <c r="B101" s="31"/>
      <c r="C101" s="20"/>
      <c r="D101" s="20"/>
      <c r="E101" s="20"/>
      <c r="F101" s="20"/>
      <c r="G101" s="20"/>
      <c r="H101" s="20"/>
      <c r="I101" s="32">
        <v>32371</v>
      </c>
      <c r="J101" s="33" t="s">
        <v>272</v>
      </c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22"/>
      <c r="W101" s="34"/>
      <c r="X101" s="34"/>
      <c r="Y101" s="34"/>
      <c r="Z101" s="34"/>
      <c r="AA101" s="34"/>
      <c r="AB101" s="34"/>
      <c r="AC101" s="34"/>
      <c r="AD101" s="34">
        <v>16000</v>
      </c>
      <c r="AE101" s="34"/>
      <c r="AF101" s="34"/>
      <c r="AG101" s="37">
        <f t="shared" si="118"/>
        <v>16000</v>
      </c>
      <c r="AH101" s="34">
        <v>7875</v>
      </c>
      <c r="AI101" s="34">
        <v>16000</v>
      </c>
      <c r="AJ101" s="2">
        <v>0</v>
      </c>
      <c r="AK101" s="34">
        <v>0</v>
      </c>
      <c r="AL101" s="34"/>
      <c r="AM101" s="34"/>
      <c r="AN101" s="2">
        <f t="shared" si="126"/>
        <v>0</v>
      </c>
      <c r="AO101" s="22">
        <f t="shared" si="120"/>
        <v>0</v>
      </c>
      <c r="AP101" s="2"/>
      <c r="AQ101" s="2"/>
      <c r="AR101" s="22">
        <f t="shared" si="121"/>
        <v>0</v>
      </c>
      <c r="AS101" s="22"/>
      <c r="AT101" s="22"/>
      <c r="AU101" s="22"/>
      <c r="AV101" s="22"/>
      <c r="AW101" s="22">
        <f t="shared" si="117"/>
        <v>0</v>
      </c>
      <c r="AX101" s="2"/>
      <c r="AY101" s="2"/>
      <c r="AZ101" s="2"/>
      <c r="BA101" s="2"/>
      <c r="BB101" s="2"/>
      <c r="BC101" s="2"/>
      <c r="BD101" s="2">
        <f t="shared" si="123"/>
        <v>0</v>
      </c>
      <c r="BE101" s="2">
        <f t="shared" si="124"/>
        <v>0</v>
      </c>
      <c r="BF101" s="2">
        <f t="shared" si="125"/>
        <v>0</v>
      </c>
      <c r="BG101" s="2"/>
      <c r="BH101" s="2"/>
      <c r="BI101" s="2"/>
      <c r="BJ101" s="2"/>
      <c r="BK101" s="2"/>
      <c r="BL101" s="2"/>
      <c r="BM101" s="10" t="e">
        <f t="shared" si="119"/>
        <v>#DIV/0!</v>
      </c>
    </row>
    <row r="102" spans="1:65" hidden="1" x14ac:dyDescent="0.2">
      <c r="A102" s="24"/>
      <c r="B102" s="31"/>
      <c r="C102" s="20"/>
      <c r="D102" s="20"/>
      <c r="E102" s="20"/>
      <c r="F102" s="20"/>
      <c r="G102" s="20"/>
      <c r="H102" s="20"/>
      <c r="I102" s="32">
        <v>32371</v>
      </c>
      <c r="J102" s="33" t="s">
        <v>338</v>
      </c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22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7"/>
      <c r="AH102" s="34"/>
      <c r="AI102" s="34"/>
      <c r="AJ102" s="2">
        <v>12500</v>
      </c>
      <c r="AK102" s="34">
        <v>0</v>
      </c>
      <c r="AL102" s="34"/>
      <c r="AM102" s="34"/>
      <c r="AN102" s="2">
        <f t="shared" si="126"/>
        <v>0</v>
      </c>
      <c r="AO102" s="22">
        <f t="shared" si="120"/>
        <v>0</v>
      </c>
      <c r="AP102" s="2"/>
      <c r="AQ102" s="2"/>
      <c r="AR102" s="22">
        <f t="shared" si="121"/>
        <v>0</v>
      </c>
      <c r="AS102" s="22"/>
      <c r="AT102" s="22"/>
      <c r="AU102" s="22"/>
      <c r="AV102" s="22"/>
      <c r="AW102" s="22">
        <f t="shared" si="117"/>
        <v>0</v>
      </c>
      <c r="AX102" s="2"/>
      <c r="AY102" s="2"/>
      <c r="AZ102" s="2"/>
      <c r="BA102" s="2"/>
      <c r="BB102" s="2"/>
      <c r="BC102" s="2"/>
      <c r="BD102" s="2">
        <f t="shared" si="123"/>
        <v>0</v>
      </c>
      <c r="BE102" s="2">
        <f t="shared" si="124"/>
        <v>0</v>
      </c>
      <c r="BF102" s="2">
        <f t="shared" si="125"/>
        <v>0</v>
      </c>
      <c r="BG102" s="2"/>
      <c r="BH102" s="2"/>
      <c r="BI102" s="2"/>
      <c r="BJ102" s="2"/>
      <c r="BK102" s="2"/>
      <c r="BL102" s="2"/>
      <c r="BM102" s="10" t="e">
        <f t="shared" si="119"/>
        <v>#DIV/0!</v>
      </c>
    </row>
    <row r="103" spans="1:65" hidden="1" x14ac:dyDescent="0.2">
      <c r="A103" s="24"/>
      <c r="B103" s="31"/>
      <c r="C103" s="20"/>
      <c r="D103" s="20"/>
      <c r="E103" s="20"/>
      <c r="F103" s="20"/>
      <c r="G103" s="20"/>
      <c r="H103" s="20"/>
      <c r="I103" s="32">
        <v>32371</v>
      </c>
      <c r="J103" s="33" t="s">
        <v>40</v>
      </c>
      <c r="K103" s="34">
        <v>64384.46</v>
      </c>
      <c r="L103" s="34">
        <v>55000</v>
      </c>
      <c r="M103" s="34">
        <v>55000</v>
      </c>
      <c r="N103" s="34">
        <v>45000</v>
      </c>
      <c r="O103" s="34">
        <v>45000</v>
      </c>
      <c r="P103" s="34">
        <v>40000</v>
      </c>
      <c r="Q103" s="34">
        <v>40000</v>
      </c>
      <c r="R103" s="34">
        <v>10370</v>
      </c>
      <c r="S103" s="34">
        <v>40000</v>
      </c>
      <c r="T103" s="34">
        <v>10000</v>
      </c>
      <c r="U103" s="34"/>
      <c r="V103" s="22">
        <f t="shared" si="127"/>
        <v>100</v>
      </c>
      <c r="W103" s="34">
        <v>30000</v>
      </c>
      <c r="X103" s="34">
        <v>30000</v>
      </c>
      <c r="Y103" s="34">
        <v>30000</v>
      </c>
      <c r="Z103" s="34">
        <v>30000</v>
      </c>
      <c r="AA103" s="34">
        <v>50000</v>
      </c>
      <c r="AB103" s="34">
        <v>8250</v>
      </c>
      <c r="AC103" s="34">
        <v>45000</v>
      </c>
      <c r="AD103" s="34">
        <v>80000</v>
      </c>
      <c r="AE103" s="34"/>
      <c r="AF103" s="34"/>
      <c r="AG103" s="37">
        <v>85000</v>
      </c>
      <c r="AH103" s="34">
        <v>81442.44</v>
      </c>
      <c r="AI103" s="34">
        <v>90000</v>
      </c>
      <c r="AJ103" s="2">
        <v>15000</v>
      </c>
      <c r="AK103" s="34">
        <v>88000</v>
      </c>
      <c r="AL103" s="34"/>
      <c r="AM103" s="34"/>
      <c r="AN103" s="2">
        <f t="shared" si="126"/>
        <v>88000</v>
      </c>
      <c r="AO103" s="22">
        <f t="shared" si="120"/>
        <v>11679.607140487093</v>
      </c>
      <c r="AP103" s="2">
        <v>50000</v>
      </c>
      <c r="AQ103" s="2"/>
      <c r="AR103" s="22">
        <f t="shared" si="121"/>
        <v>6636.1404207313026</v>
      </c>
      <c r="AS103" s="22">
        <v>3019.45</v>
      </c>
      <c r="AT103" s="22">
        <v>3019.45</v>
      </c>
      <c r="AU103" s="22">
        <v>4000</v>
      </c>
      <c r="AV103" s="22"/>
      <c r="AW103" s="22">
        <f t="shared" ref="AW103:AW118" si="128">SUM(AR103+AU103-AV103)</f>
        <v>10636.140420731303</v>
      </c>
      <c r="AX103" s="2"/>
      <c r="AY103" s="2"/>
      <c r="AZ103" s="2">
        <v>10636.14</v>
      </c>
      <c r="BA103" s="2"/>
      <c r="BB103" s="2"/>
      <c r="BC103" s="2"/>
      <c r="BD103" s="2">
        <f t="shared" si="123"/>
        <v>10636.14</v>
      </c>
      <c r="BE103" s="2">
        <f t="shared" si="124"/>
        <v>4.2073130316566676E-4</v>
      </c>
      <c r="BF103" s="2">
        <f t="shared" si="125"/>
        <v>-10636.14</v>
      </c>
      <c r="BG103" s="2">
        <v>4313.5</v>
      </c>
      <c r="BH103" s="2">
        <v>2156.75</v>
      </c>
      <c r="BI103" s="2">
        <v>7600</v>
      </c>
      <c r="BJ103" s="2">
        <v>2588.1</v>
      </c>
      <c r="BK103" s="2"/>
      <c r="BL103" s="2"/>
      <c r="BM103" s="10">
        <f t="shared" si="119"/>
        <v>34.053947368421049</v>
      </c>
    </row>
    <row r="104" spans="1:65" hidden="1" x14ac:dyDescent="0.2">
      <c r="A104" s="24"/>
      <c r="B104" s="31"/>
      <c r="C104" s="20"/>
      <c r="D104" s="20"/>
      <c r="E104" s="20"/>
      <c r="F104" s="20"/>
      <c r="G104" s="20"/>
      <c r="H104" s="20"/>
      <c r="I104" s="32">
        <v>32381</v>
      </c>
      <c r="J104" s="33" t="s">
        <v>193</v>
      </c>
      <c r="K104" s="34"/>
      <c r="L104" s="34"/>
      <c r="M104" s="34"/>
      <c r="N104" s="34">
        <v>2000</v>
      </c>
      <c r="O104" s="34">
        <v>2000</v>
      </c>
      <c r="P104" s="34">
        <v>4000</v>
      </c>
      <c r="Q104" s="34">
        <v>4000</v>
      </c>
      <c r="R104" s="34">
        <v>1875</v>
      </c>
      <c r="S104" s="34">
        <v>4000</v>
      </c>
      <c r="T104" s="34">
        <v>1875</v>
      </c>
      <c r="U104" s="34"/>
      <c r="V104" s="22">
        <f t="shared" si="127"/>
        <v>100</v>
      </c>
      <c r="W104" s="34">
        <v>4000</v>
      </c>
      <c r="X104" s="34">
        <v>4000</v>
      </c>
      <c r="Y104" s="34">
        <v>4000</v>
      </c>
      <c r="Z104" s="34">
        <v>4000</v>
      </c>
      <c r="AA104" s="34">
        <v>4000</v>
      </c>
      <c r="AB104" s="34">
        <v>1875</v>
      </c>
      <c r="AC104" s="34">
        <v>4000</v>
      </c>
      <c r="AD104" s="34">
        <v>4000</v>
      </c>
      <c r="AE104" s="34"/>
      <c r="AF104" s="34"/>
      <c r="AG104" s="37">
        <f t="shared" si="118"/>
        <v>4000</v>
      </c>
      <c r="AH104" s="34">
        <v>3125</v>
      </c>
      <c r="AI104" s="34">
        <v>4000</v>
      </c>
      <c r="AJ104" s="2">
        <v>1875</v>
      </c>
      <c r="AK104" s="34">
        <v>4000</v>
      </c>
      <c r="AL104" s="34"/>
      <c r="AM104" s="34"/>
      <c r="AN104" s="2">
        <f t="shared" si="126"/>
        <v>4000</v>
      </c>
      <c r="AO104" s="22">
        <f t="shared" si="120"/>
        <v>530.89123365850423</v>
      </c>
      <c r="AP104" s="2">
        <v>4000</v>
      </c>
      <c r="AQ104" s="2"/>
      <c r="AR104" s="22">
        <f t="shared" si="121"/>
        <v>530.89123365850423</v>
      </c>
      <c r="AS104" s="22">
        <v>359.1</v>
      </c>
      <c r="AT104" s="22">
        <v>359.1</v>
      </c>
      <c r="AU104" s="22"/>
      <c r="AV104" s="22"/>
      <c r="AW104" s="22">
        <f t="shared" si="128"/>
        <v>530.89123365850423</v>
      </c>
      <c r="AX104" s="2">
        <v>530.89</v>
      </c>
      <c r="AY104" s="2"/>
      <c r="AZ104" s="2"/>
      <c r="BA104" s="2"/>
      <c r="BB104" s="2"/>
      <c r="BC104" s="2"/>
      <c r="BD104" s="2">
        <f t="shared" si="123"/>
        <v>530.89</v>
      </c>
      <c r="BE104" s="2">
        <f t="shared" si="124"/>
        <v>1.2336585042476145E-3</v>
      </c>
      <c r="BF104" s="2">
        <f t="shared" si="125"/>
        <v>-530.89</v>
      </c>
      <c r="BG104" s="2">
        <v>564.29999999999995</v>
      </c>
      <c r="BH104" s="2">
        <v>256.5</v>
      </c>
      <c r="BI104" s="2">
        <v>800</v>
      </c>
      <c r="BJ104" s="2">
        <v>370.44</v>
      </c>
      <c r="BK104" s="2"/>
      <c r="BL104" s="2"/>
      <c r="BM104" s="10">
        <f t="shared" si="119"/>
        <v>46.305</v>
      </c>
    </row>
    <row r="105" spans="1:65" hidden="1" x14ac:dyDescent="0.2">
      <c r="A105" s="24"/>
      <c r="B105" s="31"/>
      <c r="C105" s="20"/>
      <c r="D105" s="20"/>
      <c r="E105" s="20"/>
      <c r="F105" s="20"/>
      <c r="G105" s="20"/>
      <c r="H105" s="20"/>
      <c r="I105" s="32">
        <v>32382</v>
      </c>
      <c r="J105" s="33" t="s">
        <v>271</v>
      </c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22"/>
      <c r="W105" s="34"/>
      <c r="X105" s="34"/>
      <c r="Y105" s="34"/>
      <c r="Z105" s="34"/>
      <c r="AA105" s="34"/>
      <c r="AB105" s="34"/>
      <c r="AC105" s="34"/>
      <c r="AD105" s="34">
        <v>15000</v>
      </c>
      <c r="AE105" s="34"/>
      <c r="AF105" s="34"/>
      <c r="AG105" s="37">
        <f t="shared" si="118"/>
        <v>15000</v>
      </c>
      <c r="AH105" s="34">
        <v>9275</v>
      </c>
      <c r="AI105" s="34">
        <v>18000</v>
      </c>
      <c r="AJ105" s="2">
        <v>8512.5</v>
      </c>
      <c r="AK105" s="34">
        <v>30000</v>
      </c>
      <c r="AL105" s="34"/>
      <c r="AM105" s="34"/>
      <c r="AN105" s="2">
        <f t="shared" si="126"/>
        <v>30000</v>
      </c>
      <c r="AO105" s="22">
        <f t="shared" si="120"/>
        <v>3981.6842524387812</v>
      </c>
      <c r="AP105" s="2">
        <v>10000</v>
      </c>
      <c r="AQ105" s="2"/>
      <c r="AR105" s="22">
        <f t="shared" si="121"/>
        <v>1327.2280841462605</v>
      </c>
      <c r="AS105" s="22">
        <v>4108.22</v>
      </c>
      <c r="AT105" s="22">
        <v>4108.22</v>
      </c>
      <c r="AU105" s="22">
        <v>6000</v>
      </c>
      <c r="AV105" s="22"/>
      <c r="AW105" s="22">
        <f t="shared" si="128"/>
        <v>7327.2280841462607</v>
      </c>
      <c r="AX105" s="2">
        <v>7327.23</v>
      </c>
      <c r="AY105" s="2"/>
      <c r="AZ105" s="2"/>
      <c r="BA105" s="2"/>
      <c r="BB105" s="2"/>
      <c r="BC105" s="2"/>
      <c r="BD105" s="2">
        <f t="shared" si="123"/>
        <v>7327.23</v>
      </c>
      <c r="BE105" s="2">
        <f t="shared" si="124"/>
        <v>-1.9158537388648256E-3</v>
      </c>
      <c r="BF105" s="2">
        <f t="shared" si="125"/>
        <v>-7327.23</v>
      </c>
      <c r="BG105" s="2">
        <v>7482.58</v>
      </c>
      <c r="BH105" s="2">
        <v>2581.09</v>
      </c>
      <c r="BI105" s="2">
        <v>3000</v>
      </c>
      <c r="BJ105" s="2">
        <v>2737.48</v>
      </c>
      <c r="BK105" s="2"/>
      <c r="BL105" s="2"/>
      <c r="BM105" s="10">
        <f t="shared" si="119"/>
        <v>91.24933333333334</v>
      </c>
    </row>
    <row r="106" spans="1:65" hidden="1" x14ac:dyDescent="0.2">
      <c r="A106" s="24"/>
      <c r="B106" s="31"/>
      <c r="C106" s="20"/>
      <c r="D106" s="20"/>
      <c r="E106" s="20"/>
      <c r="F106" s="20"/>
      <c r="G106" s="20"/>
      <c r="H106" s="20"/>
      <c r="I106" s="32">
        <v>32391</v>
      </c>
      <c r="J106" s="33" t="s">
        <v>229</v>
      </c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22"/>
      <c r="W106" s="34"/>
      <c r="X106" s="34">
        <v>30000</v>
      </c>
      <c r="Y106" s="34">
        <v>30000</v>
      </c>
      <c r="Z106" s="34">
        <v>30000</v>
      </c>
      <c r="AA106" s="34">
        <v>35000</v>
      </c>
      <c r="AB106" s="34">
        <v>12991.63</v>
      </c>
      <c r="AC106" s="34">
        <v>35000</v>
      </c>
      <c r="AD106" s="34">
        <v>35000</v>
      </c>
      <c r="AE106" s="34"/>
      <c r="AF106" s="34"/>
      <c r="AG106" s="37">
        <f t="shared" si="118"/>
        <v>35000</v>
      </c>
      <c r="AH106" s="34">
        <v>21496.959999999999</v>
      </c>
      <c r="AI106" s="34">
        <v>35000</v>
      </c>
      <c r="AJ106" s="2">
        <v>4984.59</v>
      </c>
      <c r="AK106" s="34">
        <v>30000</v>
      </c>
      <c r="AL106" s="34"/>
      <c r="AM106" s="34"/>
      <c r="AN106" s="2">
        <f t="shared" si="126"/>
        <v>30000</v>
      </c>
      <c r="AO106" s="22">
        <f t="shared" si="120"/>
        <v>3981.6842524387812</v>
      </c>
      <c r="AP106" s="2">
        <v>10000</v>
      </c>
      <c r="AQ106" s="2"/>
      <c r="AR106" s="22">
        <f t="shared" si="121"/>
        <v>1327.2280841462605</v>
      </c>
      <c r="AS106" s="22">
        <v>1031.5899999999999</v>
      </c>
      <c r="AT106" s="22">
        <v>1031.5899999999999</v>
      </c>
      <c r="AU106" s="22">
        <v>500</v>
      </c>
      <c r="AV106" s="22"/>
      <c r="AW106" s="22">
        <f t="shared" si="128"/>
        <v>1827.2280841462605</v>
      </c>
      <c r="AX106" s="2">
        <v>1827.23</v>
      </c>
      <c r="AY106" s="2"/>
      <c r="AZ106" s="2"/>
      <c r="BA106" s="2"/>
      <c r="BB106" s="2"/>
      <c r="BC106" s="2"/>
      <c r="BD106" s="2">
        <f t="shared" si="123"/>
        <v>1827.23</v>
      </c>
      <c r="BE106" s="2">
        <f t="shared" si="124"/>
        <v>-1.9158537395469466E-3</v>
      </c>
      <c r="BF106" s="2">
        <f t="shared" si="125"/>
        <v>-1827.23</v>
      </c>
      <c r="BG106" s="2">
        <v>1219.3599999999999</v>
      </c>
      <c r="BH106" s="2">
        <v>887.33</v>
      </c>
      <c r="BI106" s="2">
        <v>1500</v>
      </c>
      <c r="BJ106" s="2">
        <v>749.92</v>
      </c>
      <c r="BK106" s="2"/>
      <c r="BL106" s="2"/>
      <c r="BM106" s="10">
        <f t="shared" si="119"/>
        <v>49.994666666666667</v>
      </c>
    </row>
    <row r="107" spans="1:65" hidden="1" x14ac:dyDescent="0.2">
      <c r="A107" s="24"/>
      <c r="B107" s="31"/>
      <c r="C107" s="20"/>
      <c r="D107" s="20"/>
      <c r="E107" s="20"/>
      <c r="F107" s="20"/>
      <c r="G107" s="20"/>
      <c r="H107" s="20"/>
      <c r="I107" s="32">
        <v>32391</v>
      </c>
      <c r="J107" s="33" t="s">
        <v>41</v>
      </c>
      <c r="K107" s="34">
        <v>0</v>
      </c>
      <c r="L107" s="34">
        <v>0</v>
      </c>
      <c r="M107" s="34">
        <v>0</v>
      </c>
      <c r="N107" s="34">
        <v>5000</v>
      </c>
      <c r="O107" s="34">
        <v>5000</v>
      </c>
      <c r="P107" s="34">
        <v>5000</v>
      </c>
      <c r="Q107" s="34">
        <v>5000</v>
      </c>
      <c r="R107" s="34"/>
      <c r="S107" s="34">
        <v>3000</v>
      </c>
      <c r="T107" s="34"/>
      <c r="U107" s="34"/>
      <c r="V107" s="22">
        <f t="shared" si="127"/>
        <v>60</v>
      </c>
      <c r="W107" s="34">
        <v>3000</v>
      </c>
      <c r="X107" s="34">
        <v>3000</v>
      </c>
      <c r="Y107" s="34">
        <v>5000</v>
      </c>
      <c r="Z107" s="34">
        <v>5000</v>
      </c>
      <c r="AA107" s="34">
        <v>5000</v>
      </c>
      <c r="AB107" s="34"/>
      <c r="AC107" s="34">
        <v>5000</v>
      </c>
      <c r="AD107" s="34">
        <v>5000</v>
      </c>
      <c r="AE107" s="34"/>
      <c r="AF107" s="34"/>
      <c r="AG107" s="37">
        <f t="shared" si="118"/>
        <v>5000</v>
      </c>
      <c r="AH107" s="34"/>
      <c r="AI107" s="34">
        <v>5000</v>
      </c>
      <c r="AJ107" s="2">
        <v>0</v>
      </c>
      <c r="AK107" s="34">
        <v>5000</v>
      </c>
      <c r="AL107" s="34"/>
      <c r="AM107" s="34"/>
      <c r="AN107" s="2">
        <f t="shared" si="126"/>
        <v>5000</v>
      </c>
      <c r="AO107" s="22">
        <f t="shared" si="120"/>
        <v>663.61404207313024</v>
      </c>
      <c r="AP107" s="2">
        <v>5000</v>
      </c>
      <c r="AQ107" s="2"/>
      <c r="AR107" s="22">
        <f t="shared" si="121"/>
        <v>663.61404207313024</v>
      </c>
      <c r="AS107" s="22"/>
      <c r="AT107" s="22"/>
      <c r="AU107" s="22"/>
      <c r="AV107" s="22"/>
      <c r="AW107" s="22">
        <f t="shared" si="128"/>
        <v>663.61404207313024</v>
      </c>
      <c r="AX107" s="2">
        <v>663.61</v>
      </c>
      <c r="AY107" s="2"/>
      <c r="AZ107" s="2"/>
      <c r="BA107" s="2"/>
      <c r="BB107" s="2"/>
      <c r="BC107" s="2"/>
      <c r="BD107" s="2">
        <f t="shared" si="123"/>
        <v>663.61</v>
      </c>
      <c r="BE107" s="2">
        <f t="shared" si="124"/>
        <v>4.0420731302219792E-3</v>
      </c>
      <c r="BF107" s="2">
        <f t="shared" si="125"/>
        <v>-663.61</v>
      </c>
      <c r="BG107" s="2"/>
      <c r="BH107" s="2">
        <v>0</v>
      </c>
      <c r="BI107" s="2">
        <v>600</v>
      </c>
      <c r="BJ107" s="2">
        <v>0</v>
      </c>
      <c r="BK107" s="2"/>
      <c r="BL107" s="2"/>
      <c r="BM107" s="10">
        <f t="shared" si="119"/>
        <v>0</v>
      </c>
    </row>
    <row r="108" spans="1:65" hidden="1" x14ac:dyDescent="0.2">
      <c r="A108" s="24"/>
      <c r="B108" s="31"/>
      <c r="C108" s="20"/>
      <c r="D108" s="20"/>
      <c r="E108" s="20"/>
      <c r="F108" s="20"/>
      <c r="G108" s="20"/>
      <c r="H108" s="20"/>
      <c r="I108" s="32">
        <v>32394</v>
      </c>
      <c r="J108" s="33" t="s">
        <v>156</v>
      </c>
      <c r="K108" s="34"/>
      <c r="L108" s="34"/>
      <c r="M108" s="34"/>
      <c r="N108" s="34">
        <v>2000</v>
      </c>
      <c r="O108" s="34">
        <v>2000</v>
      </c>
      <c r="P108" s="34">
        <v>2000</v>
      </c>
      <c r="Q108" s="34">
        <v>2000</v>
      </c>
      <c r="R108" s="34"/>
      <c r="S108" s="34">
        <v>2000</v>
      </c>
      <c r="T108" s="34"/>
      <c r="U108" s="34"/>
      <c r="V108" s="22">
        <f t="shared" si="127"/>
        <v>100</v>
      </c>
      <c r="W108" s="34">
        <v>2000</v>
      </c>
      <c r="X108" s="34">
        <v>2000</v>
      </c>
      <c r="Y108" s="34">
        <v>2000</v>
      </c>
      <c r="Z108" s="34">
        <v>3000</v>
      </c>
      <c r="AA108" s="34">
        <v>2000</v>
      </c>
      <c r="AB108" s="34"/>
      <c r="AC108" s="34">
        <v>2000</v>
      </c>
      <c r="AD108" s="34">
        <v>2000</v>
      </c>
      <c r="AE108" s="34"/>
      <c r="AF108" s="34"/>
      <c r="AG108" s="37">
        <f t="shared" si="118"/>
        <v>2000</v>
      </c>
      <c r="AH108" s="34"/>
      <c r="AI108" s="34">
        <v>2000</v>
      </c>
      <c r="AJ108" s="2">
        <v>0</v>
      </c>
      <c r="AK108" s="34">
        <v>3000</v>
      </c>
      <c r="AL108" s="34"/>
      <c r="AM108" s="34"/>
      <c r="AN108" s="2">
        <f t="shared" si="126"/>
        <v>3000</v>
      </c>
      <c r="AO108" s="22">
        <f t="shared" si="120"/>
        <v>398.16842524387812</v>
      </c>
      <c r="AP108" s="2">
        <v>3000</v>
      </c>
      <c r="AQ108" s="2"/>
      <c r="AR108" s="22">
        <f t="shared" si="121"/>
        <v>398.16842524387812</v>
      </c>
      <c r="AS108" s="22">
        <v>120.69</v>
      </c>
      <c r="AT108" s="22">
        <v>120.69</v>
      </c>
      <c r="AU108" s="22"/>
      <c r="AV108" s="22"/>
      <c r="AW108" s="22">
        <f t="shared" si="128"/>
        <v>398.16842524387812</v>
      </c>
      <c r="AX108" s="2">
        <v>146.88</v>
      </c>
      <c r="AY108" s="2"/>
      <c r="AZ108" s="2">
        <v>251.29</v>
      </c>
      <c r="BA108" s="2"/>
      <c r="BB108" s="2"/>
      <c r="BC108" s="2"/>
      <c r="BD108" s="2">
        <f t="shared" si="123"/>
        <v>398.16999999999996</v>
      </c>
      <c r="BE108" s="2">
        <f t="shared" si="124"/>
        <v>-1.5747561218404371E-3</v>
      </c>
      <c r="BF108" s="2">
        <f t="shared" si="125"/>
        <v>-398.16999999999996</v>
      </c>
      <c r="BG108" s="2"/>
      <c r="BH108" s="2">
        <v>0</v>
      </c>
      <c r="BI108" s="2">
        <v>500</v>
      </c>
      <c r="BJ108" s="2">
        <v>0</v>
      </c>
      <c r="BK108" s="2"/>
      <c r="BL108" s="2"/>
      <c r="BM108" s="10">
        <f t="shared" si="119"/>
        <v>0</v>
      </c>
    </row>
    <row r="109" spans="1:65" hidden="1" x14ac:dyDescent="0.2">
      <c r="A109" s="24"/>
      <c r="B109" s="31"/>
      <c r="C109" s="20"/>
      <c r="D109" s="20"/>
      <c r="E109" s="20"/>
      <c r="F109" s="20"/>
      <c r="G109" s="20"/>
      <c r="H109" s="20"/>
      <c r="I109" s="32">
        <v>32399</v>
      </c>
      <c r="J109" s="33" t="s">
        <v>226</v>
      </c>
      <c r="K109" s="34"/>
      <c r="L109" s="34"/>
      <c r="M109" s="34"/>
      <c r="N109" s="34">
        <v>5000</v>
      </c>
      <c r="O109" s="34">
        <v>5000</v>
      </c>
      <c r="P109" s="34">
        <v>5000</v>
      </c>
      <c r="Q109" s="34">
        <v>5000</v>
      </c>
      <c r="R109" s="34">
        <v>6000</v>
      </c>
      <c r="S109" s="34">
        <v>6000</v>
      </c>
      <c r="T109" s="34"/>
      <c r="U109" s="34"/>
      <c r="V109" s="22">
        <f t="shared" si="127"/>
        <v>120</v>
      </c>
      <c r="W109" s="34">
        <v>6000</v>
      </c>
      <c r="X109" s="34">
        <v>0</v>
      </c>
      <c r="Y109" s="34">
        <v>10000</v>
      </c>
      <c r="Z109" s="34">
        <v>10000</v>
      </c>
      <c r="AA109" s="34">
        <v>10000</v>
      </c>
      <c r="AB109" s="34"/>
      <c r="AC109" s="34">
        <v>10000</v>
      </c>
      <c r="AD109" s="34">
        <v>10000</v>
      </c>
      <c r="AE109" s="34"/>
      <c r="AF109" s="34"/>
      <c r="AG109" s="37">
        <f t="shared" si="118"/>
        <v>10000</v>
      </c>
      <c r="AH109" s="34"/>
      <c r="AI109" s="34">
        <v>10000</v>
      </c>
      <c r="AJ109" s="2">
        <v>0</v>
      </c>
      <c r="AK109" s="34">
        <v>10000</v>
      </c>
      <c r="AL109" s="34">
        <v>10000</v>
      </c>
      <c r="AM109" s="34"/>
      <c r="AN109" s="2">
        <f t="shared" si="126"/>
        <v>20000</v>
      </c>
      <c r="AO109" s="22">
        <f t="shared" si="120"/>
        <v>2654.4561682925209</v>
      </c>
      <c r="AP109" s="2">
        <v>15000</v>
      </c>
      <c r="AQ109" s="2"/>
      <c r="AR109" s="22">
        <f t="shared" si="121"/>
        <v>1990.8421262193906</v>
      </c>
      <c r="AS109" s="22">
        <v>228.82</v>
      </c>
      <c r="AT109" s="22">
        <v>228.82</v>
      </c>
      <c r="AU109" s="22"/>
      <c r="AV109" s="22"/>
      <c r="AW109" s="22">
        <f t="shared" si="128"/>
        <v>1990.8421262193906</v>
      </c>
      <c r="AX109" s="2"/>
      <c r="AY109" s="2"/>
      <c r="AZ109" s="2">
        <v>1990.84</v>
      </c>
      <c r="BA109" s="2"/>
      <c r="BB109" s="2"/>
      <c r="BC109" s="2"/>
      <c r="BD109" s="2">
        <f t="shared" si="123"/>
        <v>1990.84</v>
      </c>
      <c r="BE109" s="2">
        <f t="shared" si="124"/>
        <v>2.1262193906750326E-3</v>
      </c>
      <c r="BF109" s="2">
        <f t="shared" si="125"/>
        <v>-1990.84</v>
      </c>
      <c r="BG109" s="2">
        <v>228.82</v>
      </c>
      <c r="BH109" s="2">
        <v>228.82</v>
      </c>
      <c r="BI109" s="2">
        <v>2000</v>
      </c>
      <c r="BJ109" s="2">
        <v>0</v>
      </c>
      <c r="BK109" s="2"/>
      <c r="BL109" s="2"/>
      <c r="BM109" s="10">
        <f t="shared" si="119"/>
        <v>0</v>
      </c>
    </row>
    <row r="110" spans="1:65" hidden="1" x14ac:dyDescent="0.2">
      <c r="A110" s="24"/>
      <c r="B110" s="31"/>
      <c r="C110" s="20"/>
      <c r="D110" s="20"/>
      <c r="E110" s="20"/>
      <c r="F110" s="20"/>
      <c r="G110" s="20"/>
      <c r="H110" s="20"/>
      <c r="I110" s="32">
        <v>329</v>
      </c>
      <c r="J110" s="33" t="s">
        <v>11</v>
      </c>
      <c r="K110" s="34">
        <f>SUM(K114:K114)</f>
        <v>247013.43</v>
      </c>
      <c r="L110" s="34">
        <f>SUM(L114:L114)</f>
        <v>44500</v>
      </c>
      <c r="M110" s="34">
        <f>SUM(M114:M114)</f>
        <v>44500</v>
      </c>
      <c r="N110" s="34">
        <f t="shared" ref="N110:X110" si="129">SUM(N111:N115)</f>
        <v>21000</v>
      </c>
      <c r="O110" s="34">
        <f t="shared" si="129"/>
        <v>21000</v>
      </c>
      <c r="P110" s="34">
        <f t="shared" si="129"/>
        <v>21362</v>
      </c>
      <c r="Q110" s="34">
        <f t="shared" si="129"/>
        <v>21362</v>
      </c>
      <c r="R110" s="34">
        <f t="shared" si="129"/>
        <v>15900.84</v>
      </c>
      <c r="S110" s="34">
        <f t="shared" si="129"/>
        <v>25000</v>
      </c>
      <c r="T110" s="34">
        <f t="shared" si="129"/>
        <v>8027.64</v>
      </c>
      <c r="U110" s="34">
        <f t="shared" si="129"/>
        <v>0</v>
      </c>
      <c r="V110" s="34">
        <f t="shared" si="129"/>
        <v>257.18327569946558</v>
      </c>
      <c r="W110" s="34">
        <f t="shared" si="129"/>
        <v>44000</v>
      </c>
      <c r="X110" s="34">
        <f t="shared" si="129"/>
        <v>95700</v>
      </c>
      <c r="Y110" s="34">
        <f>SUM(Y111:Y116)</f>
        <v>142296</v>
      </c>
      <c r="Z110" s="34">
        <f>SUM(Z111:Z116)</f>
        <v>1174004</v>
      </c>
      <c r="AA110" s="34">
        <f t="shared" ref="AA110:AP110" si="130">SUM(AA111:AA116)</f>
        <v>163000</v>
      </c>
      <c r="AB110" s="34">
        <f t="shared" si="130"/>
        <v>29492.019999999997</v>
      </c>
      <c r="AC110" s="34">
        <f t="shared" si="130"/>
        <v>233000</v>
      </c>
      <c r="AD110" s="34">
        <f t="shared" si="130"/>
        <v>85500</v>
      </c>
      <c r="AE110" s="34">
        <f t="shared" si="130"/>
        <v>0</v>
      </c>
      <c r="AF110" s="34">
        <f t="shared" si="130"/>
        <v>0</v>
      </c>
      <c r="AG110" s="34">
        <f t="shared" si="130"/>
        <v>85500</v>
      </c>
      <c r="AH110" s="34">
        <f t="shared" si="130"/>
        <v>41781.32</v>
      </c>
      <c r="AI110" s="34">
        <f t="shared" si="130"/>
        <v>229200</v>
      </c>
      <c r="AJ110" s="34">
        <f t="shared" si="130"/>
        <v>19146.150000000001</v>
      </c>
      <c r="AK110" s="34">
        <v>269691.59999999998</v>
      </c>
      <c r="AL110" s="34">
        <f t="shared" si="130"/>
        <v>15000</v>
      </c>
      <c r="AM110" s="34">
        <f t="shared" si="130"/>
        <v>125500</v>
      </c>
      <c r="AN110" s="34">
        <f>SUM(AN111:AN116)</f>
        <v>164191.6</v>
      </c>
      <c r="AO110" s="22">
        <f t="shared" si="120"/>
        <v>21791.970270090915</v>
      </c>
      <c r="AP110" s="34">
        <f t="shared" si="130"/>
        <v>125000</v>
      </c>
      <c r="AQ110" s="34"/>
      <c r="AR110" s="22">
        <f t="shared" si="121"/>
        <v>16590.351051828256</v>
      </c>
      <c r="AS110" s="22"/>
      <c r="AT110" s="22">
        <f t="shared" ref="AT110" si="131">SUM(AT111:AT116)</f>
        <v>3342.81</v>
      </c>
      <c r="AU110" s="22">
        <f t="shared" ref="AU110:AV110" si="132">SUM(AU111:AU116)</f>
        <v>71646.210000000006</v>
      </c>
      <c r="AV110" s="22">
        <f t="shared" si="132"/>
        <v>0</v>
      </c>
      <c r="AW110" s="22">
        <f t="shared" si="128"/>
        <v>88236.561051828263</v>
      </c>
      <c r="AX110" s="2"/>
      <c r="AY110" s="2"/>
      <c r="AZ110" s="2"/>
      <c r="BA110" s="2"/>
      <c r="BB110" s="2"/>
      <c r="BC110" s="2"/>
      <c r="BD110" s="2">
        <f t="shared" si="123"/>
        <v>0</v>
      </c>
      <c r="BE110" s="2">
        <f t="shared" si="124"/>
        <v>88236.561051828263</v>
      </c>
      <c r="BF110" s="2">
        <f t="shared" si="125"/>
        <v>0</v>
      </c>
      <c r="BG110" s="2">
        <f>SUM(BG111:BG116)</f>
        <v>7704.7699999999995</v>
      </c>
      <c r="BH110" s="2">
        <f>SUM(BH111:BH116)</f>
        <v>2342.66</v>
      </c>
      <c r="BI110" s="2">
        <f>SUM(BI111:BI116)</f>
        <v>18462</v>
      </c>
      <c r="BJ110" s="2">
        <f>SUM(BJ111:BJ116)</f>
        <v>5214.6200000000008</v>
      </c>
      <c r="BK110" s="2"/>
      <c r="BL110" s="2"/>
      <c r="BM110" s="10">
        <f t="shared" si="119"/>
        <v>28.245152204528225</v>
      </c>
    </row>
    <row r="111" spans="1:65" hidden="1" x14ac:dyDescent="0.2">
      <c r="A111" s="24"/>
      <c r="B111" s="31"/>
      <c r="C111" s="20"/>
      <c r="D111" s="20"/>
      <c r="E111" s="20"/>
      <c r="F111" s="20"/>
      <c r="G111" s="20"/>
      <c r="H111" s="20"/>
      <c r="I111" s="32">
        <v>32931</v>
      </c>
      <c r="J111" s="33" t="s">
        <v>12</v>
      </c>
      <c r="K111" s="34"/>
      <c r="L111" s="34"/>
      <c r="M111" s="34"/>
      <c r="N111" s="34">
        <v>15000</v>
      </c>
      <c r="O111" s="34">
        <v>15000</v>
      </c>
      <c r="P111" s="34">
        <v>15000</v>
      </c>
      <c r="Q111" s="34">
        <v>15000</v>
      </c>
      <c r="R111" s="34">
        <v>6124.59</v>
      </c>
      <c r="S111" s="34">
        <v>15000</v>
      </c>
      <c r="T111" s="34">
        <v>4490.1400000000003</v>
      </c>
      <c r="U111" s="34"/>
      <c r="V111" s="22">
        <f t="shared" si="127"/>
        <v>100</v>
      </c>
      <c r="W111" s="34">
        <v>15000</v>
      </c>
      <c r="X111" s="34">
        <v>35000</v>
      </c>
      <c r="Y111" s="34">
        <v>35000</v>
      </c>
      <c r="Z111" s="34">
        <v>40000</v>
      </c>
      <c r="AA111" s="34">
        <v>35000</v>
      </c>
      <c r="AB111" s="34">
        <v>8714.75</v>
      </c>
      <c r="AC111" s="34">
        <v>35000</v>
      </c>
      <c r="AD111" s="34">
        <v>35000</v>
      </c>
      <c r="AE111" s="34"/>
      <c r="AF111" s="34"/>
      <c r="AG111" s="37">
        <f>SUM(AD111+AE111-AF111)</f>
        <v>35000</v>
      </c>
      <c r="AH111" s="34">
        <v>17082.95</v>
      </c>
      <c r="AI111" s="34">
        <v>40000</v>
      </c>
      <c r="AJ111" s="2">
        <v>5090.41</v>
      </c>
      <c r="AK111" s="34">
        <v>40000</v>
      </c>
      <c r="AL111" s="34"/>
      <c r="AM111" s="34"/>
      <c r="AN111" s="2">
        <f t="shared" si="126"/>
        <v>40000</v>
      </c>
      <c r="AO111" s="22">
        <f t="shared" si="120"/>
        <v>5308.9123365850419</v>
      </c>
      <c r="AP111" s="2">
        <v>40000</v>
      </c>
      <c r="AQ111" s="2"/>
      <c r="AR111" s="22">
        <f t="shared" si="121"/>
        <v>5308.9123365850419</v>
      </c>
      <c r="AS111" s="22">
        <v>1550.47</v>
      </c>
      <c r="AT111" s="22">
        <v>1550.47</v>
      </c>
      <c r="AU111" s="22"/>
      <c r="AV111" s="22"/>
      <c r="AW111" s="22">
        <f t="shared" si="128"/>
        <v>5308.9123365850419</v>
      </c>
      <c r="AX111" s="2"/>
      <c r="AY111" s="2"/>
      <c r="AZ111" s="2">
        <v>5308.91</v>
      </c>
      <c r="BA111" s="2"/>
      <c r="BB111" s="2"/>
      <c r="BC111" s="2"/>
      <c r="BD111" s="2">
        <f t="shared" si="123"/>
        <v>5308.91</v>
      </c>
      <c r="BE111" s="2">
        <f t="shared" si="124"/>
        <v>2.3365850420304923E-3</v>
      </c>
      <c r="BF111" s="2">
        <f t="shared" si="125"/>
        <v>-5308.91</v>
      </c>
      <c r="BG111" s="2">
        <v>4370.21</v>
      </c>
      <c r="BH111" s="2">
        <v>956.98</v>
      </c>
      <c r="BI111" s="2">
        <v>6500</v>
      </c>
      <c r="BJ111" s="2">
        <v>3399.84</v>
      </c>
      <c r="BK111" s="2"/>
      <c r="BL111" s="2"/>
      <c r="BM111" s="10">
        <f t="shared" si="119"/>
        <v>52.305230769230768</v>
      </c>
    </row>
    <row r="112" spans="1:65" hidden="1" x14ac:dyDescent="0.2">
      <c r="A112" s="24"/>
      <c r="B112" s="31"/>
      <c r="C112" s="20"/>
      <c r="D112" s="20"/>
      <c r="E112" s="20"/>
      <c r="F112" s="20"/>
      <c r="G112" s="20"/>
      <c r="H112" s="20"/>
      <c r="I112" s="32">
        <v>32955</v>
      </c>
      <c r="J112" s="33" t="s">
        <v>213</v>
      </c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22"/>
      <c r="W112" s="34"/>
      <c r="X112" s="34">
        <v>15000</v>
      </c>
      <c r="Y112" s="34">
        <v>15000</v>
      </c>
      <c r="Z112" s="34">
        <v>15100</v>
      </c>
      <c r="AA112" s="34">
        <v>15000</v>
      </c>
      <c r="AB112" s="34">
        <v>6673.33</v>
      </c>
      <c r="AC112" s="34">
        <v>15000</v>
      </c>
      <c r="AD112" s="34">
        <v>15000</v>
      </c>
      <c r="AE112" s="34"/>
      <c r="AF112" s="34"/>
      <c r="AG112" s="37">
        <f t="shared" ref="AG112:AG116" si="133">SUM(AD112+AE112-AF112)</f>
        <v>15000</v>
      </c>
      <c r="AH112" s="34">
        <v>4781.25</v>
      </c>
      <c r="AI112" s="34">
        <v>10000</v>
      </c>
      <c r="AJ112" s="2">
        <v>4250</v>
      </c>
      <c r="AK112" s="34">
        <v>10000</v>
      </c>
      <c r="AL112" s="34"/>
      <c r="AM112" s="34"/>
      <c r="AN112" s="2">
        <f t="shared" si="126"/>
        <v>10000</v>
      </c>
      <c r="AO112" s="22">
        <f t="shared" si="120"/>
        <v>1327.2280841462605</v>
      </c>
      <c r="AP112" s="2">
        <v>10000</v>
      </c>
      <c r="AQ112" s="2"/>
      <c r="AR112" s="22">
        <f t="shared" si="121"/>
        <v>1327.2280841462605</v>
      </c>
      <c r="AS112" s="22">
        <v>676.86</v>
      </c>
      <c r="AT112" s="22">
        <v>676.86</v>
      </c>
      <c r="AU112" s="22"/>
      <c r="AV112" s="22"/>
      <c r="AW112" s="22">
        <f t="shared" si="128"/>
        <v>1327.2280841462605</v>
      </c>
      <c r="AX112" s="2"/>
      <c r="AY112" s="2"/>
      <c r="AZ112" s="2">
        <v>1327.23</v>
      </c>
      <c r="BA112" s="2"/>
      <c r="BB112" s="2"/>
      <c r="BC112" s="2"/>
      <c r="BD112" s="2">
        <f t="shared" si="123"/>
        <v>1327.23</v>
      </c>
      <c r="BE112" s="2">
        <f t="shared" si="124"/>
        <v>-1.9158537395469466E-3</v>
      </c>
      <c r="BF112" s="2">
        <f t="shared" si="125"/>
        <v>-1327.23</v>
      </c>
      <c r="BG112" s="2">
        <v>1015.29</v>
      </c>
      <c r="BH112" s="2">
        <v>451.24</v>
      </c>
      <c r="BI112" s="2">
        <v>1400</v>
      </c>
      <c r="BJ112" s="2">
        <v>564.04999999999995</v>
      </c>
      <c r="BK112" s="2"/>
      <c r="BL112" s="2"/>
      <c r="BM112" s="10">
        <f t="shared" si="119"/>
        <v>40.289285714285711</v>
      </c>
    </row>
    <row r="113" spans="1:65" hidden="1" x14ac:dyDescent="0.2">
      <c r="A113" s="24"/>
      <c r="B113" s="31"/>
      <c r="C113" s="20"/>
      <c r="D113" s="20"/>
      <c r="E113" s="20"/>
      <c r="F113" s="20"/>
      <c r="G113" s="20"/>
      <c r="H113" s="20"/>
      <c r="I113" s="32">
        <v>32959</v>
      </c>
      <c r="J113" s="33" t="s">
        <v>248</v>
      </c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22"/>
      <c r="W113" s="34"/>
      <c r="X113" s="34"/>
      <c r="Y113" s="34"/>
      <c r="Z113" s="34">
        <v>5000</v>
      </c>
      <c r="AA113" s="34">
        <v>5000</v>
      </c>
      <c r="AB113" s="34">
        <v>3261.38</v>
      </c>
      <c r="AC113" s="34">
        <v>5000</v>
      </c>
      <c r="AD113" s="34">
        <v>5000</v>
      </c>
      <c r="AE113" s="34"/>
      <c r="AF113" s="34"/>
      <c r="AG113" s="37">
        <f t="shared" si="133"/>
        <v>5000</v>
      </c>
      <c r="AH113" s="34">
        <v>5112.93</v>
      </c>
      <c r="AI113" s="34">
        <v>5000</v>
      </c>
      <c r="AJ113" s="2">
        <v>0</v>
      </c>
      <c r="AK113" s="34">
        <v>5000</v>
      </c>
      <c r="AL113" s="34">
        <v>15000</v>
      </c>
      <c r="AM113" s="34"/>
      <c r="AN113" s="2">
        <f t="shared" ref="AN113" si="134">SUM(AK113+AL113-AM113)</f>
        <v>20000</v>
      </c>
      <c r="AO113" s="22">
        <f t="shared" si="120"/>
        <v>2654.4561682925209</v>
      </c>
      <c r="AP113" s="2">
        <v>20000</v>
      </c>
      <c r="AQ113" s="2"/>
      <c r="AR113" s="22">
        <f t="shared" si="121"/>
        <v>2654.4561682925209</v>
      </c>
      <c r="AS113" s="22">
        <v>0</v>
      </c>
      <c r="AT113" s="22">
        <v>0</v>
      </c>
      <c r="AU113" s="22"/>
      <c r="AV113" s="22"/>
      <c r="AW113" s="22">
        <f t="shared" si="128"/>
        <v>2654.4561682925209</v>
      </c>
      <c r="AX113" s="2"/>
      <c r="AY113" s="2"/>
      <c r="AZ113" s="2"/>
      <c r="BA113" s="2">
        <v>2654.46</v>
      </c>
      <c r="BB113" s="2"/>
      <c r="BC113" s="2"/>
      <c r="BD113" s="2">
        <f t="shared" si="123"/>
        <v>2654.46</v>
      </c>
      <c r="BE113" s="2">
        <f t="shared" si="124"/>
        <v>-3.8317074790938932E-3</v>
      </c>
      <c r="BF113" s="2">
        <f t="shared" si="125"/>
        <v>-2654.46</v>
      </c>
      <c r="BG113" s="2"/>
      <c r="BH113" s="2">
        <v>0</v>
      </c>
      <c r="BI113" s="2">
        <v>2700</v>
      </c>
      <c r="BJ113" s="2">
        <v>0</v>
      </c>
      <c r="BK113" s="2"/>
      <c r="BL113" s="2"/>
      <c r="BM113" s="10">
        <f t="shared" si="119"/>
        <v>0</v>
      </c>
    </row>
    <row r="114" spans="1:65" hidden="1" x14ac:dyDescent="0.2">
      <c r="A114" s="24"/>
      <c r="B114" s="31"/>
      <c r="C114" s="20"/>
      <c r="D114" s="20"/>
      <c r="E114" s="20"/>
      <c r="F114" s="20"/>
      <c r="G114" s="20"/>
      <c r="H114" s="20"/>
      <c r="I114" s="32">
        <v>32991</v>
      </c>
      <c r="J114" s="33" t="s">
        <v>11</v>
      </c>
      <c r="K114" s="34">
        <v>247013.43</v>
      </c>
      <c r="L114" s="34">
        <v>44500</v>
      </c>
      <c r="M114" s="34">
        <v>44500</v>
      </c>
      <c r="N114" s="34">
        <v>6000</v>
      </c>
      <c r="O114" s="34">
        <v>6000</v>
      </c>
      <c r="P114" s="34">
        <v>6362</v>
      </c>
      <c r="Q114" s="34">
        <v>6362</v>
      </c>
      <c r="R114" s="34">
        <v>9776.25</v>
      </c>
      <c r="S114" s="34">
        <v>10000</v>
      </c>
      <c r="T114" s="34">
        <v>3537.5</v>
      </c>
      <c r="U114" s="34"/>
      <c r="V114" s="22">
        <f t="shared" si="127"/>
        <v>157.18327569946558</v>
      </c>
      <c r="W114" s="34">
        <v>29000</v>
      </c>
      <c r="X114" s="34">
        <v>45700</v>
      </c>
      <c r="Y114" s="34">
        <v>85296</v>
      </c>
      <c r="Z114" s="34">
        <v>85296</v>
      </c>
      <c r="AA114" s="34">
        <v>100000</v>
      </c>
      <c r="AB114" s="34">
        <v>8834.98</v>
      </c>
      <c r="AC114" s="34">
        <v>100000</v>
      </c>
      <c r="AD114" s="34">
        <v>22500</v>
      </c>
      <c r="AE114" s="34"/>
      <c r="AF114" s="34"/>
      <c r="AG114" s="37">
        <f t="shared" si="133"/>
        <v>22500</v>
      </c>
      <c r="AH114" s="34">
        <v>11584.19</v>
      </c>
      <c r="AI114" s="34">
        <v>100000</v>
      </c>
      <c r="AJ114" s="2">
        <v>8569.4500000000007</v>
      </c>
      <c r="AK114" s="34">
        <v>50000</v>
      </c>
      <c r="AL114" s="34"/>
      <c r="AM114" s="34"/>
      <c r="AN114" s="2">
        <f t="shared" si="126"/>
        <v>50000</v>
      </c>
      <c r="AO114" s="22">
        <f t="shared" si="120"/>
        <v>6636.1404207313026</v>
      </c>
      <c r="AP114" s="2">
        <v>50000</v>
      </c>
      <c r="AQ114" s="2"/>
      <c r="AR114" s="22">
        <f t="shared" si="121"/>
        <v>6636.1404207313026</v>
      </c>
      <c r="AS114" s="22">
        <v>946.48</v>
      </c>
      <c r="AT114" s="22">
        <v>946.48</v>
      </c>
      <c r="AU114" s="22"/>
      <c r="AV114" s="22"/>
      <c r="AW114" s="22">
        <f t="shared" si="128"/>
        <v>6636.1404207313026</v>
      </c>
      <c r="AX114" s="2"/>
      <c r="AY114" s="2"/>
      <c r="AZ114" s="2">
        <v>6636.14</v>
      </c>
      <c r="BA114" s="2"/>
      <c r="BB114" s="2"/>
      <c r="BC114" s="2"/>
      <c r="BD114" s="2">
        <f t="shared" si="123"/>
        <v>6636.14</v>
      </c>
      <c r="BE114" s="2">
        <f t="shared" si="124"/>
        <v>4.2073130225617206E-4</v>
      </c>
      <c r="BF114" s="2">
        <f t="shared" si="125"/>
        <v>-6636.14</v>
      </c>
      <c r="BG114" s="2">
        <v>2061.98</v>
      </c>
      <c r="BH114" s="2">
        <v>765.44</v>
      </c>
      <c r="BI114" s="2">
        <v>7162</v>
      </c>
      <c r="BJ114" s="2">
        <v>429.73</v>
      </c>
      <c r="BK114" s="2"/>
      <c r="BL114" s="2"/>
      <c r="BM114" s="10">
        <f t="shared" si="119"/>
        <v>6.0001396258028485</v>
      </c>
    </row>
    <row r="115" spans="1:65" hidden="1" x14ac:dyDescent="0.2">
      <c r="A115" s="24"/>
      <c r="B115" s="31"/>
      <c r="C115" s="20"/>
      <c r="D115" s="20"/>
      <c r="E115" s="20"/>
      <c r="F115" s="20"/>
      <c r="G115" s="20"/>
      <c r="H115" s="20"/>
      <c r="I115" s="32">
        <v>32991</v>
      </c>
      <c r="J115" s="33" t="s">
        <v>249</v>
      </c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22"/>
      <c r="W115" s="34"/>
      <c r="X115" s="34"/>
      <c r="Y115" s="34">
        <v>7000</v>
      </c>
      <c r="Z115" s="34">
        <v>7000</v>
      </c>
      <c r="AA115" s="34">
        <v>8000</v>
      </c>
      <c r="AB115" s="34">
        <v>2007.58</v>
      </c>
      <c r="AC115" s="34">
        <v>8000</v>
      </c>
      <c r="AD115" s="34">
        <v>8000</v>
      </c>
      <c r="AE115" s="34"/>
      <c r="AF115" s="34"/>
      <c r="AG115" s="37">
        <f t="shared" si="133"/>
        <v>8000</v>
      </c>
      <c r="AH115" s="34">
        <v>3220</v>
      </c>
      <c r="AI115" s="34">
        <v>8000</v>
      </c>
      <c r="AJ115" s="2">
        <v>1236.29</v>
      </c>
      <c r="AK115" s="34">
        <v>8000</v>
      </c>
      <c r="AL115" s="34"/>
      <c r="AM115" s="34"/>
      <c r="AN115" s="2">
        <f t="shared" si="126"/>
        <v>8000</v>
      </c>
      <c r="AO115" s="22">
        <f t="shared" si="120"/>
        <v>1061.7824673170085</v>
      </c>
      <c r="AP115" s="2">
        <v>5000</v>
      </c>
      <c r="AQ115" s="2"/>
      <c r="AR115" s="22">
        <f t="shared" si="121"/>
        <v>663.61404207313024</v>
      </c>
      <c r="AS115" s="22">
        <v>169</v>
      </c>
      <c r="AT115" s="22">
        <v>169</v>
      </c>
      <c r="AU115" s="22"/>
      <c r="AV115" s="22"/>
      <c r="AW115" s="22">
        <f t="shared" si="128"/>
        <v>663.61404207313024</v>
      </c>
      <c r="AX115" s="2"/>
      <c r="AY115" s="2"/>
      <c r="AZ115" s="2">
        <v>663.61</v>
      </c>
      <c r="BA115" s="2"/>
      <c r="BB115" s="2"/>
      <c r="BC115" s="2"/>
      <c r="BD115" s="2">
        <f t="shared" si="123"/>
        <v>663.61</v>
      </c>
      <c r="BE115" s="2">
        <f t="shared" si="124"/>
        <v>4.0420731302219792E-3</v>
      </c>
      <c r="BF115" s="2">
        <f t="shared" si="125"/>
        <v>-663.61</v>
      </c>
      <c r="BG115" s="2">
        <v>257.29000000000002</v>
      </c>
      <c r="BH115" s="2">
        <v>169</v>
      </c>
      <c r="BI115" s="2">
        <v>700</v>
      </c>
      <c r="BJ115" s="2">
        <v>821</v>
      </c>
      <c r="BK115" s="2"/>
      <c r="BL115" s="2"/>
      <c r="BM115" s="10">
        <f t="shared" si="119"/>
        <v>117.28571428571428</v>
      </c>
    </row>
    <row r="116" spans="1:65" hidden="1" x14ac:dyDescent="0.2">
      <c r="A116" s="24"/>
      <c r="B116" s="31"/>
      <c r="C116" s="20"/>
      <c r="D116" s="20"/>
      <c r="E116" s="20"/>
      <c r="F116" s="20"/>
      <c r="G116" s="20"/>
      <c r="H116" s="20"/>
      <c r="I116" s="32">
        <v>32999</v>
      </c>
      <c r="J116" s="33" t="s">
        <v>253</v>
      </c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22"/>
      <c r="W116" s="34"/>
      <c r="X116" s="34"/>
      <c r="Y116" s="34"/>
      <c r="Z116" s="34">
        <v>1021608</v>
      </c>
      <c r="AA116" s="34">
        <v>0</v>
      </c>
      <c r="AB116" s="34"/>
      <c r="AC116" s="34">
        <v>70000</v>
      </c>
      <c r="AD116" s="34">
        <v>0</v>
      </c>
      <c r="AE116" s="34"/>
      <c r="AF116" s="34"/>
      <c r="AG116" s="37">
        <f t="shared" si="133"/>
        <v>0</v>
      </c>
      <c r="AH116" s="34"/>
      <c r="AI116" s="34">
        <v>66200</v>
      </c>
      <c r="AJ116" s="2">
        <v>0</v>
      </c>
      <c r="AK116" s="34">
        <v>161691.6</v>
      </c>
      <c r="AL116" s="2"/>
      <c r="AM116" s="34">
        <v>125500</v>
      </c>
      <c r="AN116" s="2">
        <f t="shared" si="126"/>
        <v>36191.600000000006</v>
      </c>
      <c r="AO116" s="22">
        <f t="shared" si="120"/>
        <v>4803.450793018781</v>
      </c>
      <c r="AP116" s="2"/>
      <c r="AQ116" s="2"/>
      <c r="AR116" s="22">
        <f t="shared" si="121"/>
        <v>0</v>
      </c>
      <c r="AS116" s="22"/>
      <c r="AT116" s="22"/>
      <c r="AU116" s="22">
        <v>71646.210000000006</v>
      </c>
      <c r="AV116" s="22"/>
      <c r="AW116" s="22">
        <f t="shared" si="128"/>
        <v>71646.210000000006</v>
      </c>
      <c r="AX116" s="2"/>
      <c r="AY116" s="2"/>
      <c r="AZ116" s="2"/>
      <c r="BA116" s="2">
        <v>71646.210000000006</v>
      </c>
      <c r="BB116" s="2"/>
      <c r="BC116" s="2"/>
      <c r="BD116" s="2">
        <f t="shared" si="123"/>
        <v>71646.210000000006</v>
      </c>
      <c r="BE116" s="2">
        <f t="shared" si="124"/>
        <v>0</v>
      </c>
      <c r="BF116" s="2">
        <f t="shared" si="125"/>
        <v>-71646.210000000006</v>
      </c>
      <c r="BG116" s="2"/>
      <c r="BH116" s="4">
        <v>0</v>
      </c>
      <c r="BI116" s="4">
        <v>0</v>
      </c>
      <c r="BJ116" s="4"/>
      <c r="BK116" s="2"/>
      <c r="BL116" s="2"/>
      <c r="BM116" s="10" t="e">
        <f t="shared" si="119"/>
        <v>#DIV/0!</v>
      </c>
    </row>
    <row r="117" spans="1:65" hidden="1" x14ac:dyDescent="0.2">
      <c r="A117" s="24" t="s">
        <v>179</v>
      </c>
      <c r="B117" s="31"/>
      <c r="C117" s="20"/>
      <c r="D117" s="20"/>
      <c r="E117" s="20"/>
      <c r="F117" s="20"/>
      <c r="G117" s="20"/>
      <c r="H117" s="20"/>
      <c r="I117" s="32" t="s">
        <v>21</v>
      </c>
      <c r="J117" s="33" t="s">
        <v>27</v>
      </c>
      <c r="K117" s="34">
        <f t="shared" ref="K117:AE123" si="135">SUM(K118)</f>
        <v>13210.38</v>
      </c>
      <c r="L117" s="34">
        <f t="shared" si="135"/>
        <v>11000</v>
      </c>
      <c r="M117" s="34">
        <f t="shared" si="135"/>
        <v>11000</v>
      </c>
      <c r="N117" s="34">
        <f t="shared" si="135"/>
        <v>13000</v>
      </c>
      <c r="O117" s="34">
        <f t="shared" si="135"/>
        <v>13000</v>
      </c>
      <c r="P117" s="34">
        <f t="shared" si="135"/>
        <v>10000</v>
      </c>
      <c r="Q117" s="34">
        <f t="shared" si="135"/>
        <v>10000</v>
      </c>
      <c r="R117" s="34">
        <f t="shared" si="135"/>
        <v>4750.33</v>
      </c>
      <c r="S117" s="34">
        <f t="shared" si="135"/>
        <v>10000</v>
      </c>
      <c r="T117" s="34">
        <f t="shared" si="135"/>
        <v>4705.82</v>
      </c>
      <c r="U117" s="34">
        <f t="shared" si="135"/>
        <v>0</v>
      </c>
      <c r="V117" s="34">
        <f t="shared" si="135"/>
        <v>100</v>
      </c>
      <c r="W117" s="34">
        <f t="shared" si="135"/>
        <v>10000</v>
      </c>
      <c r="X117" s="34">
        <f t="shared" si="135"/>
        <v>20000</v>
      </c>
      <c r="Y117" s="34">
        <f>SUM(Y118)</f>
        <v>8000</v>
      </c>
      <c r="Z117" s="34">
        <f>SUM(Z118)</f>
        <v>11000</v>
      </c>
      <c r="AA117" s="34">
        <f t="shared" si="135"/>
        <v>10000</v>
      </c>
      <c r="AB117" s="34">
        <f t="shared" si="135"/>
        <v>6404.21</v>
      </c>
      <c r="AC117" s="34">
        <f t="shared" si="135"/>
        <v>13000</v>
      </c>
      <c r="AD117" s="34">
        <f t="shared" si="135"/>
        <v>20000</v>
      </c>
      <c r="AE117" s="34">
        <f t="shared" si="135"/>
        <v>0</v>
      </c>
      <c r="AF117" s="34">
        <f t="shared" ref="AF117:AQ122" si="136">SUM(AF118)</f>
        <v>0</v>
      </c>
      <c r="AG117" s="34">
        <f t="shared" si="136"/>
        <v>20000</v>
      </c>
      <c r="AH117" s="34">
        <f t="shared" si="136"/>
        <v>15827.68</v>
      </c>
      <c r="AI117" s="34">
        <f t="shared" si="136"/>
        <v>20000</v>
      </c>
      <c r="AJ117" s="34">
        <f t="shared" si="136"/>
        <v>8448.85</v>
      </c>
      <c r="AK117" s="34">
        <f t="shared" si="136"/>
        <v>20000</v>
      </c>
      <c r="AL117" s="34">
        <f t="shared" si="136"/>
        <v>0</v>
      </c>
      <c r="AM117" s="34">
        <f t="shared" si="136"/>
        <v>0</v>
      </c>
      <c r="AN117" s="34">
        <f t="shared" si="136"/>
        <v>20000</v>
      </c>
      <c r="AO117" s="22">
        <f t="shared" si="120"/>
        <v>2654.4561682925209</v>
      </c>
      <c r="AP117" s="34">
        <f t="shared" si="136"/>
        <v>34000</v>
      </c>
      <c r="AQ117" s="34">
        <f t="shared" si="136"/>
        <v>0</v>
      </c>
      <c r="AR117" s="22">
        <f t="shared" si="121"/>
        <v>4512.5754860972856</v>
      </c>
      <c r="AS117" s="22"/>
      <c r="AT117" s="22">
        <f t="shared" ref="AT117:AV117" si="137">SUM(AT118)</f>
        <v>2107.5500000000002</v>
      </c>
      <c r="AU117" s="22">
        <f t="shared" si="137"/>
        <v>1000</v>
      </c>
      <c r="AV117" s="22">
        <f t="shared" si="137"/>
        <v>0</v>
      </c>
      <c r="AW117" s="22">
        <f t="shared" si="128"/>
        <v>5512.5754860972856</v>
      </c>
      <c r="AX117" s="2"/>
      <c r="AY117" s="2"/>
      <c r="AZ117" s="2"/>
      <c r="BA117" s="2"/>
      <c r="BB117" s="2"/>
      <c r="BC117" s="2"/>
      <c r="BD117" s="2">
        <f t="shared" si="123"/>
        <v>0</v>
      </c>
      <c r="BE117" s="2">
        <f t="shared" si="124"/>
        <v>5512.5754860972856</v>
      </c>
      <c r="BF117" s="2">
        <f t="shared" si="125"/>
        <v>0</v>
      </c>
      <c r="BG117" s="2">
        <f>SUM(BG121)</f>
        <v>2543.98</v>
      </c>
      <c r="BH117" s="2">
        <f>SUM(BH121)</f>
        <v>1493.8999999999999</v>
      </c>
      <c r="BI117" s="2">
        <f>SUM(BI121)</f>
        <v>5630</v>
      </c>
      <c r="BJ117" s="2">
        <f>SUM(BJ121)</f>
        <v>2208.62</v>
      </c>
      <c r="BK117" s="2">
        <f t="shared" ref="BK117:BL117" si="138">SUM(BK121)</f>
        <v>5800</v>
      </c>
      <c r="BL117" s="2">
        <f t="shared" si="138"/>
        <v>5800</v>
      </c>
      <c r="BM117" s="10">
        <f t="shared" si="119"/>
        <v>39.229484902309061</v>
      </c>
    </row>
    <row r="118" spans="1:65" hidden="1" x14ac:dyDescent="0.2">
      <c r="A118" s="24"/>
      <c r="B118" s="31"/>
      <c r="C118" s="20"/>
      <c r="D118" s="20"/>
      <c r="E118" s="20"/>
      <c r="F118" s="20"/>
      <c r="G118" s="20"/>
      <c r="H118" s="20"/>
      <c r="I118" s="32" t="s">
        <v>83</v>
      </c>
      <c r="J118" s="33"/>
      <c r="K118" s="34">
        <f t="shared" ref="K118:AQ118" si="139">SUM(K121)</f>
        <v>13210.38</v>
      </c>
      <c r="L118" s="34">
        <f t="shared" si="139"/>
        <v>11000</v>
      </c>
      <c r="M118" s="34">
        <f t="shared" si="139"/>
        <v>11000</v>
      </c>
      <c r="N118" s="34">
        <f t="shared" si="139"/>
        <v>13000</v>
      </c>
      <c r="O118" s="34">
        <f t="shared" si="139"/>
        <v>13000</v>
      </c>
      <c r="P118" s="34">
        <f t="shared" si="139"/>
        <v>10000</v>
      </c>
      <c r="Q118" s="34">
        <f t="shared" si="139"/>
        <v>10000</v>
      </c>
      <c r="R118" s="34">
        <f t="shared" si="139"/>
        <v>4750.33</v>
      </c>
      <c r="S118" s="34">
        <f t="shared" si="139"/>
        <v>10000</v>
      </c>
      <c r="T118" s="34">
        <f t="shared" si="139"/>
        <v>4705.82</v>
      </c>
      <c r="U118" s="34">
        <f t="shared" si="139"/>
        <v>0</v>
      </c>
      <c r="V118" s="34">
        <f t="shared" si="139"/>
        <v>100</v>
      </c>
      <c r="W118" s="34">
        <f t="shared" si="139"/>
        <v>10000</v>
      </c>
      <c r="X118" s="34">
        <f t="shared" si="139"/>
        <v>20000</v>
      </c>
      <c r="Y118" s="34">
        <f t="shared" si="139"/>
        <v>8000</v>
      </c>
      <c r="Z118" s="34">
        <f t="shared" si="139"/>
        <v>11000</v>
      </c>
      <c r="AA118" s="34">
        <f t="shared" si="139"/>
        <v>10000</v>
      </c>
      <c r="AB118" s="34">
        <f t="shared" si="139"/>
        <v>6404.21</v>
      </c>
      <c r="AC118" s="34">
        <f t="shared" si="139"/>
        <v>13000</v>
      </c>
      <c r="AD118" s="34">
        <f t="shared" si="139"/>
        <v>20000</v>
      </c>
      <c r="AE118" s="34">
        <f t="shared" si="139"/>
        <v>0</v>
      </c>
      <c r="AF118" s="34">
        <f t="shared" si="139"/>
        <v>0</v>
      </c>
      <c r="AG118" s="34">
        <f t="shared" si="139"/>
        <v>20000</v>
      </c>
      <c r="AH118" s="34">
        <f t="shared" si="139"/>
        <v>15827.68</v>
      </c>
      <c r="AI118" s="34">
        <f t="shared" si="139"/>
        <v>20000</v>
      </c>
      <c r="AJ118" s="34">
        <f t="shared" si="139"/>
        <v>8448.85</v>
      </c>
      <c r="AK118" s="34">
        <f t="shared" si="139"/>
        <v>20000</v>
      </c>
      <c r="AL118" s="34">
        <f t="shared" si="139"/>
        <v>0</v>
      </c>
      <c r="AM118" s="34">
        <f t="shared" si="139"/>
        <v>0</v>
      </c>
      <c r="AN118" s="34">
        <f t="shared" si="139"/>
        <v>20000</v>
      </c>
      <c r="AO118" s="22">
        <f t="shared" si="120"/>
        <v>2654.4561682925209</v>
      </c>
      <c r="AP118" s="34">
        <f t="shared" si="139"/>
        <v>34000</v>
      </c>
      <c r="AQ118" s="34">
        <f t="shared" si="139"/>
        <v>0</v>
      </c>
      <c r="AR118" s="22">
        <f t="shared" si="121"/>
        <v>4512.5754860972856</v>
      </c>
      <c r="AS118" s="22"/>
      <c r="AT118" s="22">
        <f t="shared" ref="AT118" si="140">SUM(AT121)</f>
        <v>2107.5500000000002</v>
      </c>
      <c r="AU118" s="22">
        <f t="shared" ref="AU118:AV118" si="141">SUM(AU121)</f>
        <v>1000</v>
      </c>
      <c r="AV118" s="22">
        <f t="shared" si="141"/>
        <v>0</v>
      </c>
      <c r="AW118" s="22">
        <f t="shared" si="128"/>
        <v>5512.5754860972856</v>
      </c>
      <c r="AX118" s="2"/>
      <c r="AY118" s="2"/>
      <c r="AZ118" s="2"/>
      <c r="BA118" s="2"/>
      <c r="BB118" s="2"/>
      <c r="BC118" s="2"/>
      <c r="BD118" s="2">
        <f t="shared" si="123"/>
        <v>0</v>
      </c>
      <c r="BE118" s="2">
        <f t="shared" si="124"/>
        <v>5512.5754860972856</v>
      </c>
      <c r="BF118" s="2">
        <f t="shared" si="125"/>
        <v>0</v>
      </c>
      <c r="BG118" s="2"/>
      <c r="BH118" s="2">
        <f>SUM(BH120)</f>
        <v>5630</v>
      </c>
      <c r="BI118" s="2">
        <f>SUM(BI120)</f>
        <v>5630</v>
      </c>
      <c r="BJ118" s="2">
        <f>SUM(BJ120)</f>
        <v>2208.62</v>
      </c>
      <c r="BK118" s="2">
        <f t="shared" ref="BK118:BL118" si="142">SUM(BK120)</f>
        <v>5800</v>
      </c>
      <c r="BL118" s="2">
        <f t="shared" si="142"/>
        <v>5800</v>
      </c>
      <c r="BM118" s="10">
        <f t="shared" si="119"/>
        <v>39.229484902309061</v>
      </c>
    </row>
    <row r="119" spans="1:65" hidden="1" x14ac:dyDescent="0.2">
      <c r="A119" s="24"/>
      <c r="B119" s="31" t="s">
        <v>367</v>
      </c>
      <c r="C119" s="20"/>
      <c r="D119" s="20"/>
      <c r="E119" s="20"/>
      <c r="F119" s="20"/>
      <c r="G119" s="20"/>
      <c r="H119" s="20"/>
      <c r="I119" s="32" t="s">
        <v>370</v>
      </c>
      <c r="J119" s="33" t="s">
        <v>1</v>
      </c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22"/>
      <c r="AP119" s="34"/>
      <c r="AQ119" s="34"/>
      <c r="AR119" s="22"/>
      <c r="AS119" s="22"/>
      <c r="AT119" s="22"/>
      <c r="AU119" s="22"/>
      <c r="AV119" s="22"/>
      <c r="AW119" s="22">
        <v>5512.58</v>
      </c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>
        <v>0</v>
      </c>
      <c r="BI119" s="2">
        <v>0</v>
      </c>
      <c r="BJ119" s="2">
        <v>0</v>
      </c>
      <c r="BK119" s="2"/>
      <c r="BL119" s="2"/>
      <c r="BM119" s="10" t="e">
        <f t="shared" si="119"/>
        <v>#DIV/0!</v>
      </c>
    </row>
    <row r="120" spans="1:65" hidden="1" x14ac:dyDescent="0.2">
      <c r="A120" s="24"/>
      <c r="B120" s="31" t="s">
        <v>367</v>
      </c>
      <c r="C120" s="20"/>
      <c r="D120" s="20"/>
      <c r="E120" s="20"/>
      <c r="F120" s="20"/>
      <c r="G120" s="20"/>
      <c r="H120" s="20"/>
      <c r="I120" s="32" t="s">
        <v>368</v>
      </c>
      <c r="J120" s="33" t="s">
        <v>31</v>
      </c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22">
        <f t="shared" si="120"/>
        <v>0</v>
      </c>
      <c r="AP120" s="34">
        <v>34000</v>
      </c>
      <c r="AQ120" s="34"/>
      <c r="AR120" s="22">
        <f t="shared" si="121"/>
        <v>4512.5754860972856</v>
      </c>
      <c r="AS120" s="22"/>
      <c r="AT120" s="22">
        <v>34000</v>
      </c>
      <c r="AU120" s="22"/>
      <c r="AV120" s="22"/>
      <c r="AW120" s="22">
        <v>0</v>
      </c>
      <c r="AX120" s="2"/>
      <c r="AY120" s="2"/>
      <c r="AZ120" s="2"/>
      <c r="BA120" s="2"/>
      <c r="BB120" s="2"/>
      <c r="BC120" s="2"/>
      <c r="BD120" s="2">
        <f t="shared" si="123"/>
        <v>0</v>
      </c>
      <c r="BE120" s="2">
        <f t="shared" si="124"/>
        <v>0</v>
      </c>
      <c r="BF120" s="2">
        <f t="shared" si="125"/>
        <v>0</v>
      </c>
      <c r="BG120" s="2"/>
      <c r="BH120" s="2">
        <v>5630</v>
      </c>
      <c r="BI120" s="2">
        <v>5630</v>
      </c>
      <c r="BJ120" s="2">
        <f>SUM(BJ121)</f>
        <v>2208.62</v>
      </c>
      <c r="BK120" s="2">
        <v>5800</v>
      </c>
      <c r="BL120" s="2">
        <v>5800</v>
      </c>
      <c r="BM120" s="10">
        <f t="shared" si="119"/>
        <v>39.229484902309061</v>
      </c>
    </row>
    <row r="121" spans="1:65" hidden="1" x14ac:dyDescent="0.2">
      <c r="A121" s="29"/>
      <c r="B121" s="36"/>
      <c r="C121" s="35"/>
      <c r="D121" s="35"/>
      <c r="E121" s="35"/>
      <c r="F121" s="35"/>
      <c r="G121" s="35"/>
      <c r="H121" s="35"/>
      <c r="I121" s="21">
        <v>3</v>
      </c>
      <c r="J121" s="5" t="s">
        <v>4</v>
      </c>
      <c r="K121" s="22">
        <f t="shared" si="135"/>
        <v>13210.38</v>
      </c>
      <c r="L121" s="22">
        <f t="shared" si="135"/>
        <v>11000</v>
      </c>
      <c r="M121" s="22">
        <f t="shared" si="135"/>
        <v>11000</v>
      </c>
      <c r="N121" s="22">
        <f t="shared" si="135"/>
        <v>13000</v>
      </c>
      <c r="O121" s="22">
        <f t="shared" si="135"/>
        <v>13000</v>
      </c>
      <c r="P121" s="22">
        <f t="shared" si="135"/>
        <v>10000</v>
      </c>
      <c r="Q121" s="22">
        <f t="shared" si="135"/>
        <v>10000</v>
      </c>
      <c r="R121" s="22">
        <f t="shared" si="135"/>
        <v>4750.33</v>
      </c>
      <c r="S121" s="22">
        <f t="shared" si="135"/>
        <v>10000</v>
      </c>
      <c r="T121" s="22">
        <f t="shared" si="135"/>
        <v>4705.82</v>
      </c>
      <c r="U121" s="22">
        <f t="shared" si="135"/>
        <v>0</v>
      </c>
      <c r="V121" s="22">
        <f t="shared" si="135"/>
        <v>100</v>
      </c>
      <c r="W121" s="22">
        <f t="shared" si="135"/>
        <v>10000</v>
      </c>
      <c r="X121" s="22">
        <f t="shared" si="135"/>
        <v>20000</v>
      </c>
      <c r="Y121" s="22">
        <f t="shared" si="135"/>
        <v>8000</v>
      </c>
      <c r="Z121" s="22">
        <f t="shared" si="135"/>
        <v>11000</v>
      </c>
      <c r="AA121" s="22">
        <f t="shared" si="135"/>
        <v>10000</v>
      </c>
      <c r="AB121" s="22">
        <f t="shared" si="135"/>
        <v>6404.21</v>
      </c>
      <c r="AC121" s="22">
        <f t="shared" si="135"/>
        <v>13000</v>
      </c>
      <c r="AD121" s="22">
        <f t="shared" si="135"/>
        <v>20000</v>
      </c>
      <c r="AE121" s="22">
        <f t="shared" si="135"/>
        <v>0</v>
      </c>
      <c r="AF121" s="22">
        <f t="shared" si="136"/>
        <v>0</v>
      </c>
      <c r="AG121" s="22">
        <f t="shared" si="136"/>
        <v>20000</v>
      </c>
      <c r="AH121" s="22">
        <f t="shared" si="136"/>
        <v>15827.68</v>
      </c>
      <c r="AI121" s="22">
        <f t="shared" si="136"/>
        <v>20000</v>
      </c>
      <c r="AJ121" s="22">
        <f t="shared" si="136"/>
        <v>8448.85</v>
      </c>
      <c r="AK121" s="22">
        <f t="shared" si="136"/>
        <v>20000</v>
      </c>
      <c r="AL121" s="22">
        <f t="shared" si="136"/>
        <v>0</v>
      </c>
      <c r="AM121" s="22">
        <f t="shared" si="136"/>
        <v>0</v>
      </c>
      <c r="AN121" s="22">
        <f t="shared" si="136"/>
        <v>20000</v>
      </c>
      <c r="AO121" s="22">
        <f t="shared" si="120"/>
        <v>2654.4561682925209</v>
      </c>
      <c r="AP121" s="22">
        <f t="shared" si="136"/>
        <v>34000</v>
      </c>
      <c r="AQ121" s="22">
        <f t="shared" si="136"/>
        <v>0</v>
      </c>
      <c r="AR121" s="22">
        <f t="shared" si="121"/>
        <v>4512.5754860972856</v>
      </c>
      <c r="AS121" s="22"/>
      <c r="AT121" s="22">
        <f t="shared" ref="AT121:AV122" si="143">SUM(AT122)</f>
        <v>2107.5500000000002</v>
      </c>
      <c r="AU121" s="22">
        <f t="shared" si="143"/>
        <v>1000</v>
      </c>
      <c r="AV121" s="22">
        <f t="shared" si="143"/>
        <v>0</v>
      </c>
      <c r="AW121" s="22">
        <f t="shared" ref="AW121:AW128" si="144">SUM(AR121+AU121-AV121)</f>
        <v>5512.5754860972856</v>
      </c>
      <c r="AX121" s="2"/>
      <c r="AY121" s="2"/>
      <c r="AZ121" s="2"/>
      <c r="BA121" s="2"/>
      <c r="BB121" s="2"/>
      <c r="BC121" s="2"/>
      <c r="BD121" s="2">
        <f t="shared" si="123"/>
        <v>0</v>
      </c>
      <c r="BE121" s="2">
        <f t="shared" si="124"/>
        <v>5512.5754860972856</v>
      </c>
      <c r="BF121" s="2">
        <f t="shared" si="125"/>
        <v>0</v>
      </c>
      <c r="BG121" s="2">
        <f t="shared" ref="BG121:BJ122" si="145">SUM(BG122)</f>
        <v>2543.98</v>
      </c>
      <c r="BH121" s="2">
        <f t="shared" si="145"/>
        <v>1493.8999999999999</v>
      </c>
      <c r="BI121" s="2">
        <f t="shared" si="145"/>
        <v>5630</v>
      </c>
      <c r="BJ121" s="2">
        <f t="shared" si="145"/>
        <v>2208.62</v>
      </c>
      <c r="BK121" s="2">
        <f t="shared" ref="BK121:BL121" si="146">SUM(BK122)</f>
        <v>5800</v>
      </c>
      <c r="BL121" s="2">
        <f t="shared" si="146"/>
        <v>5800</v>
      </c>
      <c r="BM121" s="10">
        <f t="shared" si="119"/>
        <v>39.229484902309061</v>
      </c>
    </row>
    <row r="122" spans="1:65" hidden="1" x14ac:dyDescent="0.2">
      <c r="A122" s="29"/>
      <c r="B122" s="40" t="s">
        <v>370</v>
      </c>
      <c r="C122" s="35"/>
      <c r="D122" s="35"/>
      <c r="E122" s="35"/>
      <c r="F122" s="35"/>
      <c r="G122" s="35"/>
      <c r="H122" s="35"/>
      <c r="I122" s="21">
        <v>34</v>
      </c>
      <c r="J122" s="5" t="s">
        <v>13</v>
      </c>
      <c r="K122" s="22">
        <f t="shared" si="135"/>
        <v>13210.38</v>
      </c>
      <c r="L122" s="22">
        <f t="shared" si="135"/>
        <v>11000</v>
      </c>
      <c r="M122" s="22">
        <f t="shared" si="135"/>
        <v>11000</v>
      </c>
      <c r="N122" s="22">
        <f t="shared" si="135"/>
        <v>13000</v>
      </c>
      <c r="O122" s="22">
        <f t="shared" si="135"/>
        <v>13000</v>
      </c>
      <c r="P122" s="22">
        <f t="shared" si="135"/>
        <v>10000</v>
      </c>
      <c r="Q122" s="22">
        <f t="shared" si="135"/>
        <v>10000</v>
      </c>
      <c r="R122" s="22">
        <f t="shared" si="135"/>
        <v>4750.33</v>
      </c>
      <c r="S122" s="22">
        <f t="shared" si="135"/>
        <v>10000</v>
      </c>
      <c r="T122" s="22">
        <f t="shared" si="135"/>
        <v>4705.82</v>
      </c>
      <c r="U122" s="22">
        <f t="shared" si="135"/>
        <v>0</v>
      </c>
      <c r="V122" s="22">
        <f t="shared" si="135"/>
        <v>100</v>
      </c>
      <c r="W122" s="22">
        <f t="shared" si="135"/>
        <v>10000</v>
      </c>
      <c r="X122" s="22">
        <f t="shared" si="135"/>
        <v>20000</v>
      </c>
      <c r="Y122" s="22">
        <f t="shared" si="135"/>
        <v>8000</v>
      </c>
      <c r="Z122" s="22">
        <f t="shared" si="135"/>
        <v>11000</v>
      </c>
      <c r="AA122" s="22">
        <f t="shared" si="135"/>
        <v>10000</v>
      </c>
      <c r="AB122" s="22">
        <f t="shared" si="135"/>
        <v>6404.21</v>
      </c>
      <c r="AC122" s="22">
        <f>SUM(AC123)</f>
        <v>13000</v>
      </c>
      <c r="AD122" s="22">
        <f t="shared" si="135"/>
        <v>20000</v>
      </c>
      <c r="AE122" s="22">
        <f t="shared" si="135"/>
        <v>0</v>
      </c>
      <c r="AF122" s="22">
        <f t="shared" si="136"/>
        <v>0</v>
      </c>
      <c r="AG122" s="22">
        <f t="shared" si="136"/>
        <v>20000</v>
      </c>
      <c r="AH122" s="22">
        <f t="shared" si="136"/>
        <v>15827.68</v>
      </c>
      <c r="AI122" s="22">
        <f t="shared" si="136"/>
        <v>20000</v>
      </c>
      <c r="AJ122" s="22">
        <f t="shared" si="136"/>
        <v>8448.85</v>
      </c>
      <c r="AK122" s="22">
        <f t="shared" si="136"/>
        <v>20000</v>
      </c>
      <c r="AL122" s="22">
        <f t="shared" si="136"/>
        <v>0</v>
      </c>
      <c r="AM122" s="22">
        <f t="shared" si="136"/>
        <v>0</v>
      </c>
      <c r="AN122" s="22">
        <f t="shared" si="136"/>
        <v>20000</v>
      </c>
      <c r="AO122" s="22">
        <f t="shared" si="120"/>
        <v>2654.4561682925209</v>
      </c>
      <c r="AP122" s="22">
        <f t="shared" si="136"/>
        <v>34000</v>
      </c>
      <c r="AQ122" s="22"/>
      <c r="AR122" s="22">
        <f t="shared" si="121"/>
        <v>4512.5754860972856</v>
      </c>
      <c r="AS122" s="22"/>
      <c r="AT122" s="22">
        <f t="shared" si="143"/>
        <v>2107.5500000000002</v>
      </c>
      <c r="AU122" s="22">
        <f t="shared" si="143"/>
        <v>1000</v>
      </c>
      <c r="AV122" s="22">
        <f t="shared" si="143"/>
        <v>0</v>
      </c>
      <c r="AW122" s="22">
        <f t="shared" si="144"/>
        <v>5512.5754860972856</v>
      </c>
      <c r="AX122" s="2"/>
      <c r="AY122" s="2"/>
      <c r="AZ122" s="2"/>
      <c r="BA122" s="2"/>
      <c r="BB122" s="2"/>
      <c r="BC122" s="2"/>
      <c r="BD122" s="2">
        <f t="shared" si="123"/>
        <v>0</v>
      </c>
      <c r="BE122" s="2">
        <f t="shared" si="124"/>
        <v>5512.5754860972856</v>
      </c>
      <c r="BF122" s="2">
        <f t="shared" si="125"/>
        <v>0</v>
      </c>
      <c r="BG122" s="2">
        <f t="shared" si="145"/>
        <v>2543.98</v>
      </c>
      <c r="BH122" s="2">
        <f t="shared" si="145"/>
        <v>1493.8999999999999</v>
      </c>
      <c r="BI122" s="2">
        <f t="shared" si="145"/>
        <v>5630</v>
      </c>
      <c r="BJ122" s="2">
        <f t="shared" si="145"/>
        <v>2208.62</v>
      </c>
      <c r="BK122" s="2">
        <v>5800</v>
      </c>
      <c r="BL122" s="2">
        <v>5800</v>
      </c>
      <c r="BM122" s="10">
        <f t="shared" si="119"/>
        <v>39.229484902309061</v>
      </c>
    </row>
    <row r="123" spans="1:65" hidden="1" x14ac:dyDescent="0.2">
      <c r="A123" s="24"/>
      <c r="B123" s="31"/>
      <c r="C123" s="20"/>
      <c r="D123" s="20"/>
      <c r="E123" s="20"/>
      <c r="F123" s="20"/>
      <c r="G123" s="20"/>
      <c r="H123" s="20"/>
      <c r="I123" s="32">
        <v>343</v>
      </c>
      <c r="J123" s="33" t="s">
        <v>72</v>
      </c>
      <c r="K123" s="34">
        <f t="shared" si="135"/>
        <v>13210.38</v>
      </c>
      <c r="L123" s="34">
        <f t="shared" si="135"/>
        <v>11000</v>
      </c>
      <c r="M123" s="34">
        <f t="shared" si="135"/>
        <v>11000</v>
      </c>
      <c r="N123" s="34">
        <f t="shared" ref="N123:AJ123" si="147">SUM(N124:N124)</f>
        <v>13000</v>
      </c>
      <c r="O123" s="34">
        <f t="shared" si="147"/>
        <v>13000</v>
      </c>
      <c r="P123" s="34">
        <f t="shared" si="147"/>
        <v>10000</v>
      </c>
      <c r="Q123" s="34">
        <f t="shared" si="147"/>
        <v>10000</v>
      </c>
      <c r="R123" s="34">
        <f t="shared" si="147"/>
        <v>4750.33</v>
      </c>
      <c r="S123" s="34">
        <f t="shared" si="147"/>
        <v>10000</v>
      </c>
      <c r="T123" s="34">
        <f t="shared" si="147"/>
        <v>4705.82</v>
      </c>
      <c r="U123" s="34">
        <f t="shared" si="147"/>
        <v>0</v>
      </c>
      <c r="V123" s="34">
        <f t="shared" si="147"/>
        <v>100</v>
      </c>
      <c r="W123" s="34">
        <f t="shared" si="147"/>
        <v>10000</v>
      </c>
      <c r="X123" s="34">
        <f t="shared" si="147"/>
        <v>20000</v>
      </c>
      <c r="Y123" s="34">
        <f t="shared" si="147"/>
        <v>8000</v>
      </c>
      <c r="Z123" s="34">
        <f t="shared" si="147"/>
        <v>11000</v>
      </c>
      <c r="AA123" s="34">
        <f t="shared" si="147"/>
        <v>10000</v>
      </c>
      <c r="AB123" s="34">
        <f t="shared" si="147"/>
        <v>6404.21</v>
      </c>
      <c r="AC123" s="34">
        <f>SUM(AC124:AC124)</f>
        <v>13000</v>
      </c>
      <c r="AD123" s="34">
        <f>SUM(AD124:AD124)</f>
        <v>20000</v>
      </c>
      <c r="AE123" s="34">
        <f t="shared" si="147"/>
        <v>0</v>
      </c>
      <c r="AF123" s="34">
        <f t="shared" si="147"/>
        <v>0</v>
      </c>
      <c r="AG123" s="34">
        <f t="shared" si="147"/>
        <v>20000</v>
      </c>
      <c r="AH123" s="34">
        <f t="shared" si="147"/>
        <v>15827.68</v>
      </c>
      <c r="AI123" s="34">
        <f t="shared" si="147"/>
        <v>20000</v>
      </c>
      <c r="AJ123" s="34">
        <f t="shared" si="147"/>
        <v>8448.85</v>
      </c>
      <c r="AK123" s="34">
        <f>SUM(AK124:AK126)</f>
        <v>20000</v>
      </c>
      <c r="AL123" s="34">
        <f t="shared" ref="AL123:AP123" si="148">SUM(AL124:AL126)</f>
        <v>0</v>
      </c>
      <c r="AM123" s="34">
        <f t="shared" si="148"/>
        <v>0</v>
      </c>
      <c r="AN123" s="34">
        <f t="shared" si="148"/>
        <v>20000</v>
      </c>
      <c r="AO123" s="22">
        <f t="shared" si="120"/>
        <v>2654.4561682925209</v>
      </c>
      <c r="AP123" s="34">
        <f t="shared" si="148"/>
        <v>34000</v>
      </c>
      <c r="AQ123" s="34"/>
      <c r="AR123" s="22">
        <f t="shared" si="121"/>
        <v>4512.5754860972856</v>
      </c>
      <c r="AS123" s="22"/>
      <c r="AT123" s="22">
        <f t="shared" ref="AT123" si="149">SUM(AT124:AT126)</f>
        <v>2107.5500000000002</v>
      </c>
      <c r="AU123" s="22">
        <f t="shared" ref="AU123:AV123" si="150">SUM(AU124:AU126)</f>
        <v>1000</v>
      </c>
      <c r="AV123" s="22">
        <f t="shared" si="150"/>
        <v>0</v>
      </c>
      <c r="AW123" s="22">
        <f t="shared" si="144"/>
        <v>5512.5754860972856</v>
      </c>
      <c r="AX123" s="2"/>
      <c r="AY123" s="2"/>
      <c r="AZ123" s="2"/>
      <c r="BA123" s="2"/>
      <c r="BB123" s="2"/>
      <c r="BC123" s="2"/>
      <c r="BD123" s="2">
        <f t="shared" si="123"/>
        <v>0</v>
      </c>
      <c r="BE123" s="2">
        <f t="shared" si="124"/>
        <v>5512.5754860972856</v>
      </c>
      <c r="BF123" s="2">
        <f t="shared" si="125"/>
        <v>0</v>
      </c>
      <c r="BG123" s="2">
        <f>SUM(BG124:BG126)</f>
        <v>2543.98</v>
      </c>
      <c r="BH123" s="2">
        <f>SUM(BH124:BH126)</f>
        <v>1493.8999999999999</v>
      </c>
      <c r="BI123" s="2">
        <f>SUM(BI124:BI126)</f>
        <v>5630</v>
      </c>
      <c r="BJ123" s="2">
        <f>SUM(BJ124:BJ126)</f>
        <v>2208.62</v>
      </c>
      <c r="BK123" s="2"/>
      <c r="BL123" s="2"/>
      <c r="BM123" s="10">
        <f t="shared" si="119"/>
        <v>39.229484902309061</v>
      </c>
    </row>
    <row r="124" spans="1:65" hidden="1" x14ac:dyDescent="0.2">
      <c r="A124" s="24"/>
      <c r="B124" s="31"/>
      <c r="C124" s="20"/>
      <c r="D124" s="20"/>
      <c r="E124" s="20"/>
      <c r="F124" s="20"/>
      <c r="G124" s="20"/>
      <c r="H124" s="20"/>
      <c r="I124" s="32">
        <v>34311</v>
      </c>
      <c r="J124" s="33" t="s">
        <v>305</v>
      </c>
      <c r="K124" s="34">
        <v>13210.38</v>
      </c>
      <c r="L124" s="34">
        <v>11000</v>
      </c>
      <c r="M124" s="34">
        <v>11000</v>
      </c>
      <c r="N124" s="34">
        <v>13000</v>
      </c>
      <c r="O124" s="34">
        <v>13000</v>
      </c>
      <c r="P124" s="34">
        <v>10000</v>
      </c>
      <c r="Q124" s="34">
        <v>10000</v>
      </c>
      <c r="R124" s="34">
        <v>4750.33</v>
      </c>
      <c r="S124" s="34">
        <v>10000</v>
      </c>
      <c r="T124" s="34">
        <v>4705.82</v>
      </c>
      <c r="U124" s="34"/>
      <c r="V124" s="22">
        <f t="shared" si="127"/>
        <v>100</v>
      </c>
      <c r="W124" s="34">
        <v>10000</v>
      </c>
      <c r="X124" s="34">
        <v>20000</v>
      </c>
      <c r="Y124" s="34">
        <v>8000</v>
      </c>
      <c r="Z124" s="34">
        <v>11000</v>
      </c>
      <c r="AA124" s="34">
        <v>10000</v>
      </c>
      <c r="AB124" s="34">
        <v>6404.21</v>
      </c>
      <c r="AC124" s="34">
        <v>13000</v>
      </c>
      <c r="AD124" s="34">
        <v>20000</v>
      </c>
      <c r="AE124" s="34"/>
      <c r="AF124" s="34"/>
      <c r="AG124" s="37">
        <f>SUM(AD124+AE124-AF124)</f>
        <v>20000</v>
      </c>
      <c r="AH124" s="34">
        <v>15827.68</v>
      </c>
      <c r="AI124" s="34">
        <v>20000</v>
      </c>
      <c r="AJ124" s="2">
        <v>8448.85</v>
      </c>
      <c r="AK124" s="34">
        <v>20000</v>
      </c>
      <c r="AL124" s="34"/>
      <c r="AM124" s="34"/>
      <c r="AN124" s="2">
        <f t="shared" si="126"/>
        <v>20000</v>
      </c>
      <c r="AO124" s="22">
        <f t="shared" si="120"/>
        <v>2654.4561682925209</v>
      </c>
      <c r="AP124" s="2">
        <v>15000</v>
      </c>
      <c r="AQ124" s="2"/>
      <c r="AR124" s="22">
        <f t="shared" si="121"/>
        <v>1990.8421262193906</v>
      </c>
      <c r="AS124" s="22">
        <v>1936.27</v>
      </c>
      <c r="AT124" s="22">
        <v>1936.27</v>
      </c>
      <c r="AU124" s="22">
        <v>1000</v>
      </c>
      <c r="AV124" s="22"/>
      <c r="AW124" s="22">
        <f t="shared" si="144"/>
        <v>2990.8421262193906</v>
      </c>
      <c r="AX124" s="2"/>
      <c r="AY124" s="2"/>
      <c r="AZ124" s="2">
        <v>2990.84</v>
      </c>
      <c r="BA124" s="2"/>
      <c r="BB124" s="2"/>
      <c r="BC124" s="2"/>
      <c r="BD124" s="2">
        <f t="shared" si="123"/>
        <v>2990.84</v>
      </c>
      <c r="BE124" s="2">
        <f t="shared" si="124"/>
        <v>2.126219390447659E-3</v>
      </c>
      <c r="BF124" s="2">
        <f t="shared" si="125"/>
        <v>-2990.84</v>
      </c>
      <c r="BG124" s="2">
        <v>2309.71</v>
      </c>
      <c r="BH124" s="2">
        <v>1376.03</v>
      </c>
      <c r="BI124" s="2">
        <v>3000</v>
      </c>
      <c r="BJ124" s="2">
        <v>1446.34</v>
      </c>
      <c r="BK124" s="2"/>
      <c r="BL124" s="2"/>
      <c r="BM124" s="10">
        <f t="shared" si="119"/>
        <v>48.211333333333329</v>
      </c>
    </row>
    <row r="125" spans="1:65" hidden="1" x14ac:dyDescent="0.2">
      <c r="A125" s="24"/>
      <c r="B125" s="31"/>
      <c r="C125" s="20"/>
      <c r="D125" s="20"/>
      <c r="E125" s="20"/>
      <c r="F125" s="20"/>
      <c r="G125" s="20"/>
      <c r="H125" s="20"/>
      <c r="I125" s="32">
        <v>34312</v>
      </c>
      <c r="J125" s="33" t="s">
        <v>353</v>
      </c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22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7"/>
      <c r="AH125" s="34"/>
      <c r="AI125" s="34"/>
      <c r="AJ125" s="2"/>
      <c r="AK125" s="34"/>
      <c r="AL125" s="34"/>
      <c r="AM125" s="34"/>
      <c r="AN125" s="2"/>
      <c r="AO125" s="22">
        <f t="shared" si="120"/>
        <v>0</v>
      </c>
      <c r="AP125" s="2">
        <v>18000</v>
      </c>
      <c r="AQ125" s="2"/>
      <c r="AR125" s="22">
        <f t="shared" si="121"/>
        <v>2389.0105514632687</v>
      </c>
      <c r="AS125" s="22">
        <v>146.74</v>
      </c>
      <c r="AT125" s="22">
        <v>146.74</v>
      </c>
      <c r="AU125" s="22"/>
      <c r="AV125" s="22"/>
      <c r="AW125" s="22">
        <f t="shared" si="144"/>
        <v>2389.0105514632687</v>
      </c>
      <c r="AX125" s="2"/>
      <c r="AY125" s="2"/>
      <c r="AZ125" s="2">
        <v>2389.0100000000002</v>
      </c>
      <c r="BA125" s="2"/>
      <c r="BB125" s="2"/>
      <c r="BC125" s="2"/>
      <c r="BD125" s="2">
        <f t="shared" si="123"/>
        <v>2389.0100000000002</v>
      </c>
      <c r="BE125" s="2">
        <f t="shared" si="124"/>
        <v>5.51463268493535E-4</v>
      </c>
      <c r="BF125" s="2">
        <f t="shared" si="125"/>
        <v>-2389.0100000000002</v>
      </c>
      <c r="BG125" s="2">
        <v>195.86</v>
      </c>
      <c r="BH125" s="2">
        <v>99.88</v>
      </c>
      <c r="BI125" s="2">
        <v>2500</v>
      </c>
      <c r="BJ125" s="2">
        <v>716.86</v>
      </c>
      <c r="BK125" s="2"/>
      <c r="BL125" s="2"/>
      <c r="BM125" s="10">
        <f t="shared" si="119"/>
        <v>28.674399999999999</v>
      </c>
    </row>
    <row r="126" spans="1:65" hidden="1" x14ac:dyDescent="0.2">
      <c r="A126" s="24"/>
      <c r="B126" s="31"/>
      <c r="C126" s="20"/>
      <c r="D126" s="20"/>
      <c r="E126" s="20"/>
      <c r="F126" s="20"/>
      <c r="G126" s="20"/>
      <c r="H126" s="20"/>
      <c r="I126" s="32">
        <v>34315</v>
      </c>
      <c r="J126" s="33" t="s">
        <v>354</v>
      </c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22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7"/>
      <c r="AH126" s="34"/>
      <c r="AI126" s="34"/>
      <c r="AJ126" s="2"/>
      <c r="AK126" s="34"/>
      <c r="AL126" s="34"/>
      <c r="AM126" s="34"/>
      <c r="AN126" s="2"/>
      <c r="AO126" s="22">
        <f t="shared" si="120"/>
        <v>0</v>
      </c>
      <c r="AP126" s="2">
        <v>1000</v>
      </c>
      <c r="AQ126" s="2"/>
      <c r="AR126" s="22">
        <f t="shared" si="121"/>
        <v>132.72280841462606</v>
      </c>
      <c r="AS126" s="22">
        <v>24.54</v>
      </c>
      <c r="AT126" s="22">
        <v>24.54</v>
      </c>
      <c r="AU126" s="22"/>
      <c r="AV126" s="22"/>
      <c r="AW126" s="22">
        <f t="shared" si="144"/>
        <v>132.72280841462606</v>
      </c>
      <c r="AX126" s="2"/>
      <c r="AY126" s="2"/>
      <c r="AZ126" s="2">
        <v>132.72</v>
      </c>
      <c r="BA126" s="2"/>
      <c r="BB126" s="2"/>
      <c r="BC126" s="2"/>
      <c r="BD126" s="2">
        <f t="shared" si="123"/>
        <v>132.72</v>
      </c>
      <c r="BE126" s="2">
        <f t="shared" si="124"/>
        <v>2.8084146260596299E-3</v>
      </c>
      <c r="BF126" s="2">
        <f t="shared" si="125"/>
        <v>-132.72</v>
      </c>
      <c r="BG126" s="2">
        <v>38.409999999999997</v>
      </c>
      <c r="BH126" s="2">
        <v>17.989999999999998</v>
      </c>
      <c r="BI126" s="2">
        <v>130</v>
      </c>
      <c r="BJ126" s="2">
        <v>45.42</v>
      </c>
      <c r="BK126" s="2"/>
      <c r="BL126" s="2"/>
      <c r="BM126" s="10">
        <f t="shared" si="119"/>
        <v>34.938461538461539</v>
      </c>
    </row>
    <row r="127" spans="1:65" hidden="1" x14ac:dyDescent="0.2">
      <c r="A127" s="24" t="s">
        <v>95</v>
      </c>
      <c r="B127" s="20"/>
      <c r="C127" s="20"/>
      <c r="D127" s="20"/>
      <c r="E127" s="20"/>
      <c r="F127" s="20"/>
      <c r="G127" s="20"/>
      <c r="H127" s="20"/>
      <c r="I127" s="32" t="s">
        <v>29</v>
      </c>
      <c r="J127" s="33" t="s">
        <v>28</v>
      </c>
      <c r="K127" s="34">
        <f t="shared" ref="K127:AL127" si="151">SUM(K128)</f>
        <v>17615</v>
      </c>
      <c r="L127" s="34">
        <f t="shared" si="151"/>
        <v>0</v>
      </c>
      <c r="M127" s="34">
        <f t="shared" si="151"/>
        <v>0</v>
      </c>
      <c r="N127" s="34">
        <f t="shared" si="151"/>
        <v>36000</v>
      </c>
      <c r="O127" s="34">
        <f t="shared" si="151"/>
        <v>36000</v>
      </c>
      <c r="P127" s="34">
        <f t="shared" si="151"/>
        <v>55000</v>
      </c>
      <c r="Q127" s="34">
        <f t="shared" si="151"/>
        <v>55000</v>
      </c>
      <c r="R127" s="34">
        <f t="shared" si="151"/>
        <v>15657</v>
      </c>
      <c r="S127" s="34" t="e">
        <f t="shared" si="151"/>
        <v>#REF!</v>
      </c>
      <c r="T127" s="34" t="e">
        <f t="shared" si="151"/>
        <v>#REF!</v>
      </c>
      <c r="U127" s="34" t="e">
        <f t="shared" si="151"/>
        <v>#REF!</v>
      </c>
      <c r="V127" s="34" t="e">
        <f t="shared" si="151"/>
        <v>#DIV/0!</v>
      </c>
      <c r="W127" s="34">
        <f t="shared" si="151"/>
        <v>110020</v>
      </c>
      <c r="X127" s="34">
        <f t="shared" si="151"/>
        <v>230000</v>
      </c>
      <c r="Y127" s="34">
        <f t="shared" si="151"/>
        <v>375000</v>
      </c>
      <c r="Z127" s="34">
        <f t="shared" si="151"/>
        <v>415000</v>
      </c>
      <c r="AA127" s="34">
        <f t="shared" si="151"/>
        <v>282000</v>
      </c>
      <c r="AB127" s="34">
        <f t="shared" si="151"/>
        <v>82653.649999999994</v>
      </c>
      <c r="AC127" s="34">
        <f t="shared" si="151"/>
        <v>590000</v>
      </c>
      <c r="AD127" s="34">
        <f t="shared" si="151"/>
        <v>390000</v>
      </c>
      <c r="AE127" s="34">
        <f t="shared" si="151"/>
        <v>0</v>
      </c>
      <c r="AF127" s="34">
        <f t="shared" si="151"/>
        <v>0</v>
      </c>
      <c r="AG127" s="34">
        <f t="shared" si="151"/>
        <v>390000</v>
      </c>
      <c r="AH127" s="34">
        <f t="shared" si="151"/>
        <v>154491.43</v>
      </c>
      <c r="AI127" s="34">
        <f t="shared" si="151"/>
        <v>207000</v>
      </c>
      <c r="AJ127" s="34">
        <f t="shared" si="151"/>
        <v>14429.98</v>
      </c>
      <c r="AK127" s="34">
        <f t="shared" si="151"/>
        <v>315000</v>
      </c>
      <c r="AL127" s="34">
        <f t="shared" si="151"/>
        <v>75000</v>
      </c>
      <c r="AM127" s="34">
        <f t="shared" ref="AM127:AQ127" si="152">SUM(AM128)</f>
        <v>200000</v>
      </c>
      <c r="AN127" s="34">
        <f t="shared" si="152"/>
        <v>190000</v>
      </c>
      <c r="AO127" s="22">
        <f t="shared" si="120"/>
        <v>25217.333598778951</v>
      </c>
      <c r="AP127" s="34">
        <f t="shared" si="152"/>
        <v>315000</v>
      </c>
      <c r="AQ127" s="34">
        <f t="shared" si="152"/>
        <v>0</v>
      </c>
      <c r="AR127" s="22">
        <f t="shared" si="121"/>
        <v>41807.684650607203</v>
      </c>
      <c r="AS127" s="22"/>
      <c r="AT127" s="22">
        <f t="shared" ref="AT127:AV127" si="153">SUM(AT128)</f>
        <v>24750.010000000002</v>
      </c>
      <c r="AU127" s="22">
        <f t="shared" si="153"/>
        <v>17200</v>
      </c>
      <c r="AV127" s="22">
        <f t="shared" si="153"/>
        <v>0</v>
      </c>
      <c r="AW127" s="22">
        <f t="shared" si="144"/>
        <v>59007.684650607203</v>
      </c>
      <c r="AX127" s="2"/>
      <c r="AY127" s="2"/>
      <c r="AZ127" s="2"/>
      <c r="BA127" s="2"/>
      <c r="BB127" s="2"/>
      <c r="BC127" s="2"/>
      <c r="BD127" s="2">
        <f t="shared" si="123"/>
        <v>0</v>
      </c>
      <c r="BE127" s="2">
        <f t="shared" si="124"/>
        <v>59007.684650607203</v>
      </c>
      <c r="BF127" s="2">
        <f t="shared" si="125"/>
        <v>0</v>
      </c>
      <c r="BG127" s="2">
        <f>SUM(BG134)</f>
        <v>76776.03</v>
      </c>
      <c r="BH127" s="2">
        <f>SUM(BH134)</f>
        <v>24750.010000000002</v>
      </c>
      <c r="BI127" s="2">
        <f>SUM(BI134)</f>
        <v>38000</v>
      </c>
      <c r="BJ127" s="2">
        <f>SUM(BJ134)</f>
        <v>1800</v>
      </c>
      <c r="BK127" s="2">
        <f t="shared" ref="BK127:BL127" si="154">SUM(BK134)</f>
        <v>40000</v>
      </c>
      <c r="BL127" s="2">
        <f t="shared" si="154"/>
        <v>40000</v>
      </c>
      <c r="BM127" s="10">
        <f t="shared" si="119"/>
        <v>4.7368421052631584</v>
      </c>
    </row>
    <row r="128" spans="1:65" hidden="1" x14ac:dyDescent="0.2">
      <c r="A128" s="24"/>
      <c r="B128" s="20"/>
      <c r="C128" s="20"/>
      <c r="D128" s="20"/>
      <c r="E128" s="20"/>
      <c r="F128" s="20"/>
      <c r="G128" s="20"/>
      <c r="H128" s="20"/>
      <c r="I128" s="32" t="s">
        <v>83</v>
      </c>
      <c r="J128" s="33"/>
      <c r="K128" s="34">
        <f t="shared" ref="K128:AQ128" si="155">SUM(K134)</f>
        <v>17615</v>
      </c>
      <c r="L128" s="34">
        <f t="shared" si="155"/>
        <v>0</v>
      </c>
      <c r="M128" s="34">
        <f t="shared" si="155"/>
        <v>0</v>
      </c>
      <c r="N128" s="34">
        <f t="shared" si="155"/>
        <v>36000</v>
      </c>
      <c r="O128" s="34">
        <f t="shared" si="155"/>
        <v>36000</v>
      </c>
      <c r="P128" s="34">
        <f t="shared" si="155"/>
        <v>55000</v>
      </c>
      <c r="Q128" s="34">
        <f t="shared" si="155"/>
        <v>55000</v>
      </c>
      <c r="R128" s="34">
        <f t="shared" si="155"/>
        <v>15657</v>
      </c>
      <c r="S128" s="34" t="e">
        <f t="shared" si="155"/>
        <v>#REF!</v>
      </c>
      <c r="T128" s="34" t="e">
        <f t="shared" si="155"/>
        <v>#REF!</v>
      </c>
      <c r="U128" s="34" t="e">
        <f t="shared" si="155"/>
        <v>#REF!</v>
      </c>
      <c r="V128" s="34" t="e">
        <f t="shared" si="155"/>
        <v>#DIV/0!</v>
      </c>
      <c r="W128" s="34">
        <f t="shared" si="155"/>
        <v>110020</v>
      </c>
      <c r="X128" s="34">
        <f t="shared" si="155"/>
        <v>230000</v>
      </c>
      <c r="Y128" s="34">
        <f t="shared" si="155"/>
        <v>375000</v>
      </c>
      <c r="Z128" s="34">
        <f t="shared" si="155"/>
        <v>415000</v>
      </c>
      <c r="AA128" s="34">
        <f t="shared" si="155"/>
        <v>282000</v>
      </c>
      <c r="AB128" s="34">
        <f t="shared" si="155"/>
        <v>82653.649999999994</v>
      </c>
      <c r="AC128" s="34">
        <f t="shared" si="155"/>
        <v>590000</v>
      </c>
      <c r="AD128" s="34">
        <f t="shared" si="155"/>
        <v>390000</v>
      </c>
      <c r="AE128" s="34">
        <f t="shared" si="155"/>
        <v>0</v>
      </c>
      <c r="AF128" s="34">
        <f t="shared" si="155"/>
        <v>0</v>
      </c>
      <c r="AG128" s="34">
        <f t="shared" si="155"/>
        <v>390000</v>
      </c>
      <c r="AH128" s="34">
        <f t="shared" si="155"/>
        <v>154491.43</v>
      </c>
      <c r="AI128" s="34">
        <f t="shared" si="155"/>
        <v>207000</v>
      </c>
      <c r="AJ128" s="34">
        <f t="shared" si="155"/>
        <v>14429.98</v>
      </c>
      <c r="AK128" s="34">
        <f t="shared" si="155"/>
        <v>315000</v>
      </c>
      <c r="AL128" s="34">
        <f t="shared" si="155"/>
        <v>75000</v>
      </c>
      <c r="AM128" s="34">
        <f t="shared" si="155"/>
        <v>200000</v>
      </c>
      <c r="AN128" s="34">
        <f t="shared" si="155"/>
        <v>190000</v>
      </c>
      <c r="AO128" s="22">
        <f t="shared" si="120"/>
        <v>25217.333598778951</v>
      </c>
      <c r="AP128" s="34">
        <f t="shared" si="155"/>
        <v>315000</v>
      </c>
      <c r="AQ128" s="34">
        <f t="shared" si="155"/>
        <v>0</v>
      </c>
      <c r="AR128" s="22">
        <f t="shared" si="121"/>
        <v>41807.684650607203</v>
      </c>
      <c r="AS128" s="22"/>
      <c r="AT128" s="22">
        <f t="shared" ref="AT128" si="156">SUM(AT134)</f>
        <v>24750.010000000002</v>
      </c>
      <c r="AU128" s="22">
        <f t="shared" ref="AU128:AV128" si="157">SUM(AU134)</f>
        <v>17200</v>
      </c>
      <c r="AV128" s="22">
        <f t="shared" si="157"/>
        <v>0</v>
      </c>
      <c r="AW128" s="22">
        <f t="shared" si="144"/>
        <v>59007.684650607203</v>
      </c>
      <c r="AX128" s="2"/>
      <c r="AY128" s="2"/>
      <c r="AZ128" s="2"/>
      <c r="BA128" s="2"/>
      <c r="BB128" s="2"/>
      <c r="BC128" s="2"/>
      <c r="BD128" s="2">
        <f t="shared" si="123"/>
        <v>0</v>
      </c>
      <c r="BE128" s="2">
        <f t="shared" si="124"/>
        <v>59007.684650607203</v>
      </c>
      <c r="BF128" s="2">
        <f t="shared" si="125"/>
        <v>0</v>
      </c>
      <c r="BG128" s="2"/>
      <c r="BH128" s="2">
        <f>SUM(BH129:BH131)</f>
        <v>38000</v>
      </c>
      <c r="BI128" s="2">
        <f>SUM(BI129:BI131)</f>
        <v>38000</v>
      </c>
      <c r="BJ128" s="2">
        <f>SUM(BJ129:BJ131)</f>
        <v>1800</v>
      </c>
      <c r="BK128" s="2">
        <f t="shared" ref="BK128:BL128" si="158">SUM(BK129:BK131)</f>
        <v>40000</v>
      </c>
      <c r="BL128" s="2">
        <f t="shared" si="158"/>
        <v>40000</v>
      </c>
      <c r="BM128" s="10">
        <f t="shared" si="119"/>
        <v>4.7368421052631584</v>
      </c>
    </row>
    <row r="129" spans="1:65" hidden="1" x14ac:dyDescent="0.2">
      <c r="A129" s="24"/>
      <c r="B129" s="31" t="s">
        <v>369</v>
      </c>
      <c r="C129" s="20"/>
      <c r="D129" s="31"/>
      <c r="E129" s="20"/>
      <c r="F129" s="20"/>
      <c r="G129" s="20"/>
      <c r="H129" s="20"/>
      <c r="I129" s="39" t="s">
        <v>370</v>
      </c>
      <c r="J129" s="33" t="s">
        <v>1</v>
      </c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22">
        <f t="shared" si="120"/>
        <v>0</v>
      </c>
      <c r="AP129" s="34">
        <f>SUM(AY139:AY153)</f>
        <v>0</v>
      </c>
      <c r="AQ129" s="34"/>
      <c r="AR129" s="22">
        <f t="shared" si="121"/>
        <v>0</v>
      </c>
      <c r="AS129" s="22"/>
      <c r="AT129" s="22">
        <f>SUM(BE139:BE153)</f>
        <v>59007.679301214404</v>
      </c>
      <c r="AU129" s="22"/>
      <c r="AV129" s="22">
        <f>SUM(BG139:BG153)</f>
        <v>153552.06000000003</v>
      </c>
      <c r="AW129" s="22">
        <v>40369.74</v>
      </c>
      <c r="AX129" s="2"/>
      <c r="AY129" s="2"/>
      <c r="AZ129" s="2"/>
      <c r="BA129" s="2"/>
      <c r="BB129" s="2"/>
      <c r="BC129" s="2"/>
      <c r="BD129" s="2">
        <f t="shared" si="123"/>
        <v>0</v>
      </c>
      <c r="BE129" s="2">
        <f t="shared" si="124"/>
        <v>40369.74</v>
      </c>
      <c r="BF129" s="2">
        <f t="shared" si="125"/>
        <v>0</v>
      </c>
      <c r="BG129" s="2"/>
      <c r="BH129" s="2">
        <v>3000</v>
      </c>
      <c r="BI129" s="2">
        <v>3000</v>
      </c>
      <c r="BJ129" s="2">
        <v>0</v>
      </c>
      <c r="BK129" s="2">
        <v>5000</v>
      </c>
      <c r="BL129" s="2">
        <v>5000</v>
      </c>
      <c r="BM129" s="10">
        <f t="shared" si="119"/>
        <v>0</v>
      </c>
    </row>
    <row r="130" spans="1:65" hidden="1" x14ac:dyDescent="0.2">
      <c r="A130" s="24"/>
      <c r="B130" s="31" t="s">
        <v>369</v>
      </c>
      <c r="C130" s="20"/>
      <c r="D130" s="31"/>
      <c r="E130" s="20"/>
      <c r="F130" s="20"/>
      <c r="G130" s="20"/>
      <c r="H130" s="20"/>
      <c r="I130" s="39" t="s">
        <v>371</v>
      </c>
      <c r="J130" s="33" t="s">
        <v>372</v>
      </c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22">
        <f t="shared" si="120"/>
        <v>0</v>
      </c>
      <c r="AP130" s="34">
        <f>SUM(BA140:BA145)</f>
        <v>6636.15</v>
      </c>
      <c r="AQ130" s="34"/>
      <c r="AR130" s="22">
        <f t="shared" si="121"/>
        <v>880.76846506072059</v>
      </c>
      <c r="AS130" s="22"/>
      <c r="AT130" s="22">
        <f t="shared" ref="AT130" si="159">SUM(BG140:BG145)</f>
        <v>35288.29</v>
      </c>
      <c r="AU130" s="22">
        <f>SUM(BI140:BI145)</f>
        <v>5000</v>
      </c>
      <c r="AV130" s="22">
        <f>SUM(BK140:BK145)</f>
        <v>2000</v>
      </c>
      <c r="AW130" s="22">
        <v>0</v>
      </c>
      <c r="AX130" s="2"/>
      <c r="AY130" s="2"/>
      <c r="AZ130" s="2"/>
      <c r="BA130" s="2"/>
      <c r="BB130" s="2"/>
      <c r="BC130" s="2"/>
      <c r="BD130" s="2">
        <f t="shared" si="123"/>
        <v>0</v>
      </c>
      <c r="BE130" s="2">
        <f t="shared" si="124"/>
        <v>0</v>
      </c>
      <c r="BF130" s="2">
        <f t="shared" si="125"/>
        <v>0</v>
      </c>
      <c r="BG130" s="2"/>
      <c r="BH130" s="2">
        <v>5000</v>
      </c>
      <c r="BI130" s="2">
        <v>5000</v>
      </c>
      <c r="BJ130" s="2">
        <v>1800</v>
      </c>
      <c r="BK130" s="2">
        <v>5000</v>
      </c>
      <c r="BL130" s="2">
        <v>5000</v>
      </c>
      <c r="BM130" s="10">
        <f t="shared" si="119"/>
        <v>36</v>
      </c>
    </row>
    <row r="131" spans="1:65" hidden="1" x14ac:dyDescent="0.2">
      <c r="A131" s="24"/>
      <c r="B131" s="31" t="s">
        <v>369</v>
      </c>
      <c r="C131" s="20"/>
      <c r="D131" s="31"/>
      <c r="E131" s="20"/>
      <c r="F131" s="20"/>
      <c r="G131" s="20"/>
      <c r="H131" s="20"/>
      <c r="I131" s="39" t="s">
        <v>375</v>
      </c>
      <c r="J131" s="33" t="s">
        <v>376</v>
      </c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22"/>
      <c r="AP131" s="34"/>
      <c r="AQ131" s="34"/>
      <c r="AR131" s="22"/>
      <c r="AS131" s="22"/>
      <c r="AT131" s="22"/>
      <c r="AU131" s="22"/>
      <c r="AV131" s="22"/>
      <c r="AW131" s="22">
        <v>6636.15</v>
      </c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>
        <v>30000</v>
      </c>
      <c r="BI131" s="2">
        <v>30000</v>
      </c>
      <c r="BJ131" s="2"/>
      <c r="BK131" s="2">
        <v>30000</v>
      </c>
      <c r="BL131" s="2">
        <v>30000</v>
      </c>
      <c r="BM131" s="10">
        <f t="shared" si="119"/>
        <v>0</v>
      </c>
    </row>
    <row r="132" spans="1:65" hidden="1" x14ac:dyDescent="0.2">
      <c r="A132" s="24"/>
      <c r="B132" s="31" t="s">
        <v>369</v>
      </c>
      <c r="C132" s="20"/>
      <c r="D132" s="31"/>
      <c r="E132" s="20"/>
      <c r="F132" s="20"/>
      <c r="G132" s="20"/>
      <c r="H132" s="20"/>
      <c r="I132" s="39" t="s">
        <v>373</v>
      </c>
      <c r="J132" s="33" t="s">
        <v>395</v>
      </c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22"/>
      <c r="AP132" s="34"/>
      <c r="AQ132" s="34"/>
      <c r="AR132" s="22"/>
      <c r="AS132" s="22"/>
      <c r="AT132" s="22"/>
      <c r="AU132" s="22"/>
      <c r="AV132" s="22"/>
      <c r="AW132" s="22">
        <v>201.35</v>
      </c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10">
        <v>0</v>
      </c>
    </row>
    <row r="133" spans="1:65" hidden="1" x14ac:dyDescent="0.2">
      <c r="A133" s="24"/>
      <c r="B133" s="31" t="s">
        <v>369</v>
      </c>
      <c r="C133" s="20"/>
      <c r="D133" s="31"/>
      <c r="E133" s="20"/>
      <c r="F133" s="20"/>
      <c r="G133" s="20"/>
      <c r="H133" s="20"/>
      <c r="I133" s="39" t="s">
        <v>396</v>
      </c>
      <c r="J133" s="33" t="s">
        <v>377</v>
      </c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22"/>
      <c r="AP133" s="34"/>
      <c r="AQ133" s="34"/>
      <c r="AR133" s="22"/>
      <c r="AS133" s="22"/>
      <c r="AT133" s="22"/>
      <c r="AU133" s="22"/>
      <c r="AV133" s="22"/>
      <c r="AW133" s="22">
        <v>11800.45</v>
      </c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10">
        <v>0</v>
      </c>
    </row>
    <row r="134" spans="1:65" hidden="1" x14ac:dyDescent="0.2">
      <c r="A134" s="29"/>
      <c r="B134" s="35"/>
      <c r="C134" s="35"/>
      <c r="D134" s="35"/>
      <c r="E134" s="35"/>
      <c r="F134" s="35"/>
      <c r="G134" s="35"/>
      <c r="H134" s="35"/>
      <c r="I134" s="21">
        <v>4</v>
      </c>
      <c r="J134" s="5" t="s">
        <v>15</v>
      </c>
      <c r="K134" s="22">
        <f t="shared" ref="K134:V134" si="160">SUM(K138)</f>
        <v>17615</v>
      </c>
      <c r="L134" s="22">
        <f t="shared" si="160"/>
        <v>0</v>
      </c>
      <c r="M134" s="22">
        <f t="shared" si="160"/>
        <v>0</v>
      </c>
      <c r="N134" s="22">
        <f t="shared" si="160"/>
        <v>36000</v>
      </c>
      <c r="O134" s="22">
        <f t="shared" si="160"/>
        <v>36000</v>
      </c>
      <c r="P134" s="22">
        <f t="shared" si="160"/>
        <v>55000</v>
      </c>
      <c r="Q134" s="22">
        <f t="shared" si="160"/>
        <v>55000</v>
      </c>
      <c r="R134" s="22">
        <f t="shared" si="160"/>
        <v>15657</v>
      </c>
      <c r="S134" s="22" t="e">
        <f t="shared" si="160"/>
        <v>#REF!</v>
      </c>
      <c r="T134" s="22" t="e">
        <f t="shared" si="160"/>
        <v>#REF!</v>
      </c>
      <c r="U134" s="22" t="e">
        <f t="shared" si="160"/>
        <v>#REF!</v>
      </c>
      <c r="V134" s="22" t="e">
        <f t="shared" si="160"/>
        <v>#DIV/0!</v>
      </c>
      <c r="W134" s="22">
        <f>SUM(W138+W135)</f>
        <v>110020</v>
      </c>
      <c r="X134" s="22">
        <f>SUM(X138+X135)</f>
        <v>230000</v>
      </c>
      <c r="Y134" s="22">
        <f>SUM(Y138+Y135)</f>
        <v>375000</v>
      </c>
      <c r="Z134" s="22">
        <f>SUM(Z138+Z135)</f>
        <v>415000</v>
      </c>
      <c r="AA134" s="22">
        <f>SUM(AA138+AA135)</f>
        <v>282000</v>
      </c>
      <c r="AB134" s="22">
        <f t="shared" ref="AB134" si="161">SUM(AB138+AB135)</f>
        <v>82653.649999999994</v>
      </c>
      <c r="AC134" s="22">
        <f>SUM(AC138+AC135)</f>
        <v>590000</v>
      </c>
      <c r="AD134" s="22">
        <f>SUM(AD138+AD135)</f>
        <v>390000</v>
      </c>
      <c r="AE134" s="22">
        <f t="shared" ref="AE134:AQ134" si="162">SUM(AE138+AE135)</f>
        <v>0</v>
      </c>
      <c r="AF134" s="22">
        <f t="shared" si="162"/>
        <v>0</v>
      </c>
      <c r="AG134" s="22">
        <f t="shared" si="162"/>
        <v>390000</v>
      </c>
      <c r="AH134" s="22">
        <f t="shared" si="162"/>
        <v>154491.43</v>
      </c>
      <c r="AI134" s="22">
        <f t="shared" si="162"/>
        <v>207000</v>
      </c>
      <c r="AJ134" s="22">
        <f t="shared" si="162"/>
        <v>14429.98</v>
      </c>
      <c r="AK134" s="22">
        <f t="shared" si="162"/>
        <v>315000</v>
      </c>
      <c r="AL134" s="22">
        <f t="shared" si="162"/>
        <v>75000</v>
      </c>
      <c r="AM134" s="22">
        <f t="shared" si="162"/>
        <v>200000</v>
      </c>
      <c r="AN134" s="22">
        <f t="shared" si="162"/>
        <v>190000</v>
      </c>
      <c r="AO134" s="22">
        <f t="shared" si="120"/>
        <v>25217.333598778951</v>
      </c>
      <c r="AP134" s="22">
        <f t="shared" si="162"/>
        <v>315000</v>
      </c>
      <c r="AQ134" s="22">
        <f t="shared" si="162"/>
        <v>0</v>
      </c>
      <c r="AR134" s="22">
        <f t="shared" si="121"/>
        <v>41807.684650607203</v>
      </c>
      <c r="AS134" s="22"/>
      <c r="AT134" s="22">
        <f t="shared" ref="AT134" si="163">SUM(AT138+AT135)</f>
        <v>24750.010000000002</v>
      </c>
      <c r="AU134" s="22">
        <f t="shared" ref="AU134:AV134" si="164">SUM(AU138+AU135)</f>
        <v>17200</v>
      </c>
      <c r="AV134" s="22">
        <f t="shared" si="164"/>
        <v>0</v>
      </c>
      <c r="AW134" s="22">
        <f t="shared" ref="AW134:AW163" si="165">SUM(AR134+AU134-AV134)</f>
        <v>59007.684650607203</v>
      </c>
      <c r="AX134" s="2"/>
      <c r="AY134" s="2"/>
      <c r="AZ134" s="2"/>
      <c r="BA134" s="2"/>
      <c r="BB134" s="2"/>
      <c r="BC134" s="2"/>
      <c r="BD134" s="2">
        <f t="shared" si="123"/>
        <v>0</v>
      </c>
      <c r="BE134" s="2">
        <f t="shared" si="124"/>
        <v>59007.684650607203</v>
      </c>
      <c r="BF134" s="2">
        <f t="shared" si="125"/>
        <v>0</v>
      </c>
      <c r="BG134" s="2">
        <f>SUM(BG138)</f>
        <v>76776.03</v>
      </c>
      <c r="BH134" s="2">
        <f>SUM(BH135+BH138)</f>
        <v>24750.010000000002</v>
      </c>
      <c r="BI134" s="2">
        <f>SUM(BI135+BI138)</f>
        <v>38000</v>
      </c>
      <c r="BJ134" s="2">
        <f>SUM(BJ135+BJ138)</f>
        <v>1800</v>
      </c>
      <c r="BK134" s="2">
        <f t="shared" ref="BK134:BL134" si="166">SUM(BK138)</f>
        <v>40000</v>
      </c>
      <c r="BL134" s="2">
        <f t="shared" si="166"/>
        <v>40000</v>
      </c>
      <c r="BM134" s="10">
        <f t="shared" si="119"/>
        <v>4.7368421052631584</v>
      </c>
    </row>
    <row r="135" spans="1:65" ht="12" hidden="1" customHeight="1" x14ac:dyDescent="0.2">
      <c r="A135" s="29"/>
      <c r="B135" s="35"/>
      <c r="C135" s="35"/>
      <c r="D135" s="35"/>
      <c r="E135" s="35"/>
      <c r="F135" s="35"/>
      <c r="G135" s="35"/>
      <c r="H135" s="35"/>
      <c r="I135" s="21">
        <v>41</v>
      </c>
      <c r="J135" s="5" t="s">
        <v>211</v>
      </c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>
        <f>SUM(W136)</f>
        <v>60020</v>
      </c>
      <c r="X135" s="22">
        <f t="shared" ref="X135:AH135" si="167">SUM(X136)</f>
        <v>100000</v>
      </c>
      <c r="Y135" s="22">
        <f t="shared" si="167"/>
        <v>200000</v>
      </c>
      <c r="Z135" s="22">
        <f t="shared" si="167"/>
        <v>200000</v>
      </c>
      <c r="AA135" s="22">
        <f t="shared" si="167"/>
        <v>200000</v>
      </c>
      <c r="AB135" s="22">
        <f t="shared" si="167"/>
        <v>0</v>
      </c>
      <c r="AC135" s="22">
        <f t="shared" si="167"/>
        <v>200000</v>
      </c>
      <c r="AD135" s="22">
        <f t="shared" si="167"/>
        <v>0</v>
      </c>
      <c r="AE135" s="22">
        <f t="shared" si="167"/>
        <v>0</v>
      </c>
      <c r="AF135" s="22">
        <f t="shared" si="167"/>
        <v>0</v>
      </c>
      <c r="AG135" s="22">
        <f t="shared" si="167"/>
        <v>0</v>
      </c>
      <c r="AH135" s="22">
        <f t="shared" si="167"/>
        <v>0</v>
      </c>
      <c r="AI135" s="22">
        <f>SUM(AI136)</f>
        <v>100000</v>
      </c>
      <c r="AJ135" s="22">
        <f>SUM(AJ136)</f>
        <v>0</v>
      </c>
      <c r="AK135" s="22">
        <f>SUM(AK136)</f>
        <v>0</v>
      </c>
      <c r="AL135" s="22">
        <f t="shared" ref="AL135:AN135" si="168">SUM(AL136)</f>
        <v>0</v>
      </c>
      <c r="AM135" s="22">
        <f t="shared" si="168"/>
        <v>0</v>
      </c>
      <c r="AN135" s="22">
        <f t="shared" si="168"/>
        <v>0</v>
      </c>
      <c r="AO135" s="22">
        <f t="shared" si="120"/>
        <v>0</v>
      </c>
      <c r="AP135" s="2"/>
      <c r="AQ135" s="2"/>
      <c r="AR135" s="22">
        <f t="shared" si="121"/>
        <v>0</v>
      </c>
      <c r="AS135" s="22"/>
      <c r="AT135" s="22"/>
      <c r="AU135" s="22"/>
      <c r="AV135" s="22"/>
      <c r="AW135" s="22">
        <f t="shared" si="165"/>
        <v>0</v>
      </c>
      <c r="AX135" s="2"/>
      <c r="AY135" s="2"/>
      <c r="AZ135" s="2"/>
      <c r="BA135" s="2"/>
      <c r="BB135" s="2"/>
      <c r="BC135" s="2"/>
      <c r="BD135" s="2">
        <f t="shared" si="123"/>
        <v>0</v>
      </c>
      <c r="BE135" s="2">
        <f t="shared" si="124"/>
        <v>0</v>
      </c>
      <c r="BF135" s="2">
        <f t="shared" si="125"/>
        <v>0</v>
      </c>
      <c r="BG135" s="2"/>
      <c r="BH135" s="2">
        <f t="shared" ref="BH135:BJ136" si="169">SUM(BH136)</f>
        <v>0</v>
      </c>
      <c r="BI135" s="2">
        <f t="shared" si="169"/>
        <v>0</v>
      </c>
      <c r="BJ135" s="2">
        <f t="shared" si="169"/>
        <v>0</v>
      </c>
      <c r="BK135" s="2"/>
      <c r="BL135" s="2"/>
      <c r="BM135" s="10">
        <v>0</v>
      </c>
    </row>
    <row r="136" spans="1:65" hidden="1" x14ac:dyDescent="0.2">
      <c r="A136" s="24"/>
      <c r="B136" s="31" t="s">
        <v>57</v>
      </c>
      <c r="C136" s="20"/>
      <c r="D136" s="20"/>
      <c r="E136" s="20"/>
      <c r="F136" s="20"/>
      <c r="G136" s="20"/>
      <c r="H136" s="20"/>
      <c r="I136" s="32">
        <v>411</v>
      </c>
      <c r="J136" s="33" t="s">
        <v>212</v>
      </c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>
        <f>SUM(W137:W137)</f>
        <v>60020</v>
      </c>
      <c r="X136" s="34">
        <f>SUM(X137:X137)</f>
        <v>100000</v>
      </c>
      <c r="Y136" s="34">
        <f>SUM(Y137:Y137)</f>
        <v>200000</v>
      </c>
      <c r="Z136" s="34">
        <f>SUM(Z137:Z137)</f>
        <v>200000</v>
      </c>
      <c r="AA136" s="34">
        <f t="shared" ref="AA136:AH136" si="170">SUM(AA137:AA137)</f>
        <v>200000</v>
      </c>
      <c r="AB136" s="34">
        <f t="shared" si="170"/>
        <v>0</v>
      </c>
      <c r="AC136" s="34">
        <f t="shared" si="170"/>
        <v>200000</v>
      </c>
      <c r="AD136" s="34">
        <f t="shared" si="170"/>
        <v>0</v>
      </c>
      <c r="AE136" s="34">
        <f t="shared" si="170"/>
        <v>0</v>
      </c>
      <c r="AF136" s="34">
        <f t="shared" si="170"/>
        <v>0</v>
      </c>
      <c r="AG136" s="34">
        <f t="shared" si="170"/>
        <v>0</v>
      </c>
      <c r="AH136" s="34">
        <f t="shared" si="170"/>
        <v>0</v>
      </c>
      <c r="AI136" s="34">
        <f>SUM(AI137:AI137)</f>
        <v>100000</v>
      </c>
      <c r="AJ136" s="34">
        <f>SUM(AJ137:AJ137)</f>
        <v>0</v>
      </c>
      <c r="AK136" s="34">
        <f>SUM(AK137:AK137)</f>
        <v>0</v>
      </c>
      <c r="AL136" s="34">
        <f t="shared" ref="AL136:AN136" si="171">SUM(AL137:AL137)</f>
        <v>0</v>
      </c>
      <c r="AM136" s="34">
        <f t="shared" si="171"/>
        <v>0</v>
      </c>
      <c r="AN136" s="34">
        <f t="shared" si="171"/>
        <v>0</v>
      </c>
      <c r="AO136" s="22">
        <f t="shared" si="120"/>
        <v>0</v>
      </c>
      <c r="AP136" s="2"/>
      <c r="AQ136" s="2"/>
      <c r="AR136" s="22">
        <f t="shared" si="121"/>
        <v>0</v>
      </c>
      <c r="AS136" s="22"/>
      <c r="AT136" s="22"/>
      <c r="AU136" s="22"/>
      <c r="AV136" s="22"/>
      <c r="AW136" s="22">
        <f t="shared" si="165"/>
        <v>0</v>
      </c>
      <c r="AX136" s="2"/>
      <c r="AY136" s="2"/>
      <c r="AZ136" s="2"/>
      <c r="BA136" s="2"/>
      <c r="BB136" s="2"/>
      <c r="BC136" s="2"/>
      <c r="BD136" s="2">
        <f t="shared" si="123"/>
        <v>0</v>
      </c>
      <c r="BE136" s="2">
        <f t="shared" si="124"/>
        <v>0</v>
      </c>
      <c r="BF136" s="2">
        <f t="shared" si="125"/>
        <v>0</v>
      </c>
      <c r="BG136" s="2"/>
      <c r="BH136" s="2">
        <f t="shared" si="169"/>
        <v>0</v>
      </c>
      <c r="BI136" s="2">
        <f t="shared" si="169"/>
        <v>0</v>
      </c>
      <c r="BJ136" s="2">
        <f t="shared" si="169"/>
        <v>0</v>
      </c>
      <c r="BK136" s="2"/>
      <c r="BL136" s="2"/>
      <c r="BM136" s="10">
        <v>0</v>
      </c>
    </row>
    <row r="137" spans="1:65" hidden="1" x14ac:dyDescent="0.2">
      <c r="A137" s="24"/>
      <c r="B137" s="31"/>
      <c r="C137" s="20"/>
      <c r="D137" s="20"/>
      <c r="E137" s="20"/>
      <c r="F137" s="20"/>
      <c r="G137" s="20"/>
      <c r="H137" s="20"/>
      <c r="I137" s="32">
        <v>41111</v>
      </c>
      <c r="J137" s="33" t="s">
        <v>210</v>
      </c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>
        <v>60020</v>
      </c>
      <c r="X137" s="34">
        <v>100000</v>
      </c>
      <c r="Y137" s="34">
        <v>200000</v>
      </c>
      <c r="Z137" s="34">
        <v>200000</v>
      </c>
      <c r="AA137" s="34">
        <v>200000</v>
      </c>
      <c r="AB137" s="34"/>
      <c r="AC137" s="34">
        <v>200000</v>
      </c>
      <c r="AD137" s="34">
        <v>0</v>
      </c>
      <c r="AE137" s="34"/>
      <c r="AF137" s="34"/>
      <c r="AG137" s="37">
        <f>SUM(AD137+AE137-AF137)</f>
        <v>0</v>
      </c>
      <c r="AH137" s="34"/>
      <c r="AI137" s="34">
        <v>100000</v>
      </c>
      <c r="AJ137" s="2">
        <v>0</v>
      </c>
      <c r="AK137" s="34">
        <v>0</v>
      </c>
      <c r="AL137" s="34"/>
      <c r="AM137" s="34"/>
      <c r="AN137" s="2">
        <f t="shared" si="126"/>
        <v>0</v>
      </c>
      <c r="AO137" s="22">
        <f t="shared" si="120"/>
        <v>0</v>
      </c>
      <c r="AP137" s="2"/>
      <c r="AQ137" s="2"/>
      <c r="AR137" s="22">
        <f t="shared" si="121"/>
        <v>0</v>
      </c>
      <c r="AS137" s="22"/>
      <c r="AT137" s="22"/>
      <c r="AU137" s="22"/>
      <c r="AV137" s="22"/>
      <c r="AW137" s="22">
        <f t="shared" si="165"/>
        <v>0</v>
      </c>
      <c r="AX137" s="2"/>
      <c r="AY137" s="2"/>
      <c r="AZ137" s="2"/>
      <c r="BA137" s="2"/>
      <c r="BB137" s="2"/>
      <c r="BC137" s="2"/>
      <c r="BD137" s="2">
        <f t="shared" si="123"/>
        <v>0</v>
      </c>
      <c r="BE137" s="2">
        <f t="shared" si="124"/>
        <v>0</v>
      </c>
      <c r="BF137" s="2">
        <f t="shared" si="125"/>
        <v>0</v>
      </c>
      <c r="BG137" s="2"/>
      <c r="BH137" s="2">
        <v>0</v>
      </c>
      <c r="BI137" s="2">
        <v>0</v>
      </c>
      <c r="BJ137" s="2"/>
      <c r="BK137" s="2"/>
      <c r="BL137" s="2"/>
      <c r="BM137" s="10">
        <v>0</v>
      </c>
    </row>
    <row r="138" spans="1:65" hidden="1" x14ac:dyDescent="0.2">
      <c r="A138" s="29"/>
      <c r="B138" s="35" t="s">
        <v>399</v>
      </c>
      <c r="C138" s="35"/>
      <c r="D138" s="35"/>
      <c r="E138" s="35"/>
      <c r="F138" s="35"/>
      <c r="G138" s="35"/>
      <c r="H138" s="35"/>
      <c r="I138" s="21">
        <v>42</v>
      </c>
      <c r="J138" s="5" t="s">
        <v>16</v>
      </c>
      <c r="K138" s="22">
        <f t="shared" ref="K138:R138" si="172">SUM(K139)</f>
        <v>17615</v>
      </c>
      <c r="L138" s="22">
        <f t="shared" si="172"/>
        <v>0</v>
      </c>
      <c r="M138" s="22">
        <f t="shared" si="172"/>
        <v>0</v>
      </c>
      <c r="N138" s="22">
        <f t="shared" si="172"/>
        <v>36000</v>
      </c>
      <c r="O138" s="22">
        <f t="shared" si="172"/>
        <v>36000</v>
      </c>
      <c r="P138" s="22">
        <f t="shared" si="172"/>
        <v>55000</v>
      </c>
      <c r="Q138" s="22">
        <f t="shared" si="172"/>
        <v>55000</v>
      </c>
      <c r="R138" s="22">
        <f t="shared" si="172"/>
        <v>15657</v>
      </c>
      <c r="S138" s="22" t="e">
        <f>SUM(S139+#REF!)</f>
        <v>#REF!</v>
      </c>
      <c r="T138" s="22" t="e">
        <f>SUM(T139+#REF!)</f>
        <v>#REF!</v>
      </c>
      <c r="U138" s="22" t="e">
        <f>SUM(U139+#REF!)</f>
        <v>#REF!</v>
      </c>
      <c r="V138" s="22" t="e">
        <f>SUM(V139+#REF!)</f>
        <v>#DIV/0!</v>
      </c>
      <c r="W138" s="22">
        <f>SUM(W139)</f>
        <v>50000</v>
      </c>
      <c r="X138" s="22">
        <f t="shared" ref="X138:AQ138" si="173">SUM(X139+X150)</f>
        <v>130000</v>
      </c>
      <c r="Y138" s="22">
        <f t="shared" si="173"/>
        <v>175000</v>
      </c>
      <c r="Z138" s="22">
        <f t="shared" si="173"/>
        <v>215000</v>
      </c>
      <c r="AA138" s="22">
        <f t="shared" si="173"/>
        <v>82000</v>
      </c>
      <c r="AB138" s="22">
        <f t="shared" si="173"/>
        <v>82653.649999999994</v>
      </c>
      <c r="AC138" s="22">
        <f t="shared" si="173"/>
        <v>390000</v>
      </c>
      <c r="AD138" s="22">
        <f t="shared" si="173"/>
        <v>390000</v>
      </c>
      <c r="AE138" s="22">
        <f t="shared" si="173"/>
        <v>0</v>
      </c>
      <c r="AF138" s="22">
        <f t="shared" si="173"/>
        <v>0</v>
      </c>
      <c r="AG138" s="22">
        <f t="shared" si="173"/>
        <v>390000</v>
      </c>
      <c r="AH138" s="22">
        <f t="shared" si="173"/>
        <v>154491.43</v>
      </c>
      <c r="AI138" s="22">
        <f t="shared" si="173"/>
        <v>107000</v>
      </c>
      <c r="AJ138" s="22">
        <f t="shared" si="173"/>
        <v>14429.98</v>
      </c>
      <c r="AK138" s="22">
        <f t="shared" si="173"/>
        <v>315000</v>
      </c>
      <c r="AL138" s="22">
        <f t="shared" si="173"/>
        <v>75000</v>
      </c>
      <c r="AM138" s="22">
        <f t="shared" si="173"/>
        <v>200000</v>
      </c>
      <c r="AN138" s="22">
        <f t="shared" si="173"/>
        <v>190000</v>
      </c>
      <c r="AO138" s="22">
        <f t="shared" si="120"/>
        <v>25217.333598778951</v>
      </c>
      <c r="AP138" s="22">
        <f t="shared" si="173"/>
        <v>315000</v>
      </c>
      <c r="AQ138" s="22">
        <f t="shared" si="173"/>
        <v>0</v>
      </c>
      <c r="AR138" s="22">
        <f t="shared" si="121"/>
        <v>41807.684650607203</v>
      </c>
      <c r="AS138" s="22"/>
      <c r="AT138" s="22">
        <f t="shared" ref="AT138" si="174">SUM(AT139+AT150)</f>
        <v>24750.010000000002</v>
      </c>
      <c r="AU138" s="22">
        <f t="shared" ref="AU138:AV138" si="175">SUM(AU139+AU150)</f>
        <v>17200</v>
      </c>
      <c r="AV138" s="22">
        <f t="shared" si="175"/>
        <v>0</v>
      </c>
      <c r="AW138" s="22">
        <f t="shared" si="165"/>
        <v>59007.684650607203</v>
      </c>
      <c r="AX138" s="2"/>
      <c r="AY138" s="2"/>
      <c r="AZ138" s="2"/>
      <c r="BA138" s="2"/>
      <c r="BB138" s="2"/>
      <c r="BC138" s="2"/>
      <c r="BD138" s="2">
        <f t="shared" si="123"/>
        <v>0</v>
      </c>
      <c r="BE138" s="2">
        <f t="shared" si="124"/>
        <v>59007.684650607203</v>
      </c>
      <c r="BF138" s="2">
        <f t="shared" si="125"/>
        <v>0</v>
      </c>
      <c r="BG138" s="2">
        <f>SUM(BG139)</f>
        <v>76776.03</v>
      </c>
      <c r="BH138" s="2">
        <f>SUM(BH139)</f>
        <v>24750.010000000002</v>
      </c>
      <c r="BI138" s="2">
        <f>SUM(BI139)</f>
        <v>38000</v>
      </c>
      <c r="BJ138" s="2">
        <f>SUM(BJ139)</f>
        <v>1800</v>
      </c>
      <c r="BK138" s="2">
        <v>40000</v>
      </c>
      <c r="BL138" s="2">
        <v>40000</v>
      </c>
      <c r="BM138" s="10">
        <f t="shared" ref="BM138:BM197" si="176">SUM(BJ138/BI138*100)</f>
        <v>4.7368421052631584</v>
      </c>
    </row>
    <row r="139" spans="1:65" hidden="1" x14ac:dyDescent="0.2">
      <c r="A139" s="24"/>
      <c r="B139" s="31"/>
      <c r="C139" s="20"/>
      <c r="D139" s="20"/>
      <c r="E139" s="20"/>
      <c r="F139" s="20"/>
      <c r="G139" s="20"/>
      <c r="H139" s="20"/>
      <c r="I139" s="32">
        <v>422</v>
      </c>
      <c r="J139" s="33" t="s">
        <v>75</v>
      </c>
      <c r="K139" s="34">
        <f t="shared" ref="K139:AB139" si="177">SUM(K140:K146)</f>
        <v>17615</v>
      </c>
      <c r="L139" s="34">
        <f t="shared" si="177"/>
        <v>0</v>
      </c>
      <c r="M139" s="34">
        <f t="shared" si="177"/>
        <v>0</v>
      </c>
      <c r="N139" s="34">
        <f t="shared" si="177"/>
        <v>36000</v>
      </c>
      <c r="O139" s="34">
        <f t="shared" si="177"/>
        <v>36000</v>
      </c>
      <c r="P139" s="34">
        <f t="shared" si="177"/>
        <v>55000</v>
      </c>
      <c r="Q139" s="34">
        <f t="shared" si="177"/>
        <v>55000</v>
      </c>
      <c r="R139" s="34">
        <f t="shared" si="177"/>
        <v>15657</v>
      </c>
      <c r="S139" s="34">
        <f t="shared" si="177"/>
        <v>50000</v>
      </c>
      <c r="T139" s="34">
        <f t="shared" si="177"/>
        <v>2654.1</v>
      </c>
      <c r="U139" s="34">
        <f t="shared" si="177"/>
        <v>0</v>
      </c>
      <c r="V139" s="34" t="e">
        <f t="shared" si="177"/>
        <v>#DIV/0!</v>
      </c>
      <c r="W139" s="34">
        <f t="shared" si="177"/>
        <v>50000</v>
      </c>
      <c r="X139" s="34">
        <f t="shared" si="177"/>
        <v>30000</v>
      </c>
      <c r="Y139" s="34">
        <f>SUM(Y140:Y146)</f>
        <v>60000</v>
      </c>
      <c r="Z139" s="34">
        <f>SUM(Z140:Z146)</f>
        <v>100000</v>
      </c>
      <c r="AA139" s="34">
        <f t="shared" si="177"/>
        <v>67000</v>
      </c>
      <c r="AB139" s="34">
        <f t="shared" si="177"/>
        <v>1653.65</v>
      </c>
      <c r="AC139" s="34">
        <f>SUM(AC140:AC149)</f>
        <v>375000</v>
      </c>
      <c r="AD139" s="34">
        <f>SUM(AD140:AD149)</f>
        <v>375000</v>
      </c>
      <c r="AE139" s="34">
        <f t="shared" ref="AE139:AH139" si="178">SUM(AE140:AE149)</f>
        <v>0</v>
      </c>
      <c r="AF139" s="34">
        <f t="shared" si="178"/>
        <v>0</v>
      </c>
      <c r="AG139" s="34">
        <f t="shared" si="178"/>
        <v>375000</v>
      </c>
      <c r="AH139" s="34">
        <f t="shared" si="178"/>
        <v>154491.43</v>
      </c>
      <c r="AI139" s="34">
        <f>SUM(AI140:AI149)</f>
        <v>107000</v>
      </c>
      <c r="AJ139" s="34">
        <f>SUM(AJ140:AJ149)</f>
        <v>14429.98</v>
      </c>
      <c r="AK139" s="34">
        <f t="shared" ref="AK139:AP139" si="179">SUM(AK140:AK149)</f>
        <v>315000</v>
      </c>
      <c r="AL139" s="34">
        <f t="shared" si="179"/>
        <v>75000</v>
      </c>
      <c r="AM139" s="34">
        <f t="shared" si="179"/>
        <v>200000</v>
      </c>
      <c r="AN139" s="34">
        <f t="shared" si="179"/>
        <v>190000</v>
      </c>
      <c r="AO139" s="22">
        <f t="shared" si="120"/>
        <v>25217.333598778951</v>
      </c>
      <c r="AP139" s="34">
        <f t="shared" si="179"/>
        <v>315000</v>
      </c>
      <c r="AQ139" s="34"/>
      <c r="AR139" s="22">
        <f t="shared" si="121"/>
        <v>41807.684650607203</v>
      </c>
      <c r="AS139" s="22"/>
      <c r="AT139" s="22">
        <f t="shared" ref="AT139" si="180">SUM(AT140:AT149)</f>
        <v>24750.010000000002</v>
      </c>
      <c r="AU139" s="22">
        <f t="shared" ref="AU139:AV139" si="181">SUM(AU140:AU149)</f>
        <v>17200</v>
      </c>
      <c r="AV139" s="22">
        <f t="shared" si="181"/>
        <v>0</v>
      </c>
      <c r="AW139" s="22">
        <f t="shared" si="165"/>
        <v>59007.684650607203</v>
      </c>
      <c r="AX139" s="2"/>
      <c r="AY139" s="2"/>
      <c r="AZ139" s="2"/>
      <c r="BA139" s="2"/>
      <c r="BB139" s="2"/>
      <c r="BC139" s="2"/>
      <c r="BD139" s="2">
        <f t="shared" si="123"/>
        <v>0</v>
      </c>
      <c r="BE139" s="2">
        <f t="shared" si="124"/>
        <v>59007.684650607203</v>
      </c>
      <c r="BF139" s="2">
        <f t="shared" si="125"/>
        <v>0</v>
      </c>
      <c r="BG139" s="2">
        <f>SUM(BG140:BG149)</f>
        <v>76776.03</v>
      </c>
      <c r="BH139" s="2">
        <f>SUM(BH140:BH149)</f>
        <v>24750.010000000002</v>
      </c>
      <c r="BI139" s="2">
        <f>SUM(BI140:BI149)</f>
        <v>38000</v>
      </c>
      <c r="BJ139" s="2">
        <f>SUM(BJ140:BJ149)</f>
        <v>1800</v>
      </c>
      <c r="BK139" s="2"/>
      <c r="BL139" s="2"/>
      <c r="BM139" s="10">
        <f t="shared" si="176"/>
        <v>4.7368421052631584</v>
      </c>
    </row>
    <row r="140" spans="1:65" hidden="1" x14ac:dyDescent="0.2">
      <c r="A140" s="24"/>
      <c r="B140" s="20"/>
      <c r="C140" s="20"/>
      <c r="D140" s="20"/>
      <c r="E140" s="31"/>
      <c r="F140" s="31"/>
      <c r="G140" s="31"/>
      <c r="H140" s="20"/>
      <c r="I140" s="32">
        <v>42211</v>
      </c>
      <c r="J140" s="33" t="s">
        <v>55</v>
      </c>
      <c r="K140" s="34">
        <v>17615</v>
      </c>
      <c r="L140" s="34">
        <v>0</v>
      </c>
      <c r="M140" s="34">
        <v>0</v>
      </c>
      <c r="N140" s="34">
        <v>6000</v>
      </c>
      <c r="O140" s="34">
        <v>6000</v>
      </c>
      <c r="P140" s="34">
        <v>5000</v>
      </c>
      <c r="Q140" s="34">
        <v>5000</v>
      </c>
      <c r="R140" s="34">
        <v>1257</v>
      </c>
      <c r="S140" s="34">
        <v>5000</v>
      </c>
      <c r="T140" s="34"/>
      <c r="U140" s="34"/>
      <c r="V140" s="22">
        <f t="shared" si="127"/>
        <v>100</v>
      </c>
      <c r="W140" s="34">
        <v>5000</v>
      </c>
      <c r="X140" s="34">
        <v>10000</v>
      </c>
      <c r="Y140" s="34">
        <v>10000</v>
      </c>
      <c r="Z140" s="34">
        <v>10000</v>
      </c>
      <c r="AA140" s="34">
        <v>12000</v>
      </c>
      <c r="AB140" s="34"/>
      <c r="AC140" s="34">
        <v>150000</v>
      </c>
      <c r="AD140" s="34">
        <v>150000</v>
      </c>
      <c r="AE140" s="34"/>
      <c r="AF140" s="34"/>
      <c r="AG140" s="37">
        <f>SUM(AD140+AE140-AF140)</f>
        <v>150000</v>
      </c>
      <c r="AH140" s="34"/>
      <c r="AI140" s="34">
        <v>25000</v>
      </c>
      <c r="AJ140" s="2">
        <v>0</v>
      </c>
      <c r="AK140" s="34">
        <v>25000</v>
      </c>
      <c r="AL140" s="34"/>
      <c r="AM140" s="34"/>
      <c r="AN140" s="34">
        <v>25000</v>
      </c>
      <c r="AO140" s="22">
        <f t="shared" si="120"/>
        <v>3318.0702103656513</v>
      </c>
      <c r="AP140" s="2">
        <v>10000</v>
      </c>
      <c r="AQ140" s="2"/>
      <c r="AR140" s="22">
        <f t="shared" si="121"/>
        <v>1327.2280841462605</v>
      </c>
      <c r="AS140" s="22"/>
      <c r="AT140" s="22"/>
      <c r="AU140" s="22"/>
      <c r="AV140" s="22"/>
      <c r="AW140" s="22">
        <f t="shared" si="165"/>
        <v>1327.2280841462605</v>
      </c>
      <c r="AX140" s="2"/>
      <c r="AY140" s="2"/>
      <c r="AZ140" s="2"/>
      <c r="BA140" s="2">
        <v>1327.23</v>
      </c>
      <c r="BB140" s="2"/>
      <c r="BC140" s="2"/>
      <c r="BD140" s="2">
        <f t="shared" si="123"/>
        <v>1327.23</v>
      </c>
      <c r="BE140" s="2">
        <f t="shared" si="124"/>
        <v>-1.9158537395469466E-3</v>
      </c>
      <c r="BF140" s="2">
        <f t="shared" si="125"/>
        <v>-1327.23</v>
      </c>
      <c r="BG140" s="2"/>
      <c r="BH140" s="2">
        <v>0</v>
      </c>
      <c r="BI140" s="2">
        <v>1000</v>
      </c>
      <c r="BJ140" s="2">
        <v>0</v>
      </c>
      <c r="BK140" s="2"/>
      <c r="BL140" s="2"/>
      <c r="BM140" s="10">
        <f t="shared" si="176"/>
        <v>0</v>
      </c>
    </row>
    <row r="141" spans="1:65" hidden="1" x14ac:dyDescent="0.2">
      <c r="A141" s="24"/>
      <c r="B141" s="20"/>
      <c r="C141" s="20"/>
      <c r="D141" s="20"/>
      <c r="E141" s="31"/>
      <c r="F141" s="31"/>
      <c r="G141" s="31"/>
      <c r="H141" s="20"/>
      <c r="I141" s="32">
        <v>42212</v>
      </c>
      <c r="J141" s="33" t="s">
        <v>335</v>
      </c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22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7"/>
      <c r="AH141" s="34"/>
      <c r="AI141" s="34"/>
      <c r="AJ141" s="7">
        <v>4420.7700000000004</v>
      </c>
      <c r="AK141" s="34">
        <v>10000</v>
      </c>
      <c r="AL141" s="34"/>
      <c r="AM141" s="34"/>
      <c r="AN141" s="2">
        <f t="shared" si="126"/>
        <v>10000</v>
      </c>
      <c r="AO141" s="22">
        <f t="shared" ref="AO141:AO215" si="182">SUM(AN141/$AN$2)</f>
        <v>1327.2280841462605</v>
      </c>
      <c r="AP141" s="2">
        <v>10000</v>
      </c>
      <c r="AQ141" s="2"/>
      <c r="AR141" s="22">
        <f t="shared" ref="AR141:AR215" si="183">SUM(AP141/$AN$2)</f>
        <v>1327.2280841462605</v>
      </c>
      <c r="AS141" s="22">
        <v>693.56</v>
      </c>
      <c r="AT141" s="22">
        <v>693.56</v>
      </c>
      <c r="AU141" s="22"/>
      <c r="AV141" s="22"/>
      <c r="AW141" s="22">
        <f t="shared" si="165"/>
        <v>1327.2280841462605</v>
      </c>
      <c r="AX141" s="2"/>
      <c r="AY141" s="2"/>
      <c r="AZ141" s="2"/>
      <c r="BA141" s="2">
        <v>1327.23</v>
      </c>
      <c r="BB141" s="2"/>
      <c r="BC141" s="2"/>
      <c r="BD141" s="2">
        <f t="shared" si="123"/>
        <v>1327.23</v>
      </c>
      <c r="BE141" s="2">
        <f t="shared" si="124"/>
        <v>-1.9158537395469466E-3</v>
      </c>
      <c r="BF141" s="2">
        <f t="shared" si="125"/>
        <v>-1327.23</v>
      </c>
      <c r="BG141" s="2">
        <v>693.56</v>
      </c>
      <c r="BH141" s="2">
        <v>693.56</v>
      </c>
      <c r="BI141" s="2">
        <v>1000</v>
      </c>
      <c r="BJ141" s="2">
        <v>0</v>
      </c>
      <c r="BK141" s="2"/>
      <c r="BL141" s="2"/>
      <c r="BM141" s="10">
        <f t="shared" si="176"/>
        <v>0</v>
      </c>
    </row>
    <row r="142" spans="1:65" hidden="1" x14ac:dyDescent="0.2">
      <c r="A142" s="24"/>
      <c r="B142" s="20"/>
      <c r="C142" s="20"/>
      <c r="D142" s="20"/>
      <c r="E142" s="31"/>
      <c r="F142" s="31"/>
      <c r="G142" s="31"/>
      <c r="H142" s="20"/>
      <c r="I142" s="32">
        <v>42219</v>
      </c>
      <c r="J142" s="33" t="s">
        <v>194</v>
      </c>
      <c r="K142" s="34"/>
      <c r="L142" s="34"/>
      <c r="M142" s="34"/>
      <c r="N142" s="34"/>
      <c r="O142" s="34"/>
      <c r="P142" s="34"/>
      <c r="Q142" s="34"/>
      <c r="R142" s="34">
        <v>14400</v>
      </c>
      <c r="S142" s="34">
        <v>15000</v>
      </c>
      <c r="T142" s="34">
        <v>2654.1</v>
      </c>
      <c r="U142" s="34"/>
      <c r="V142" s="22" t="e">
        <f t="shared" si="127"/>
        <v>#DIV/0!</v>
      </c>
      <c r="W142" s="34">
        <v>15000</v>
      </c>
      <c r="X142" s="34">
        <v>20000</v>
      </c>
      <c r="Y142" s="34">
        <v>20000</v>
      </c>
      <c r="Z142" s="34">
        <v>20000</v>
      </c>
      <c r="AA142" s="34">
        <v>20000</v>
      </c>
      <c r="AB142" s="34">
        <v>1653.65</v>
      </c>
      <c r="AC142" s="34">
        <v>20000</v>
      </c>
      <c r="AD142" s="34">
        <v>20000</v>
      </c>
      <c r="AE142" s="34"/>
      <c r="AF142" s="34"/>
      <c r="AG142" s="37">
        <f t="shared" ref="AG142:AG149" si="184">SUM(AD142+AE142-AF142)</f>
        <v>20000</v>
      </c>
      <c r="AH142" s="34"/>
      <c r="AI142" s="34">
        <v>20000</v>
      </c>
      <c r="AJ142" s="2">
        <v>0</v>
      </c>
      <c r="AK142" s="34">
        <v>20000</v>
      </c>
      <c r="AL142" s="34"/>
      <c r="AM142" s="34"/>
      <c r="AN142" s="2">
        <f t="shared" si="126"/>
        <v>20000</v>
      </c>
      <c r="AO142" s="22">
        <f t="shared" si="182"/>
        <v>2654.4561682925209</v>
      </c>
      <c r="AP142" s="2">
        <v>20000</v>
      </c>
      <c r="AQ142" s="2"/>
      <c r="AR142" s="22">
        <f t="shared" si="183"/>
        <v>2654.4561682925209</v>
      </c>
      <c r="AS142" s="22"/>
      <c r="AT142" s="22"/>
      <c r="AU142" s="22"/>
      <c r="AV142" s="22"/>
      <c r="AW142" s="22">
        <f t="shared" si="165"/>
        <v>2654.4561682925209</v>
      </c>
      <c r="AX142" s="2"/>
      <c r="AY142" s="2"/>
      <c r="AZ142" s="2"/>
      <c r="BA142" s="2">
        <v>2654.46</v>
      </c>
      <c r="BB142" s="2"/>
      <c r="BC142" s="2"/>
      <c r="BD142" s="2">
        <f t="shared" si="123"/>
        <v>2654.46</v>
      </c>
      <c r="BE142" s="2">
        <f t="shared" si="124"/>
        <v>-3.8317074790938932E-3</v>
      </c>
      <c r="BF142" s="2">
        <f t="shared" si="125"/>
        <v>-2654.46</v>
      </c>
      <c r="BG142" s="2">
        <v>1631.25</v>
      </c>
      <c r="BH142" s="2">
        <v>0</v>
      </c>
      <c r="BI142" s="2">
        <v>2000</v>
      </c>
      <c r="BJ142" s="2">
        <v>0</v>
      </c>
      <c r="BK142" s="2">
        <v>2000</v>
      </c>
      <c r="BL142" s="2">
        <v>2000</v>
      </c>
      <c r="BM142" s="10">
        <f t="shared" si="176"/>
        <v>0</v>
      </c>
    </row>
    <row r="143" spans="1:65" hidden="1" x14ac:dyDescent="0.2">
      <c r="A143" s="24"/>
      <c r="B143" s="20"/>
      <c r="C143" s="20"/>
      <c r="D143" s="20"/>
      <c r="E143" s="31"/>
      <c r="F143" s="31"/>
      <c r="G143" s="31"/>
      <c r="H143" s="20"/>
      <c r="I143" s="32">
        <v>42221</v>
      </c>
      <c r="J143" s="33" t="s">
        <v>361</v>
      </c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22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7"/>
      <c r="AH143" s="34"/>
      <c r="AI143" s="34"/>
      <c r="AJ143" s="2"/>
      <c r="AK143" s="34"/>
      <c r="AL143" s="34"/>
      <c r="AM143" s="34"/>
      <c r="AN143" s="2"/>
      <c r="AO143" s="22">
        <f t="shared" si="182"/>
        <v>0</v>
      </c>
      <c r="AP143" s="2">
        <v>0</v>
      </c>
      <c r="AQ143" s="2"/>
      <c r="AR143" s="22">
        <f t="shared" si="183"/>
        <v>0</v>
      </c>
      <c r="AS143" s="22"/>
      <c r="AT143" s="22"/>
      <c r="AU143" s="22"/>
      <c r="AV143" s="22"/>
      <c r="AW143" s="22">
        <f t="shared" si="165"/>
        <v>0</v>
      </c>
      <c r="AX143" s="2"/>
      <c r="AY143" s="2"/>
      <c r="AZ143" s="2"/>
      <c r="BA143" s="2"/>
      <c r="BB143" s="2"/>
      <c r="BC143" s="2"/>
      <c r="BD143" s="2">
        <f t="shared" si="123"/>
        <v>0</v>
      </c>
      <c r="BE143" s="2">
        <f t="shared" si="124"/>
        <v>0</v>
      </c>
      <c r="BF143" s="2">
        <f t="shared" si="125"/>
        <v>0</v>
      </c>
      <c r="BG143" s="2"/>
      <c r="BH143" s="2">
        <v>0</v>
      </c>
      <c r="BI143" s="2"/>
      <c r="BJ143" s="2"/>
      <c r="BK143" s="2"/>
      <c r="BL143" s="2"/>
      <c r="BM143" s="10">
        <v>0</v>
      </c>
    </row>
    <row r="144" spans="1:65" hidden="1" x14ac:dyDescent="0.2">
      <c r="A144" s="24"/>
      <c r="B144" s="20"/>
      <c r="C144" s="20"/>
      <c r="D144" s="20"/>
      <c r="E144" s="31"/>
      <c r="F144" s="31"/>
      <c r="G144" s="31"/>
      <c r="H144" s="20"/>
      <c r="I144" s="32">
        <v>42231</v>
      </c>
      <c r="J144" s="33" t="s">
        <v>301</v>
      </c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22"/>
      <c r="W144" s="34"/>
      <c r="X144" s="34"/>
      <c r="Y144" s="34"/>
      <c r="Z144" s="34"/>
      <c r="AA144" s="34"/>
      <c r="AB144" s="34"/>
      <c r="AC144" s="34">
        <v>150000</v>
      </c>
      <c r="AD144" s="34">
        <v>150000</v>
      </c>
      <c r="AE144" s="34"/>
      <c r="AF144" s="34"/>
      <c r="AG144" s="37">
        <f t="shared" si="184"/>
        <v>150000</v>
      </c>
      <c r="AH144" s="34">
        <v>133963.93</v>
      </c>
      <c r="AI144" s="34">
        <v>0</v>
      </c>
      <c r="AJ144" s="2">
        <v>0</v>
      </c>
      <c r="AK144" s="34">
        <v>20000</v>
      </c>
      <c r="AL144" s="34"/>
      <c r="AM144" s="34"/>
      <c r="AN144" s="2">
        <f t="shared" si="126"/>
        <v>20000</v>
      </c>
      <c r="AO144" s="22">
        <f t="shared" si="182"/>
        <v>2654.4561682925209</v>
      </c>
      <c r="AP144" s="2">
        <v>10000</v>
      </c>
      <c r="AQ144" s="2"/>
      <c r="AR144" s="22">
        <f t="shared" si="183"/>
        <v>1327.2280841462605</v>
      </c>
      <c r="AS144" s="22"/>
      <c r="AT144" s="22"/>
      <c r="AU144" s="22"/>
      <c r="AV144" s="22"/>
      <c r="AW144" s="22">
        <f t="shared" si="165"/>
        <v>1327.2280841462605</v>
      </c>
      <c r="AX144" s="2"/>
      <c r="AY144" s="2"/>
      <c r="AZ144" s="2"/>
      <c r="BA144" s="2">
        <v>1327.23</v>
      </c>
      <c r="BB144" s="2"/>
      <c r="BC144" s="2"/>
      <c r="BD144" s="2">
        <f t="shared" si="123"/>
        <v>1327.23</v>
      </c>
      <c r="BE144" s="2">
        <f t="shared" si="124"/>
        <v>-1.9158537395469466E-3</v>
      </c>
      <c r="BF144" s="2">
        <f t="shared" si="125"/>
        <v>-1327.23</v>
      </c>
      <c r="BG144" s="2"/>
      <c r="BH144" s="2">
        <v>0</v>
      </c>
      <c r="BI144" s="2">
        <v>1000</v>
      </c>
      <c r="BJ144" s="2">
        <v>1800</v>
      </c>
      <c r="BK144" s="2"/>
      <c r="BL144" s="2"/>
      <c r="BM144" s="10">
        <f t="shared" si="176"/>
        <v>180</v>
      </c>
    </row>
    <row r="145" spans="1:65" hidden="1" x14ac:dyDescent="0.2">
      <c r="A145" s="24"/>
      <c r="B145" s="20"/>
      <c r="C145" s="20"/>
      <c r="D145" s="20"/>
      <c r="E145" s="31"/>
      <c r="F145" s="31"/>
      <c r="G145" s="31"/>
      <c r="H145" s="20"/>
      <c r="I145" s="32">
        <v>42261</v>
      </c>
      <c r="J145" s="33" t="s">
        <v>355</v>
      </c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22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7"/>
      <c r="AH145" s="34"/>
      <c r="AI145" s="34"/>
      <c r="AJ145" s="2"/>
      <c r="AK145" s="34"/>
      <c r="AL145" s="34"/>
      <c r="AM145" s="34"/>
      <c r="AN145" s="2"/>
      <c r="AO145" s="22">
        <f t="shared" si="182"/>
        <v>0</v>
      </c>
      <c r="AP145" s="2">
        <v>0</v>
      </c>
      <c r="AQ145" s="2"/>
      <c r="AR145" s="22">
        <f t="shared" si="183"/>
        <v>0</v>
      </c>
      <c r="AS145" s="22">
        <v>32963.480000000003</v>
      </c>
      <c r="AT145" s="22"/>
      <c r="AU145" s="22"/>
      <c r="AV145" s="22"/>
      <c r="AW145" s="22">
        <f t="shared" si="165"/>
        <v>0</v>
      </c>
      <c r="AX145" s="2"/>
      <c r="AY145" s="2"/>
      <c r="AZ145" s="2"/>
      <c r="BA145" s="2"/>
      <c r="BB145" s="2"/>
      <c r="BC145" s="2"/>
      <c r="BD145" s="2">
        <f t="shared" si="123"/>
        <v>0</v>
      </c>
      <c r="BE145" s="2">
        <f t="shared" si="124"/>
        <v>0</v>
      </c>
      <c r="BF145" s="2">
        <f t="shared" si="125"/>
        <v>0</v>
      </c>
      <c r="BG145" s="2">
        <v>32963.480000000003</v>
      </c>
      <c r="BH145" s="2"/>
      <c r="BI145" s="2"/>
      <c r="BJ145" s="2"/>
      <c r="BK145" s="2"/>
      <c r="BL145" s="2"/>
      <c r="BM145" s="10">
        <v>0</v>
      </c>
    </row>
    <row r="146" spans="1:65" hidden="1" x14ac:dyDescent="0.2">
      <c r="A146" s="24"/>
      <c r="B146" s="20"/>
      <c r="C146" s="20"/>
      <c r="D146" s="20"/>
      <c r="E146" s="31"/>
      <c r="F146" s="31"/>
      <c r="G146" s="31"/>
      <c r="H146" s="20"/>
      <c r="I146" s="32">
        <v>42273</v>
      </c>
      <c r="J146" s="33" t="s">
        <v>390</v>
      </c>
      <c r="K146" s="34">
        <v>0</v>
      </c>
      <c r="L146" s="34">
        <v>0</v>
      </c>
      <c r="M146" s="34">
        <v>0</v>
      </c>
      <c r="N146" s="34">
        <v>30000</v>
      </c>
      <c r="O146" s="34">
        <v>30000</v>
      </c>
      <c r="P146" s="34">
        <v>50000</v>
      </c>
      <c r="Q146" s="34">
        <v>50000</v>
      </c>
      <c r="R146" s="34"/>
      <c r="S146" s="34">
        <v>30000</v>
      </c>
      <c r="T146" s="34"/>
      <c r="U146" s="34"/>
      <c r="V146" s="22">
        <f t="shared" si="127"/>
        <v>60</v>
      </c>
      <c r="W146" s="34">
        <v>30000</v>
      </c>
      <c r="X146" s="34">
        <v>0</v>
      </c>
      <c r="Y146" s="34">
        <v>30000</v>
      </c>
      <c r="Z146" s="34">
        <v>70000</v>
      </c>
      <c r="AA146" s="34">
        <v>35000</v>
      </c>
      <c r="AB146" s="34"/>
      <c r="AC146" s="34">
        <v>35000</v>
      </c>
      <c r="AD146" s="34">
        <v>35000</v>
      </c>
      <c r="AE146" s="34"/>
      <c r="AF146" s="34"/>
      <c r="AG146" s="37">
        <f t="shared" si="184"/>
        <v>35000</v>
      </c>
      <c r="AH146" s="34"/>
      <c r="AI146" s="34">
        <v>30000</v>
      </c>
      <c r="AJ146" s="2">
        <v>0</v>
      </c>
      <c r="AK146" s="34">
        <v>200000</v>
      </c>
      <c r="AL146" s="34"/>
      <c r="AM146" s="34">
        <v>200000</v>
      </c>
      <c r="AN146" s="2">
        <f t="shared" si="126"/>
        <v>0</v>
      </c>
      <c r="AO146" s="22">
        <f t="shared" si="182"/>
        <v>0</v>
      </c>
      <c r="AP146" s="2"/>
      <c r="AQ146" s="2"/>
      <c r="AR146" s="22">
        <f t="shared" si="183"/>
        <v>0</v>
      </c>
      <c r="AS146" s="22"/>
      <c r="AT146" s="22"/>
      <c r="AU146" s="22">
        <v>17200</v>
      </c>
      <c r="AV146" s="22"/>
      <c r="AW146" s="22">
        <f t="shared" si="165"/>
        <v>17200</v>
      </c>
      <c r="AX146" s="2"/>
      <c r="AY146" s="2"/>
      <c r="AZ146" s="2">
        <v>15000</v>
      </c>
      <c r="BA146" s="2"/>
      <c r="BB146" s="2"/>
      <c r="BC146" s="2">
        <v>2200</v>
      </c>
      <c r="BD146" s="2">
        <f t="shared" si="123"/>
        <v>17200</v>
      </c>
      <c r="BE146" s="2">
        <f t="shared" si="124"/>
        <v>0</v>
      </c>
      <c r="BF146" s="2">
        <f t="shared" si="125"/>
        <v>-17200</v>
      </c>
      <c r="BG146" s="2">
        <v>17071.29</v>
      </c>
      <c r="BH146" s="2"/>
      <c r="BI146" s="2"/>
      <c r="BJ146" s="2"/>
      <c r="BK146" s="2"/>
      <c r="BL146" s="2"/>
      <c r="BM146" s="10">
        <v>0</v>
      </c>
    </row>
    <row r="147" spans="1:65" hidden="1" x14ac:dyDescent="0.2">
      <c r="A147" s="24"/>
      <c r="B147" s="20"/>
      <c r="C147" s="20"/>
      <c r="D147" s="20"/>
      <c r="E147" s="31"/>
      <c r="F147" s="31"/>
      <c r="G147" s="31"/>
      <c r="H147" s="20"/>
      <c r="I147" s="32">
        <v>42271</v>
      </c>
      <c r="J147" s="33" t="s">
        <v>334</v>
      </c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22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7"/>
      <c r="AH147" s="34"/>
      <c r="AI147" s="34"/>
      <c r="AJ147" s="2">
        <v>2036.03</v>
      </c>
      <c r="AK147" s="34">
        <v>10000</v>
      </c>
      <c r="AL147" s="34">
        <v>55000</v>
      </c>
      <c r="AM147" s="34"/>
      <c r="AN147" s="2">
        <f t="shared" si="126"/>
        <v>65000</v>
      </c>
      <c r="AO147" s="22">
        <f t="shared" si="182"/>
        <v>8626.9825469506923</v>
      </c>
      <c r="AP147" s="2">
        <v>65000</v>
      </c>
      <c r="AQ147" s="2"/>
      <c r="AR147" s="22">
        <f t="shared" si="183"/>
        <v>8626.9825469506923</v>
      </c>
      <c r="AS147" s="22"/>
      <c r="AT147" s="22"/>
      <c r="AU147" s="22"/>
      <c r="AV147" s="22"/>
      <c r="AW147" s="22">
        <f t="shared" si="165"/>
        <v>8626.9825469506923</v>
      </c>
      <c r="AX147" s="2"/>
      <c r="AY147" s="2"/>
      <c r="AZ147" s="2">
        <v>8626.98</v>
      </c>
      <c r="BA147" s="2"/>
      <c r="BB147" s="2"/>
      <c r="BC147" s="2"/>
      <c r="BD147" s="2">
        <f t="shared" si="123"/>
        <v>8626.98</v>
      </c>
      <c r="BE147" s="2">
        <f t="shared" si="124"/>
        <v>2.546950692703831E-3</v>
      </c>
      <c r="BF147" s="2">
        <f t="shared" si="125"/>
        <v>-8626.98</v>
      </c>
      <c r="BG147" s="2">
        <v>360</v>
      </c>
      <c r="BH147" s="2"/>
      <c r="BI147" s="2"/>
      <c r="BJ147" s="2"/>
      <c r="BK147" s="2"/>
      <c r="BL147" s="2"/>
      <c r="BM147" s="10">
        <v>0</v>
      </c>
    </row>
    <row r="148" spans="1:65" hidden="1" x14ac:dyDescent="0.2">
      <c r="A148" s="24"/>
      <c r="B148" s="20"/>
      <c r="C148" s="20"/>
      <c r="D148" s="20"/>
      <c r="E148" s="31"/>
      <c r="F148" s="31"/>
      <c r="G148" s="31"/>
      <c r="H148" s="20"/>
      <c r="I148" s="32">
        <v>42273</v>
      </c>
      <c r="J148" s="33" t="s">
        <v>366</v>
      </c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22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7"/>
      <c r="AH148" s="34"/>
      <c r="AI148" s="34"/>
      <c r="AJ148" s="2"/>
      <c r="AK148" s="34"/>
      <c r="AL148" s="34"/>
      <c r="AM148" s="34"/>
      <c r="AN148" s="2"/>
      <c r="AO148" s="22">
        <f t="shared" si="182"/>
        <v>0</v>
      </c>
      <c r="AP148" s="2">
        <v>150000</v>
      </c>
      <c r="AQ148" s="2"/>
      <c r="AR148" s="22">
        <f t="shared" si="183"/>
        <v>19908.421262193908</v>
      </c>
      <c r="AS148" s="22"/>
      <c r="AT148" s="22"/>
      <c r="AU148" s="22"/>
      <c r="AV148" s="22"/>
      <c r="AW148" s="22">
        <f t="shared" si="165"/>
        <v>19908.421262193908</v>
      </c>
      <c r="AX148" s="2"/>
      <c r="AY148" s="2"/>
      <c r="AZ148" s="2">
        <v>10106.620000000001</v>
      </c>
      <c r="BA148" s="2"/>
      <c r="BB148" s="2">
        <v>201.35</v>
      </c>
      <c r="BC148" s="2">
        <v>9600.4500000000007</v>
      </c>
      <c r="BD148" s="2">
        <f t="shared" si="123"/>
        <v>19908.420000000002</v>
      </c>
      <c r="BE148" s="2">
        <f t="shared" si="124"/>
        <v>1.2621939058590215E-3</v>
      </c>
      <c r="BF148" s="2">
        <f t="shared" si="125"/>
        <v>-19908.420000000002</v>
      </c>
      <c r="BG148" s="2"/>
      <c r="BH148" s="2">
        <v>0</v>
      </c>
      <c r="BI148" s="2">
        <v>33000</v>
      </c>
      <c r="BJ148" s="2">
        <v>0</v>
      </c>
      <c r="BK148" s="2"/>
      <c r="BL148" s="2"/>
      <c r="BM148" s="10">
        <f t="shared" si="176"/>
        <v>0</v>
      </c>
    </row>
    <row r="149" spans="1:65" hidden="1" x14ac:dyDescent="0.2">
      <c r="A149" s="24"/>
      <c r="B149" s="20"/>
      <c r="C149" s="20"/>
      <c r="D149" s="20"/>
      <c r="E149" s="31"/>
      <c r="F149" s="31"/>
      <c r="G149" s="31"/>
      <c r="H149" s="20"/>
      <c r="I149" s="32">
        <v>42274</v>
      </c>
      <c r="J149" s="33" t="s">
        <v>302</v>
      </c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22"/>
      <c r="W149" s="34"/>
      <c r="X149" s="34"/>
      <c r="Y149" s="34"/>
      <c r="Z149" s="34"/>
      <c r="AA149" s="34"/>
      <c r="AB149" s="34"/>
      <c r="AC149" s="34">
        <v>20000</v>
      </c>
      <c r="AD149" s="34">
        <v>20000</v>
      </c>
      <c r="AE149" s="34"/>
      <c r="AF149" s="34"/>
      <c r="AG149" s="37">
        <f t="shared" si="184"/>
        <v>20000</v>
      </c>
      <c r="AH149" s="34">
        <v>20527.5</v>
      </c>
      <c r="AI149" s="34">
        <v>32000</v>
      </c>
      <c r="AJ149" s="2">
        <v>7973.18</v>
      </c>
      <c r="AK149" s="34">
        <v>30000</v>
      </c>
      <c r="AL149" s="34">
        <v>20000</v>
      </c>
      <c r="AM149" s="34"/>
      <c r="AN149" s="2">
        <f t="shared" si="126"/>
        <v>50000</v>
      </c>
      <c r="AO149" s="22">
        <f t="shared" si="182"/>
        <v>6636.1404207313026</v>
      </c>
      <c r="AP149" s="2">
        <v>50000</v>
      </c>
      <c r="AQ149" s="2"/>
      <c r="AR149" s="22">
        <f t="shared" si="183"/>
        <v>6636.1404207313026</v>
      </c>
      <c r="AS149" s="22">
        <v>24056.45</v>
      </c>
      <c r="AT149" s="22">
        <v>24056.45</v>
      </c>
      <c r="AU149" s="22"/>
      <c r="AV149" s="22"/>
      <c r="AW149" s="22">
        <f t="shared" si="165"/>
        <v>6636.1404207313026</v>
      </c>
      <c r="AX149" s="2"/>
      <c r="AY149" s="2"/>
      <c r="AZ149" s="2">
        <v>6636.14</v>
      </c>
      <c r="BA149" s="2"/>
      <c r="BB149" s="2"/>
      <c r="BC149" s="2"/>
      <c r="BD149" s="2">
        <f t="shared" si="123"/>
        <v>6636.14</v>
      </c>
      <c r="BE149" s="2">
        <f t="shared" si="124"/>
        <v>4.2073130225617206E-4</v>
      </c>
      <c r="BF149" s="2">
        <f t="shared" si="125"/>
        <v>-6636.14</v>
      </c>
      <c r="BG149" s="2">
        <v>24056.45</v>
      </c>
      <c r="BH149" s="2">
        <v>24056.45</v>
      </c>
      <c r="BI149" s="2">
        <v>0</v>
      </c>
      <c r="BJ149" s="2">
        <v>0</v>
      </c>
      <c r="BK149" s="2"/>
      <c r="BL149" s="2"/>
      <c r="BM149" s="10">
        <v>0</v>
      </c>
    </row>
    <row r="150" spans="1:65" hidden="1" x14ac:dyDescent="0.2">
      <c r="A150" s="24"/>
      <c r="B150" s="31" t="s">
        <v>57</v>
      </c>
      <c r="C150" s="20"/>
      <c r="D150" s="20"/>
      <c r="E150" s="31"/>
      <c r="F150" s="31"/>
      <c r="G150" s="31"/>
      <c r="H150" s="20"/>
      <c r="I150" s="32">
        <v>426</v>
      </c>
      <c r="J150" s="33" t="s">
        <v>239</v>
      </c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22"/>
      <c r="W150" s="34"/>
      <c r="X150" s="34">
        <f>SUM(X151:X153)</f>
        <v>100000</v>
      </c>
      <c r="Y150" s="34">
        <f>SUM(Y151:Y153)</f>
        <v>115000</v>
      </c>
      <c r="Z150" s="34">
        <f>SUM(Z151:Z153)</f>
        <v>115000</v>
      </c>
      <c r="AA150" s="34">
        <f t="shared" ref="AA150:AI150" si="185">SUM(AA151:AA153)</f>
        <v>15000</v>
      </c>
      <c r="AB150" s="34">
        <f t="shared" si="185"/>
        <v>81000</v>
      </c>
      <c r="AC150" s="34">
        <f t="shared" si="185"/>
        <v>15000</v>
      </c>
      <c r="AD150" s="34">
        <f t="shared" si="185"/>
        <v>15000</v>
      </c>
      <c r="AE150" s="34">
        <f t="shared" si="185"/>
        <v>0</v>
      </c>
      <c r="AF150" s="34">
        <f t="shared" si="185"/>
        <v>0</v>
      </c>
      <c r="AG150" s="34">
        <f t="shared" si="185"/>
        <v>15000</v>
      </c>
      <c r="AH150" s="34">
        <f t="shared" si="185"/>
        <v>0</v>
      </c>
      <c r="AI150" s="34">
        <f t="shared" si="185"/>
        <v>0</v>
      </c>
      <c r="AJ150" s="2">
        <v>0</v>
      </c>
      <c r="AK150" s="34">
        <v>0</v>
      </c>
      <c r="AL150" s="34"/>
      <c r="AM150" s="34"/>
      <c r="AN150" s="2">
        <f t="shared" si="126"/>
        <v>0</v>
      </c>
      <c r="AO150" s="22">
        <f t="shared" si="182"/>
        <v>0</v>
      </c>
      <c r="AP150" s="2"/>
      <c r="AQ150" s="2"/>
      <c r="AR150" s="22">
        <f t="shared" si="183"/>
        <v>0</v>
      </c>
      <c r="AS150" s="22"/>
      <c r="AT150" s="22"/>
      <c r="AU150" s="22"/>
      <c r="AV150" s="22"/>
      <c r="AW150" s="22">
        <f t="shared" si="165"/>
        <v>0</v>
      </c>
      <c r="AX150" s="2"/>
      <c r="AY150" s="2"/>
      <c r="AZ150" s="2"/>
      <c r="BA150" s="2"/>
      <c r="BB150" s="2"/>
      <c r="BC150" s="2"/>
      <c r="BD150" s="2">
        <f t="shared" si="123"/>
        <v>0</v>
      </c>
      <c r="BE150" s="2">
        <f t="shared" si="124"/>
        <v>0</v>
      </c>
      <c r="BF150" s="2">
        <f t="shared" si="125"/>
        <v>0</v>
      </c>
      <c r="BG150" s="2"/>
      <c r="BH150" s="2"/>
      <c r="BI150" s="2"/>
      <c r="BJ150" s="2"/>
      <c r="BK150" s="2"/>
      <c r="BL150" s="2"/>
      <c r="BM150" s="10">
        <v>0</v>
      </c>
    </row>
    <row r="151" spans="1:65" hidden="1" x14ac:dyDescent="0.2">
      <c r="A151" s="24"/>
      <c r="B151" s="20"/>
      <c r="C151" s="20"/>
      <c r="D151" s="20"/>
      <c r="E151" s="31"/>
      <c r="F151" s="31"/>
      <c r="G151" s="31"/>
      <c r="H151" s="20"/>
      <c r="I151" s="32">
        <v>42621</v>
      </c>
      <c r="J151" s="33" t="s">
        <v>238</v>
      </c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22"/>
      <c r="W151" s="34"/>
      <c r="X151" s="34"/>
      <c r="Y151" s="34">
        <v>15000</v>
      </c>
      <c r="Z151" s="34">
        <v>15000</v>
      </c>
      <c r="AA151" s="34">
        <v>15000</v>
      </c>
      <c r="AB151" s="34">
        <v>6000</v>
      </c>
      <c r="AC151" s="34">
        <v>15000</v>
      </c>
      <c r="AD151" s="34">
        <v>15000</v>
      </c>
      <c r="AE151" s="34"/>
      <c r="AF151" s="34"/>
      <c r="AG151" s="37">
        <f t="shared" ref="AG151:AG153" si="186">SUM(AC151+AE151-AF151)</f>
        <v>15000</v>
      </c>
      <c r="AH151" s="34"/>
      <c r="AI151" s="34">
        <v>0</v>
      </c>
      <c r="AJ151" s="2">
        <v>0</v>
      </c>
      <c r="AK151" s="34"/>
      <c r="AL151" s="34"/>
      <c r="AM151" s="34"/>
      <c r="AN151" s="2">
        <f t="shared" si="126"/>
        <v>0</v>
      </c>
      <c r="AO151" s="22">
        <f t="shared" si="182"/>
        <v>0</v>
      </c>
      <c r="AP151" s="2"/>
      <c r="AQ151" s="2"/>
      <c r="AR151" s="22">
        <f t="shared" si="183"/>
        <v>0</v>
      </c>
      <c r="AS151" s="22"/>
      <c r="AT151" s="22"/>
      <c r="AU151" s="22"/>
      <c r="AV151" s="22"/>
      <c r="AW151" s="22">
        <f t="shared" si="165"/>
        <v>0</v>
      </c>
      <c r="AX151" s="2"/>
      <c r="AY151" s="2"/>
      <c r="AZ151" s="2"/>
      <c r="BA151" s="2"/>
      <c r="BB151" s="2"/>
      <c r="BC151" s="2"/>
      <c r="BD151" s="2">
        <f t="shared" ref="BD151:BD225" si="187">SUM(AX151+AY151+AZ151+BA151+BB151+BC151)</f>
        <v>0</v>
      </c>
      <c r="BE151" s="2">
        <f t="shared" ref="BE151:BE226" si="188">SUM(AW151-BD151)</f>
        <v>0</v>
      </c>
      <c r="BF151" s="2">
        <f t="shared" si="125"/>
        <v>0</v>
      </c>
      <c r="BG151" s="2"/>
      <c r="BH151" s="2"/>
      <c r="BI151" s="2"/>
      <c r="BJ151" s="2"/>
      <c r="BK151" s="2"/>
      <c r="BL151" s="2"/>
      <c r="BM151" s="10" t="e">
        <f t="shared" si="176"/>
        <v>#DIV/0!</v>
      </c>
    </row>
    <row r="152" spans="1:65" hidden="1" x14ac:dyDescent="0.2">
      <c r="A152" s="24"/>
      <c r="B152" s="20"/>
      <c r="C152" s="20"/>
      <c r="D152" s="20"/>
      <c r="E152" s="31"/>
      <c r="F152" s="31"/>
      <c r="G152" s="31"/>
      <c r="H152" s="20"/>
      <c r="I152" s="32">
        <v>42639</v>
      </c>
      <c r="J152" s="33" t="s">
        <v>273</v>
      </c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22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7">
        <f t="shared" si="186"/>
        <v>0</v>
      </c>
      <c r="AH152" s="34"/>
      <c r="AI152" s="34"/>
      <c r="AJ152" s="2"/>
      <c r="AK152" s="34"/>
      <c r="AL152" s="34"/>
      <c r="AM152" s="34"/>
      <c r="AN152" s="2">
        <f t="shared" si="126"/>
        <v>0</v>
      </c>
      <c r="AO152" s="22">
        <f t="shared" si="182"/>
        <v>0</v>
      </c>
      <c r="AP152" s="2"/>
      <c r="AQ152" s="2"/>
      <c r="AR152" s="22">
        <f t="shared" si="183"/>
        <v>0</v>
      </c>
      <c r="AS152" s="22"/>
      <c r="AT152" s="22"/>
      <c r="AU152" s="22"/>
      <c r="AV152" s="22"/>
      <c r="AW152" s="22">
        <f t="shared" si="165"/>
        <v>0</v>
      </c>
      <c r="AX152" s="2"/>
      <c r="AY152" s="2"/>
      <c r="AZ152" s="2"/>
      <c r="BA152" s="2"/>
      <c r="BB152" s="2"/>
      <c r="BC152" s="2"/>
      <c r="BD152" s="2">
        <f t="shared" si="187"/>
        <v>0</v>
      </c>
      <c r="BE152" s="2">
        <f t="shared" si="188"/>
        <v>0</v>
      </c>
      <c r="BF152" s="2">
        <f t="shared" ref="BF152:BF227" si="189">SUM(BE152-AW152)</f>
        <v>0</v>
      </c>
      <c r="BG152" s="2"/>
      <c r="BH152" s="2"/>
      <c r="BI152" s="2"/>
      <c r="BJ152" s="2"/>
      <c r="BK152" s="2"/>
      <c r="BL152" s="2"/>
      <c r="BM152" s="10" t="e">
        <f t="shared" si="176"/>
        <v>#DIV/0!</v>
      </c>
    </row>
    <row r="153" spans="1:65" hidden="1" x14ac:dyDescent="0.2">
      <c r="A153" s="24"/>
      <c r="B153" s="20"/>
      <c r="C153" s="20"/>
      <c r="D153" s="20"/>
      <c r="E153" s="31"/>
      <c r="F153" s="31"/>
      <c r="G153" s="31"/>
      <c r="H153" s="20"/>
      <c r="I153" s="32">
        <v>42637</v>
      </c>
      <c r="J153" s="33" t="s">
        <v>243</v>
      </c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22"/>
      <c r="W153" s="34"/>
      <c r="X153" s="34">
        <v>100000</v>
      </c>
      <c r="Y153" s="34">
        <v>100000</v>
      </c>
      <c r="Z153" s="34">
        <v>100000</v>
      </c>
      <c r="AA153" s="34"/>
      <c r="AB153" s="34">
        <v>75000</v>
      </c>
      <c r="AC153" s="34"/>
      <c r="AD153" s="34"/>
      <c r="AE153" s="34"/>
      <c r="AF153" s="34"/>
      <c r="AG153" s="37">
        <f t="shared" si="186"/>
        <v>0</v>
      </c>
      <c r="AH153" s="34"/>
      <c r="AI153" s="34"/>
      <c r="AJ153" s="2"/>
      <c r="AK153" s="34"/>
      <c r="AL153" s="34"/>
      <c r="AM153" s="34"/>
      <c r="AN153" s="2">
        <f t="shared" si="126"/>
        <v>0</v>
      </c>
      <c r="AO153" s="22">
        <f t="shared" si="182"/>
        <v>0</v>
      </c>
      <c r="AP153" s="2"/>
      <c r="AQ153" s="2"/>
      <c r="AR153" s="22">
        <f t="shared" si="183"/>
        <v>0</v>
      </c>
      <c r="AS153" s="22"/>
      <c r="AT153" s="22"/>
      <c r="AU153" s="22"/>
      <c r="AV153" s="22"/>
      <c r="AW153" s="22">
        <f t="shared" si="165"/>
        <v>0</v>
      </c>
      <c r="AX153" s="2"/>
      <c r="AY153" s="2"/>
      <c r="AZ153" s="2"/>
      <c r="BA153" s="2"/>
      <c r="BB153" s="2"/>
      <c r="BC153" s="2"/>
      <c r="BD153" s="2">
        <f t="shared" si="187"/>
        <v>0</v>
      </c>
      <c r="BE153" s="2">
        <f t="shared" si="188"/>
        <v>0</v>
      </c>
      <c r="BF153" s="2">
        <f t="shared" si="189"/>
        <v>0</v>
      </c>
      <c r="BG153" s="2"/>
      <c r="BH153" s="2"/>
      <c r="BI153" s="2"/>
      <c r="BJ153" s="2"/>
      <c r="BK153" s="2"/>
      <c r="BL153" s="2"/>
      <c r="BM153" s="10" t="e">
        <f t="shared" si="176"/>
        <v>#DIV/0!</v>
      </c>
    </row>
    <row r="154" spans="1:65" hidden="1" x14ac:dyDescent="0.2">
      <c r="A154" s="29" t="s">
        <v>98</v>
      </c>
      <c r="B154" s="35"/>
      <c r="C154" s="35"/>
      <c r="D154" s="35"/>
      <c r="E154" s="36"/>
      <c r="F154" s="36"/>
      <c r="G154" s="36"/>
      <c r="H154" s="35"/>
      <c r="I154" s="21" t="s">
        <v>99</v>
      </c>
      <c r="J154" s="5" t="s">
        <v>100</v>
      </c>
      <c r="K154" s="22" t="e">
        <f>SUM(K155+K162+#REF!)</f>
        <v>#REF!</v>
      </c>
      <c r="L154" s="22" t="e">
        <f>SUM(L155+L162+#REF!)</f>
        <v>#REF!</v>
      </c>
      <c r="M154" s="22" t="e">
        <f>SUM(M155+M162+#REF!)</f>
        <v>#REF!</v>
      </c>
      <c r="N154" s="22">
        <f t="shared" ref="N154:Y154" si="190">SUM(N155+N162)</f>
        <v>43000</v>
      </c>
      <c r="O154" s="22">
        <f t="shared" si="190"/>
        <v>43000</v>
      </c>
      <c r="P154" s="22">
        <f t="shared" si="190"/>
        <v>31000</v>
      </c>
      <c r="Q154" s="22">
        <f t="shared" si="190"/>
        <v>31000</v>
      </c>
      <c r="R154" s="22">
        <f t="shared" si="190"/>
        <v>0</v>
      </c>
      <c r="S154" s="22">
        <f t="shared" si="190"/>
        <v>31000</v>
      </c>
      <c r="T154" s="22">
        <f t="shared" si="190"/>
        <v>0</v>
      </c>
      <c r="U154" s="22">
        <f t="shared" si="190"/>
        <v>0</v>
      </c>
      <c r="V154" s="22">
        <f t="shared" si="190"/>
        <v>200</v>
      </c>
      <c r="W154" s="22">
        <f t="shared" si="190"/>
        <v>31000</v>
      </c>
      <c r="X154" s="22">
        <f t="shared" si="190"/>
        <v>88000</v>
      </c>
      <c r="Y154" s="22">
        <f t="shared" si="190"/>
        <v>88000</v>
      </c>
      <c r="Z154" s="22">
        <f t="shared" ref="Z154" si="191">SUM(Z155+Z162)</f>
        <v>88000</v>
      </c>
      <c r="AA154" s="22">
        <f>SUM(AA155+AA162)</f>
        <v>93000</v>
      </c>
      <c r="AB154" s="22">
        <f t="shared" ref="AB154" si="192">SUM(AB155+AB162)</f>
        <v>0</v>
      </c>
      <c r="AC154" s="22">
        <f>SUM(AC155+AC162)</f>
        <v>115000</v>
      </c>
      <c r="AD154" s="22">
        <f>SUM(AD155+AD162)</f>
        <v>95000</v>
      </c>
      <c r="AE154" s="22">
        <f t="shared" ref="AE154:AI154" si="193">SUM(AE155+AE162)</f>
        <v>0</v>
      </c>
      <c r="AF154" s="22">
        <f t="shared" si="193"/>
        <v>0</v>
      </c>
      <c r="AG154" s="22">
        <f t="shared" si="193"/>
        <v>95000</v>
      </c>
      <c r="AH154" s="22">
        <f t="shared" si="193"/>
        <v>4997.09</v>
      </c>
      <c r="AI154" s="22">
        <f t="shared" si="193"/>
        <v>60000</v>
      </c>
      <c r="AJ154" s="22">
        <f>SUM(AJ155+AJ162)</f>
        <v>0</v>
      </c>
      <c r="AK154" s="22">
        <f t="shared" ref="AK154:AQ154" si="194">SUM(AK155+AK162)</f>
        <v>60000</v>
      </c>
      <c r="AL154" s="22">
        <f t="shared" si="194"/>
        <v>0</v>
      </c>
      <c r="AM154" s="22">
        <f t="shared" si="194"/>
        <v>0</v>
      </c>
      <c r="AN154" s="22">
        <f t="shared" si="194"/>
        <v>60000</v>
      </c>
      <c r="AO154" s="22">
        <f t="shared" si="182"/>
        <v>7963.3685048775624</v>
      </c>
      <c r="AP154" s="22">
        <f t="shared" si="194"/>
        <v>60000</v>
      </c>
      <c r="AQ154" s="22">
        <f t="shared" si="194"/>
        <v>0</v>
      </c>
      <c r="AR154" s="22">
        <f t="shared" si="183"/>
        <v>7963.3685048775624</v>
      </c>
      <c r="AS154" s="22"/>
      <c r="AT154" s="22">
        <f t="shared" ref="AT154" si="195">SUM(AT155+AT162)</f>
        <v>0</v>
      </c>
      <c r="AU154" s="22">
        <f t="shared" ref="AU154:AV154" si="196">SUM(AU155+AU162)</f>
        <v>0</v>
      </c>
      <c r="AV154" s="22">
        <f t="shared" si="196"/>
        <v>0</v>
      </c>
      <c r="AW154" s="22">
        <f t="shared" si="165"/>
        <v>7963.3685048775624</v>
      </c>
      <c r="AX154" s="2"/>
      <c r="AY154" s="2"/>
      <c r="AZ154" s="2"/>
      <c r="BA154" s="2"/>
      <c r="BB154" s="2"/>
      <c r="BC154" s="2"/>
      <c r="BD154" s="2">
        <f t="shared" si="187"/>
        <v>0</v>
      </c>
      <c r="BE154" s="2">
        <f t="shared" si="188"/>
        <v>7963.3685048775624</v>
      </c>
      <c r="BF154" s="2">
        <f t="shared" si="189"/>
        <v>0</v>
      </c>
      <c r="BG154" s="2">
        <f>SUM(BG155+BG162)</f>
        <v>2805.68</v>
      </c>
      <c r="BH154" s="2">
        <f>SUM(BH155+BH162)</f>
        <v>0</v>
      </c>
      <c r="BI154" s="2">
        <f>SUM(BI155+BI162)</f>
        <v>7980</v>
      </c>
      <c r="BJ154" s="2">
        <f>SUM(BJ155+BJ162)</f>
        <v>0</v>
      </c>
      <c r="BK154" s="2">
        <f t="shared" ref="BK154:BL154" si="197">SUM(BK155+BK162)</f>
        <v>8030</v>
      </c>
      <c r="BL154" s="2">
        <f t="shared" si="197"/>
        <v>8030</v>
      </c>
      <c r="BM154" s="10">
        <f t="shared" si="176"/>
        <v>0</v>
      </c>
    </row>
    <row r="155" spans="1:65" hidden="1" x14ac:dyDescent="0.2">
      <c r="A155" s="24" t="s">
        <v>103</v>
      </c>
      <c r="B155" s="20"/>
      <c r="C155" s="20"/>
      <c r="D155" s="20"/>
      <c r="E155" s="31"/>
      <c r="F155" s="31"/>
      <c r="G155" s="31"/>
      <c r="H155" s="20"/>
      <c r="I155" s="32" t="s">
        <v>21</v>
      </c>
      <c r="J155" s="33" t="s">
        <v>164</v>
      </c>
      <c r="K155" s="34" t="e">
        <f t="shared" ref="K155:AE159" si="198">SUM(K156)</f>
        <v>#REF!</v>
      </c>
      <c r="L155" s="34" t="e">
        <f t="shared" si="198"/>
        <v>#REF!</v>
      </c>
      <c r="M155" s="34" t="e">
        <f t="shared" si="198"/>
        <v>#REF!</v>
      </c>
      <c r="N155" s="34">
        <f t="shared" si="198"/>
        <v>40000</v>
      </c>
      <c r="O155" s="34">
        <f t="shared" si="198"/>
        <v>40000</v>
      </c>
      <c r="P155" s="34">
        <f t="shared" si="198"/>
        <v>28000</v>
      </c>
      <c r="Q155" s="34">
        <f t="shared" si="198"/>
        <v>28000</v>
      </c>
      <c r="R155" s="34">
        <f t="shared" si="198"/>
        <v>0</v>
      </c>
      <c r="S155" s="34">
        <f t="shared" si="198"/>
        <v>28000</v>
      </c>
      <c r="T155" s="34">
        <f t="shared" si="198"/>
        <v>0</v>
      </c>
      <c r="U155" s="34">
        <f t="shared" si="198"/>
        <v>0</v>
      </c>
      <c r="V155" s="34">
        <f t="shared" si="198"/>
        <v>100</v>
      </c>
      <c r="W155" s="34">
        <f t="shared" si="198"/>
        <v>28000</v>
      </c>
      <c r="X155" s="34">
        <f t="shared" si="198"/>
        <v>85000</v>
      </c>
      <c r="Y155" s="34">
        <f t="shared" si="198"/>
        <v>85000</v>
      </c>
      <c r="Z155" s="34">
        <f t="shared" si="198"/>
        <v>85000</v>
      </c>
      <c r="AA155" s="34">
        <f t="shared" si="198"/>
        <v>85000</v>
      </c>
      <c r="AB155" s="34">
        <f t="shared" si="198"/>
        <v>0</v>
      </c>
      <c r="AC155" s="34">
        <f t="shared" si="198"/>
        <v>85000</v>
      </c>
      <c r="AD155" s="34">
        <f t="shared" si="198"/>
        <v>85000</v>
      </c>
      <c r="AE155" s="34">
        <f t="shared" si="198"/>
        <v>0</v>
      </c>
      <c r="AF155" s="34">
        <f t="shared" ref="AF155:AQ159" si="199">SUM(AF156)</f>
        <v>0</v>
      </c>
      <c r="AG155" s="34">
        <f t="shared" si="199"/>
        <v>85000</v>
      </c>
      <c r="AH155" s="34">
        <f t="shared" si="199"/>
        <v>0</v>
      </c>
      <c r="AI155" s="34">
        <f t="shared" si="199"/>
        <v>50000</v>
      </c>
      <c r="AJ155" s="34">
        <f t="shared" si="199"/>
        <v>0</v>
      </c>
      <c r="AK155" s="34">
        <f t="shared" si="199"/>
        <v>50000</v>
      </c>
      <c r="AL155" s="34">
        <f t="shared" si="199"/>
        <v>0</v>
      </c>
      <c r="AM155" s="34">
        <f t="shared" si="199"/>
        <v>0</v>
      </c>
      <c r="AN155" s="34">
        <f t="shared" si="199"/>
        <v>50000</v>
      </c>
      <c r="AO155" s="22">
        <f t="shared" si="182"/>
        <v>6636.1404207313026</v>
      </c>
      <c r="AP155" s="34">
        <f t="shared" si="199"/>
        <v>50000</v>
      </c>
      <c r="AQ155" s="34">
        <f t="shared" si="199"/>
        <v>0</v>
      </c>
      <c r="AR155" s="22">
        <f t="shared" si="183"/>
        <v>6636.1404207313026</v>
      </c>
      <c r="AS155" s="22"/>
      <c r="AT155" s="22">
        <f t="shared" ref="AT155:AV155" si="200">SUM(AT156)</f>
        <v>0</v>
      </c>
      <c r="AU155" s="22">
        <f t="shared" si="200"/>
        <v>0</v>
      </c>
      <c r="AV155" s="22">
        <f t="shared" si="200"/>
        <v>0</v>
      </c>
      <c r="AW155" s="22">
        <f t="shared" si="165"/>
        <v>6636.1404207313026</v>
      </c>
      <c r="AX155" s="2"/>
      <c r="AY155" s="2"/>
      <c r="AZ155" s="2"/>
      <c r="BA155" s="2"/>
      <c r="BB155" s="2"/>
      <c r="BC155" s="2"/>
      <c r="BD155" s="2">
        <f t="shared" si="187"/>
        <v>0</v>
      </c>
      <c r="BE155" s="2">
        <f t="shared" si="188"/>
        <v>6636.1404207313026</v>
      </c>
      <c r="BF155" s="2">
        <f t="shared" si="189"/>
        <v>0</v>
      </c>
      <c r="BG155" s="2">
        <f>SUM(BG158)</f>
        <v>2805.68</v>
      </c>
      <c r="BH155" s="2">
        <f>SUM(BH158)</f>
        <v>0</v>
      </c>
      <c r="BI155" s="2">
        <f>SUM(BI158)</f>
        <v>6650</v>
      </c>
      <c r="BJ155" s="2">
        <f>SUM(BJ158)</f>
        <v>0</v>
      </c>
      <c r="BK155" s="2">
        <f t="shared" ref="BK155:BL155" si="201">SUM(BK158)</f>
        <v>6700</v>
      </c>
      <c r="BL155" s="2">
        <f t="shared" si="201"/>
        <v>6700</v>
      </c>
      <c r="BM155" s="10">
        <f t="shared" si="176"/>
        <v>0</v>
      </c>
    </row>
    <row r="156" spans="1:65" hidden="1" x14ac:dyDescent="0.2">
      <c r="A156" s="24"/>
      <c r="B156" s="20"/>
      <c r="C156" s="20"/>
      <c r="D156" s="20"/>
      <c r="E156" s="31"/>
      <c r="F156" s="31"/>
      <c r="G156" s="31"/>
      <c r="H156" s="20"/>
      <c r="I156" s="32" t="s">
        <v>101</v>
      </c>
      <c r="J156" s="33"/>
      <c r="K156" s="34" t="e">
        <f t="shared" ref="K156:AQ156" si="202">SUM(K158)</f>
        <v>#REF!</v>
      </c>
      <c r="L156" s="34" t="e">
        <f t="shared" si="202"/>
        <v>#REF!</v>
      </c>
      <c r="M156" s="34" t="e">
        <f t="shared" si="202"/>
        <v>#REF!</v>
      </c>
      <c r="N156" s="34">
        <f t="shared" si="202"/>
        <v>40000</v>
      </c>
      <c r="O156" s="34">
        <f t="shared" si="202"/>
        <v>40000</v>
      </c>
      <c r="P156" s="34">
        <f t="shared" si="202"/>
        <v>28000</v>
      </c>
      <c r="Q156" s="34">
        <f t="shared" si="202"/>
        <v>28000</v>
      </c>
      <c r="R156" s="34">
        <f t="shared" si="202"/>
        <v>0</v>
      </c>
      <c r="S156" s="34">
        <f t="shared" si="202"/>
        <v>28000</v>
      </c>
      <c r="T156" s="34">
        <f t="shared" si="202"/>
        <v>0</v>
      </c>
      <c r="U156" s="34">
        <f t="shared" si="202"/>
        <v>0</v>
      </c>
      <c r="V156" s="34">
        <f t="shared" si="202"/>
        <v>100</v>
      </c>
      <c r="W156" s="34">
        <f t="shared" si="202"/>
        <v>28000</v>
      </c>
      <c r="X156" s="34">
        <f t="shared" si="202"/>
        <v>85000</v>
      </c>
      <c r="Y156" s="34">
        <f t="shared" si="202"/>
        <v>85000</v>
      </c>
      <c r="Z156" s="34">
        <f t="shared" si="202"/>
        <v>85000</v>
      </c>
      <c r="AA156" s="34">
        <f t="shared" si="202"/>
        <v>85000</v>
      </c>
      <c r="AB156" s="34">
        <f t="shared" si="202"/>
        <v>0</v>
      </c>
      <c r="AC156" s="34">
        <f t="shared" si="202"/>
        <v>85000</v>
      </c>
      <c r="AD156" s="34">
        <f t="shared" si="202"/>
        <v>85000</v>
      </c>
      <c r="AE156" s="34">
        <f t="shared" si="202"/>
        <v>0</v>
      </c>
      <c r="AF156" s="34">
        <f t="shared" si="202"/>
        <v>0</v>
      </c>
      <c r="AG156" s="34">
        <f t="shared" si="202"/>
        <v>85000</v>
      </c>
      <c r="AH156" s="34">
        <f t="shared" si="202"/>
        <v>0</v>
      </c>
      <c r="AI156" s="34">
        <f t="shared" si="202"/>
        <v>50000</v>
      </c>
      <c r="AJ156" s="34">
        <f t="shared" si="202"/>
        <v>0</v>
      </c>
      <c r="AK156" s="34">
        <f t="shared" si="202"/>
        <v>50000</v>
      </c>
      <c r="AL156" s="34">
        <f t="shared" si="202"/>
        <v>0</v>
      </c>
      <c r="AM156" s="34">
        <f t="shared" si="202"/>
        <v>0</v>
      </c>
      <c r="AN156" s="34">
        <f t="shared" si="202"/>
        <v>50000</v>
      </c>
      <c r="AO156" s="22">
        <f t="shared" si="182"/>
        <v>6636.1404207313026</v>
      </c>
      <c r="AP156" s="34">
        <f t="shared" si="202"/>
        <v>50000</v>
      </c>
      <c r="AQ156" s="34">
        <f t="shared" si="202"/>
        <v>0</v>
      </c>
      <c r="AR156" s="22">
        <f t="shared" si="183"/>
        <v>6636.1404207313026</v>
      </c>
      <c r="AS156" s="22"/>
      <c r="AT156" s="22">
        <f t="shared" ref="AT156" si="203">SUM(AT158)</f>
        <v>0</v>
      </c>
      <c r="AU156" s="22">
        <f t="shared" ref="AU156:AV156" si="204">SUM(AU158)</f>
        <v>0</v>
      </c>
      <c r="AV156" s="22">
        <f t="shared" si="204"/>
        <v>0</v>
      </c>
      <c r="AW156" s="22">
        <f t="shared" si="165"/>
        <v>6636.1404207313026</v>
      </c>
      <c r="AX156" s="2"/>
      <c r="AY156" s="2"/>
      <c r="AZ156" s="2"/>
      <c r="BA156" s="2"/>
      <c r="BB156" s="2"/>
      <c r="BC156" s="2"/>
      <c r="BD156" s="2">
        <f t="shared" si="187"/>
        <v>0</v>
      </c>
      <c r="BE156" s="2">
        <f t="shared" si="188"/>
        <v>6636.1404207313026</v>
      </c>
      <c r="BF156" s="2">
        <f t="shared" si="189"/>
        <v>0</v>
      </c>
      <c r="BG156" s="2"/>
      <c r="BH156" s="2">
        <f>SUM(BH159)</f>
        <v>0</v>
      </c>
      <c r="BI156" s="2">
        <f>SUM(BI159)</f>
        <v>6650</v>
      </c>
      <c r="BJ156" s="2">
        <f>SUM(BJ159)</f>
        <v>0</v>
      </c>
      <c r="BK156" s="2">
        <f t="shared" ref="BK156:BL156" si="205">SUM(BK159)</f>
        <v>6700</v>
      </c>
      <c r="BL156" s="2">
        <f t="shared" si="205"/>
        <v>6700</v>
      </c>
      <c r="BM156" s="10">
        <f t="shared" si="176"/>
        <v>0</v>
      </c>
    </row>
    <row r="157" spans="1:65" hidden="1" x14ac:dyDescent="0.2">
      <c r="A157" s="24"/>
      <c r="B157" s="31" t="s">
        <v>367</v>
      </c>
      <c r="C157" s="20"/>
      <c r="D157" s="20"/>
      <c r="E157" s="20"/>
      <c r="F157" s="20"/>
      <c r="G157" s="20"/>
      <c r="H157" s="20"/>
      <c r="I157" s="32" t="s">
        <v>368</v>
      </c>
      <c r="J157" s="33" t="s">
        <v>31</v>
      </c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22">
        <f t="shared" si="182"/>
        <v>0</v>
      </c>
      <c r="AP157" s="34">
        <v>50000</v>
      </c>
      <c r="AQ157" s="34">
        <v>50000</v>
      </c>
      <c r="AR157" s="22">
        <f t="shared" si="183"/>
        <v>6636.1404207313026</v>
      </c>
      <c r="AS157" s="22"/>
      <c r="AT157" s="22">
        <v>50000</v>
      </c>
      <c r="AU157" s="22"/>
      <c r="AV157" s="22"/>
      <c r="AW157" s="22">
        <f t="shared" si="165"/>
        <v>6636.1404207313026</v>
      </c>
      <c r="AX157" s="2"/>
      <c r="AY157" s="2"/>
      <c r="AZ157" s="2"/>
      <c r="BA157" s="2"/>
      <c r="BB157" s="2"/>
      <c r="BC157" s="2"/>
      <c r="BD157" s="2">
        <f t="shared" si="187"/>
        <v>0</v>
      </c>
      <c r="BE157" s="2">
        <f t="shared" si="188"/>
        <v>6636.1404207313026</v>
      </c>
      <c r="BF157" s="2">
        <f t="shared" si="189"/>
        <v>0</v>
      </c>
      <c r="BG157" s="2"/>
      <c r="BH157" s="2">
        <v>0</v>
      </c>
      <c r="BI157" s="2">
        <v>6650</v>
      </c>
      <c r="BJ157" s="2"/>
      <c r="BK157" s="2">
        <v>6700</v>
      </c>
      <c r="BL157" s="2">
        <v>6700</v>
      </c>
      <c r="BM157" s="10">
        <f t="shared" si="176"/>
        <v>0</v>
      </c>
    </row>
    <row r="158" spans="1:65" hidden="1" x14ac:dyDescent="0.2">
      <c r="A158" s="29"/>
      <c r="B158" s="35"/>
      <c r="C158" s="35"/>
      <c r="D158" s="35"/>
      <c r="E158" s="36"/>
      <c r="F158" s="36"/>
      <c r="G158" s="36"/>
      <c r="H158" s="35"/>
      <c r="I158" s="21">
        <v>3</v>
      </c>
      <c r="J158" s="5" t="s">
        <v>4</v>
      </c>
      <c r="K158" s="22" t="e">
        <f t="shared" si="198"/>
        <v>#REF!</v>
      </c>
      <c r="L158" s="22" t="e">
        <f t="shared" si="198"/>
        <v>#REF!</v>
      </c>
      <c r="M158" s="22" t="e">
        <f t="shared" si="198"/>
        <v>#REF!</v>
      </c>
      <c r="N158" s="22">
        <f t="shared" si="198"/>
        <v>40000</v>
      </c>
      <c r="O158" s="22">
        <f t="shared" si="198"/>
        <v>40000</v>
      </c>
      <c r="P158" s="22">
        <f t="shared" si="198"/>
        <v>28000</v>
      </c>
      <c r="Q158" s="22">
        <f t="shared" si="198"/>
        <v>28000</v>
      </c>
      <c r="R158" s="22">
        <f t="shared" si="198"/>
        <v>0</v>
      </c>
      <c r="S158" s="22">
        <f t="shared" si="198"/>
        <v>28000</v>
      </c>
      <c r="T158" s="22">
        <f t="shared" si="198"/>
        <v>0</v>
      </c>
      <c r="U158" s="22">
        <f t="shared" si="198"/>
        <v>0</v>
      </c>
      <c r="V158" s="22">
        <f t="shared" si="198"/>
        <v>100</v>
      </c>
      <c r="W158" s="22">
        <f t="shared" si="198"/>
        <v>28000</v>
      </c>
      <c r="X158" s="22">
        <f t="shared" si="198"/>
        <v>85000</v>
      </c>
      <c r="Y158" s="22">
        <f>SUM(Y159)</f>
        <v>85000</v>
      </c>
      <c r="Z158" s="22">
        <f>SUM(Z159)</f>
        <v>85000</v>
      </c>
      <c r="AA158" s="22">
        <f t="shared" si="198"/>
        <v>85000</v>
      </c>
      <c r="AB158" s="22">
        <f t="shared" si="198"/>
        <v>0</v>
      </c>
      <c r="AC158" s="22">
        <f t="shared" si="198"/>
        <v>85000</v>
      </c>
      <c r="AD158" s="22">
        <f t="shared" si="198"/>
        <v>85000</v>
      </c>
      <c r="AE158" s="22">
        <f t="shared" si="198"/>
        <v>0</v>
      </c>
      <c r="AF158" s="22">
        <f t="shared" si="199"/>
        <v>0</v>
      </c>
      <c r="AG158" s="22">
        <f t="shared" si="199"/>
        <v>85000</v>
      </c>
      <c r="AH158" s="22">
        <f t="shared" si="199"/>
        <v>0</v>
      </c>
      <c r="AI158" s="22">
        <f>SUM(AI159)</f>
        <v>50000</v>
      </c>
      <c r="AJ158" s="22">
        <f>SUM(AJ159)</f>
        <v>0</v>
      </c>
      <c r="AK158" s="22">
        <f>SUM(AK159)</f>
        <v>50000</v>
      </c>
      <c r="AL158" s="22">
        <f t="shared" si="199"/>
        <v>0</v>
      </c>
      <c r="AM158" s="22">
        <f t="shared" si="199"/>
        <v>0</v>
      </c>
      <c r="AN158" s="22">
        <f t="shared" si="199"/>
        <v>50000</v>
      </c>
      <c r="AO158" s="22">
        <f t="shared" si="182"/>
        <v>6636.1404207313026</v>
      </c>
      <c r="AP158" s="22">
        <f t="shared" si="199"/>
        <v>50000</v>
      </c>
      <c r="AQ158" s="22">
        <f t="shared" si="199"/>
        <v>0</v>
      </c>
      <c r="AR158" s="22">
        <f t="shared" si="183"/>
        <v>6636.1404207313026</v>
      </c>
      <c r="AS158" s="22"/>
      <c r="AT158" s="22">
        <f t="shared" ref="AT158:AV159" si="206">SUM(AT159)</f>
        <v>0</v>
      </c>
      <c r="AU158" s="22">
        <f t="shared" si="206"/>
        <v>0</v>
      </c>
      <c r="AV158" s="22">
        <f t="shared" si="206"/>
        <v>0</v>
      </c>
      <c r="AW158" s="22">
        <f t="shared" si="165"/>
        <v>6636.1404207313026</v>
      </c>
      <c r="AX158" s="2"/>
      <c r="AY158" s="2"/>
      <c r="AZ158" s="2"/>
      <c r="BA158" s="2"/>
      <c r="BB158" s="2"/>
      <c r="BC158" s="2"/>
      <c r="BD158" s="2">
        <f t="shared" si="187"/>
        <v>0</v>
      </c>
      <c r="BE158" s="2">
        <f t="shared" si="188"/>
        <v>6636.1404207313026</v>
      </c>
      <c r="BF158" s="2">
        <f t="shared" si="189"/>
        <v>0</v>
      </c>
      <c r="BG158" s="2">
        <f>SUM(BG159)</f>
        <v>2805.68</v>
      </c>
      <c r="BH158" s="2">
        <f>SUM(BH159)</f>
        <v>0</v>
      </c>
      <c r="BI158" s="2">
        <f>SUM(BI159)</f>
        <v>6650</v>
      </c>
      <c r="BJ158" s="2">
        <f>SUM(BJ159)</f>
        <v>0</v>
      </c>
      <c r="BK158" s="2">
        <f t="shared" ref="BK158:BL158" si="207">SUM(BK159)</f>
        <v>6700</v>
      </c>
      <c r="BL158" s="2">
        <f t="shared" si="207"/>
        <v>6700</v>
      </c>
      <c r="BM158" s="10">
        <f t="shared" si="176"/>
        <v>0</v>
      </c>
    </row>
    <row r="159" spans="1:65" hidden="1" x14ac:dyDescent="0.2">
      <c r="A159" s="29"/>
      <c r="B159" s="35" t="s">
        <v>368</v>
      </c>
      <c r="C159" s="35"/>
      <c r="D159" s="35"/>
      <c r="E159" s="36"/>
      <c r="F159" s="36"/>
      <c r="G159" s="36"/>
      <c r="H159" s="35"/>
      <c r="I159" s="21">
        <v>38</v>
      </c>
      <c r="J159" s="5" t="s">
        <v>88</v>
      </c>
      <c r="K159" s="22" t="e">
        <f t="shared" si="198"/>
        <v>#REF!</v>
      </c>
      <c r="L159" s="22" t="e">
        <f t="shared" si="198"/>
        <v>#REF!</v>
      </c>
      <c r="M159" s="22" t="e">
        <f t="shared" si="198"/>
        <v>#REF!</v>
      </c>
      <c r="N159" s="22">
        <f t="shared" si="198"/>
        <v>40000</v>
      </c>
      <c r="O159" s="22">
        <f t="shared" si="198"/>
        <v>40000</v>
      </c>
      <c r="P159" s="22">
        <f t="shared" si="198"/>
        <v>28000</v>
      </c>
      <c r="Q159" s="22">
        <f t="shared" si="198"/>
        <v>28000</v>
      </c>
      <c r="R159" s="22">
        <f t="shared" si="198"/>
        <v>0</v>
      </c>
      <c r="S159" s="22">
        <f t="shared" si="198"/>
        <v>28000</v>
      </c>
      <c r="T159" s="22">
        <f t="shared" si="198"/>
        <v>0</v>
      </c>
      <c r="U159" s="22">
        <f t="shared" si="198"/>
        <v>0</v>
      </c>
      <c r="V159" s="22">
        <f t="shared" si="198"/>
        <v>100</v>
      </c>
      <c r="W159" s="22">
        <f t="shared" si="198"/>
        <v>28000</v>
      </c>
      <c r="X159" s="22">
        <f t="shared" si="198"/>
        <v>85000</v>
      </c>
      <c r="Y159" s="22">
        <f t="shared" si="198"/>
        <v>85000</v>
      </c>
      <c r="Z159" s="22">
        <f t="shared" si="198"/>
        <v>85000</v>
      </c>
      <c r="AA159" s="22">
        <f t="shared" si="198"/>
        <v>85000</v>
      </c>
      <c r="AB159" s="22">
        <f t="shared" si="198"/>
        <v>0</v>
      </c>
      <c r="AC159" s="22">
        <f t="shared" si="198"/>
        <v>85000</v>
      </c>
      <c r="AD159" s="22">
        <f t="shared" si="198"/>
        <v>85000</v>
      </c>
      <c r="AE159" s="22">
        <f t="shared" si="198"/>
        <v>0</v>
      </c>
      <c r="AF159" s="22">
        <f t="shared" si="199"/>
        <v>0</v>
      </c>
      <c r="AG159" s="22">
        <f t="shared" si="199"/>
        <v>85000</v>
      </c>
      <c r="AH159" s="22">
        <f t="shared" si="199"/>
        <v>0</v>
      </c>
      <c r="AI159" s="22">
        <f t="shared" si="199"/>
        <v>50000</v>
      </c>
      <c r="AJ159" s="22">
        <f>SUM(AJ160)</f>
        <v>0</v>
      </c>
      <c r="AK159" s="22">
        <f>SUM(AK160)</f>
        <v>50000</v>
      </c>
      <c r="AL159" s="22">
        <f t="shared" si="199"/>
        <v>0</v>
      </c>
      <c r="AM159" s="22">
        <f t="shared" si="199"/>
        <v>0</v>
      </c>
      <c r="AN159" s="22">
        <f t="shared" si="199"/>
        <v>50000</v>
      </c>
      <c r="AO159" s="22">
        <f t="shared" si="182"/>
        <v>6636.1404207313026</v>
      </c>
      <c r="AP159" s="22">
        <f t="shared" si="199"/>
        <v>50000</v>
      </c>
      <c r="AQ159" s="22"/>
      <c r="AR159" s="22">
        <f t="shared" si="183"/>
        <v>6636.1404207313026</v>
      </c>
      <c r="AS159" s="22"/>
      <c r="AT159" s="22">
        <f t="shared" si="206"/>
        <v>0</v>
      </c>
      <c r="AU159" s="22">
        <f t="shared" si="206"/>
        <v>0</v>
      </c>
      <c r="AV159" s="22">
        <f t="shared" si="206"/>
        <v>0</v>
      </c>
      <c r="AW159" s="22">
        <f t="shared" si="165"/>
        <v>6636.1404207313026</v>
      </c>
      <c r="AX159" s="2"/>
      <c r="AY159" s="2"/>
      <c r="AZ159" s="2"/>
      <c r="BA159" s="2"/>
      <c r="BB159" s="2"/>
      <c r="BC159" s="2"/>
      <c r="BD159" s="2">
        <f t="shared" si="187"/>
        <v>0</v>
      </c>
      <c r="BE159" s="2">
        <f t="shared" si="188"/>
        <v>6636.1404207313026</v>
      </c>
      <c r="BF159" s="2">
        <f t="shared" si="189"/>
        <v>0</v>
      </c>
      <c r="BG159" s="2">
        <f>SUM(BG249)</f>
        <v>2805.68</v>
      </c>
      <c r="BH159" s="2">
        <f t="shared" ref="BH159:BJ160" si="208">SUM(BH160)</f>
        <v>0</v>
      </c>
      <c r="BI159" s="2">
        <f t="shared" si="208"/>
        <v>6650</v>
      </c>
      <c r="BJ159" s="2">
        <f t="shared" si="208"/>
        <v>0</v>
      </c>
      <c r="BK159" s="2">
        <v>6700</v>
      </c>
      <c r="BL159" s="2">
        <v>6700</v>
      </c>
      <c r="BM159" s="10">
        <f t="shared" si="176"/>
        <v>0</v>
      </c>
    </row>
    <row r="160" spans="1:65" hidden="1" x14ac:dyDescent="0.2">
      <c r="A160" s="24"/>
      <c r="B160" s="31"/>
      <c r="C160" s="20"/>
      <c r="D160" s="20"/>
      <c r="E160" s="31"/>
      <c r="F160" s="31"/>
      <c r="G160" s="31"/>
      <c r="H160" s="20"/>
      <c r="I160" s="32">
        <v>381</v>
      </c>
      <c r="J160" s="33" t="s">
        <v>73</v>
      </c>
      <c r="K160" s="34" t="e">
        <f>SUM(#REF!)</f>
        <v>#REF!</v>
      </c>
      <c r="L160" s="34" t="e">
        <f>SUM(#REF!)</f>
        <v>#REF!</v>
      </c>
      <c r="M160" s="34" t="e">
        <f>SUM(#REF!)</f>
        <v>#REF!</v>
      </c>
      <c r="N160" s="34">
        <f t="shared" ref="N160:AJ160" si="209">SUM(N161:N161)</f>
        <v>40000</v>
      </c>
      <c r="O160" s="34">
        <f t="shared" si="209"/>
        <v>40000</v>
      </c>
      <c r="P160" s="34">
        <f t="shared" si="209"/>
        <v>28000</v>
      </c>
      <c r="Q160" s="34">
        <f t="shared" si="209"/>
        <v>28000</v>
      </c>
      <c r="R160" s="34">
        <f t="shared" si="209"/>
        <v>0</v>
      </c>
      <c r="S160" s="34">
        <f t="shared" si="209"/>
        <v>28000</v>
      </c>
      <c r="T160" s="34">
        <f t="shared" si="209"/>
        <v>0</v>
      </c>
      <c r="U160" s="34">
        <f t="shared" si="209"/>
        <v>0</v>
      </c>
      <c r="V160" s="34">
        <f t="shared" si="209"/>
        <v>100</v>
      </c>
      <c r="W160" s="34">
        <f t="shared" si="209"/>
        <v>28000</v>
      </c>
      <c r="X160" s="34">
        <f t="shared" si="209"/>
        <v>85000</v>
      </c>
      <c r="Y160" s="34">
        <f t="shared" si="209"/>
        <v>85000</v>
      </c>
      <c r="Z160" s="34">
        <f t="shared" si="209"/>
        <v>85000</v>
      </c>
      <c r="AA160" s="34">
        <f t="shared" si="209"/>
        <v>85000</v>
      </c>
      <c r="AB160" s="34">
        <f t="shared" si="209"/>
        <v>0</v>
      </c>
      <c r="AC160" s="34">
        <f t="shared" si="209"/>
        <v>85000</v>
      </c>
      <c r="AD160" s="34">
        <f t="shared" si="209"/>
        <v>85000</v>
      </c>
      <c r="AE160" s="34">
        <f t="shared" si="209"/>
        <v>0</v>
      </c>
      <c r="AF160" s="34">
        <f t="shared" si="209"/>
        <v>0</v>
      </c>
      <c r="AG160" s="34">
        <f t="shared" si="209"/>
        <v>85000</v>
      </c>
      <c r="AH160" s="34">
        <f t="shared" si="209"/>
        <v>0</v>
      </c>
      <c r="AI160" s="34">
        <f t="shared" si="209"/>
        <v>50000</v>
      </c>
      <c r="AJ160" s="34">
        <f t="shared" si="209"/>
        <v>0</v>
      </c>
      <c r="AK160" s="34">
        <f>SUM(AK161:AK161)</f>
        <v>50000</v>
      </c>
      <c r="AL160" s="34">
        <f t="shared" ref="AL160:AP160" si="210">SUM(AL161:AL161)</f>
        <v>0</v>
      </c>
      <c r="AM160" s="34">
        <f t="shared" si="210"/>
        <v>0</v>
      </c>
      <c r="AN160" s="34">
        <f t="shared" si="210"/>
        <v>50000</v>
      </c>
      <c r="AO160" s="22">
        <f t="shared" si="182"/>
        <v>6636.1404207313026</v>
      </c>
      <c r="AP160" s="34">
        <f t="shared" si="210"/>
        <v>50000</v>
      </c>
      <c r="AQ160" s="34"/>
      <c r="AR160" s="22">
        <f t="shared" si="183"/>
        <v>6636.1404207313026</v>
      </c>
      <c r="AS160" s="22"/>
      <c r="AT160" s="22">
        <f t="shared" ref="AT160:AV160" si="211">SUM(AT161:AT161)</f>
        <v>0</v>
      </c>
      <c r="AU160" s="22">
        <f t="shared" si="211"/>
        <v>0</v>
      </c>
      <c r="AV160" s="22">
        <f t="shared" si="211"/>
        <v>0</v>
      </c>
      <c r="AW160" s="22">
        <f t="shared" si="165"/>
        <v>6636.1404207313026</v>
      </c>
      <c r="AX160" s="2"/>
      <c r="AY160" s="2"/>
      <c r="AZ160" s="2"/>
      <c r="BA160" s="2"/>
      <c r="BB160" s="2"/>
      <c r="BC160" s="2"/>
      <c r="BD160" s="2">
        <f t="shared" si="187"/>
        <v>0</v>
      </c>
      <c r="BE160" s="2">
        <f t="shared" si="188"/>
        <v>6636.1404207313026</v>
      </c>
      <c r="BF160" s="2">
        <f t="shared" si="189"/>
        <v>0</v>
      </c>
      <c r="BG160" s="2">
        <f>SUM(BG161)</f>
        <v>0</v>
      </c>
      <c r="BH160" s="2">
        <f t="shared" si="208"/>
        <v>0</v>
      </c>
      <c r="BI160" s="2">
        <f t="shared" si="208"/>
        <v>6650</v>
      </c>
      <c r="BJ160" s="2">
        <f t="shared" si="208"/>
        <v>0</v>
      </c>
      <c r="BK160" s="2"/>
      <c r="BL160" s="2"/>
      <c r="BM160" s="10">
        <f t="shared" si="176"/>
        <v>0</v>
      </c>
    </row>
    <row r="161" spans="1:70" hidden="1" x14ac:dyDescent="0.2">
      <c r="A161" s="24"/>
      <c r="B161" s="20"/>
      <c r="C161" s="20"/>
      <c r="D161" s="20"/>
      <c r="E161" s="31"/>
      <c r="F161" s="31"/>
      <c r="G161" s="31"/>
      <c r="H161" s="20"/>
      <c r="I161" s="32">
        <v>38111</v>
      </c>
      <c r="J161" s="33" t="s">
        <v>164</v>
      </c>
      <c r="K161" s="34"/>
      <c r="L161" s="34"/>
      <c r="M161" s="34"/>
      <c r="N161" s="34">
        <v>40000</v>
      </c>
      <c r="O161" s="34">
        <v>40000</v>
      </c>
      <c r="P161" s="34">
        <v>28000</v>
      </c>
      <c r="Q161" s="34">
        <v>28000</v>
      </c>
      <c r="R161" s="34"/>
      <c r="S161" s="34">
        <v>28000</v>
      </c>
      <c r="T161" s="34"/>
      <c r="U161" s="34"/>
      <c r="V161" s="22">
        <f t="shared" si="127"/>
        <v>100</v>
      </c>
      <c r="W161" s="34">
        <v>28000</v>
      </c>
      <c r="X161" s="34">
        <v>85000</v>
      </c>
      <c r="Y161" s="34">
        <v>85000</v>
      </c>
      <c r="Z161" s="34">
        <v>85000</v>
      </c>
      <c r="AA161" s="34">
        <v>85000</v>
      </c>
      <c r="AB161" s="34"/>
      <c r="AC161" s="34">
        <v>85000</v>
      </c>
      <c r="AD161" s="34">
        <v>85000</v>
      </c>
      <c r="AE161" s="34"/>
      <c r="AF161" s="34"/>
      <c r="AG161" s="37">
        <f t="shared" ref="AG161:AG248" si="212">SUM(AC161+AE161-AF161)</f>
        <v>85000</v>
      </c>
      <c r="AH161" s="34"/>
      <c r="AI161" s="34">
        <v>50000</v>
      </c>
      <c r="AJ161" s="2">
        <v>0</v>
      </c>
      <c r="AK161" s="34">
        <v>50000</v>
      </c>
      <c r="AL161" s="34"/>
      <c r="AM161" s="34"/>
      <c r="AN161" s="2">
        <f t="shared" si="126"/>
        <v>50000</v>
      </c>
      <c r="AO161" s="22">
        <f t="shared" si="182"/>
        <v>6636.1404207313026</v>
      </c>
      <c r="AP161" s="2">
        <v>50000</v>
      </c>
      <c r="AQ161" s="2"/>
      <c r="AR161" s="22">
        <f t="shared" si="183"/>
        <v>6636.1404207313026</v>
      </c>
      <c r="AS161" s="22"/>
      <c r="AT161" s="22"/>
      <c r="AU161" s="22"/>
      <c r="AV161" s="22"/>
      <c r="AW161" s="22">
        <f t="shared" si="165"/>
        <v>6636.1404207313026</v>
      </c>
      <c r="AX161" s="2">
        <v>6636.14</v>
      </c>
      <c r="AY161" s="2"/>
      <c r="AZ161" s="2"/>
      <c r="BA161" s="2"/>
      <c r="BB161" s="2"/>
      <c r="BC161" s="2"/>
      <c r="BD161" s="2">
        <f t="shared" si="187"/>
        <v>6636.14</v>
      </c>
      <c r="BE161" s="2">
        <f t="shared" si="188"/>
        <v>4.2073130225617206E-4</v>
      </c>
      <c r="BF161" s="2">
        <f t="shared" si="189"/>
        <v>-6636.14</v>
      </c>
      <c r="BG161" s="2"/>
      <c r="BH161" s="2">
        <v>0</v>
      </c>
      <c r="BI161" s="2">
        <v>6650</v>
      </c>
      <c r="BJ161" s="2">
        <v>0</v>
      </c>
      <c r="BK161" s="2"/>
      <c r="BL161" s="2"/>
      <c r="BM161" s="10">
        <f t="shared" si="176"/>
        <v>0</v>
      </c>
    </row>
    <row r="162" spans="1:70" hidden="1" x14ac:dyDescent="0.2">
      <c r="A162" s="24" t="s">
        <v>102</v>
      </c>
      <c r="B162" s="31"/>
      <c r="C162" s="20"/>
      <c r="D162" s="20"/>
      <c r="E162" s="20"/>
      <c r="F162" s="20"/>
      <c r="G162" s="20"/>
      <c r="H162" s="20"/>
      <c r="I162" s="32" t="s">
        <v>21</v>
      </c>
      <c r="J162" s="33" t="s">
        <v>104</v>
      </c>
      <c r="K162" s="34">
        <f t="shared" ref="K162:AE168" si="213">SUM(K163)</f>
        <v>0</v>
      </c>
      <c r="L162" s="34">
        <f t="shared" si="213"/>
        <v>3000</v>
      </c>
      <c r="M162" s="34">
        <f t="shared" si="213"/>
        <v>3000</v>
      </c>
      <c r="N162" s="34">
        <f t="shared" si="213"/>
        <v>3000</v>
      </c>
      <c r="O162" s="34">
        <f t="shared" si="213"/>
        <v>3000</v>
      </c>
      <c r="P162" s="34">
        <f t="shared" si="213"/>
        <v>3000</v>
      </c>
      <c r="Q162" s="34">
        <f t="shared" si="213"/>
        <v>3000</v>
      </c>
      <c r="R162" s="34">
        <f t="shared" si="213"/>
        <v>0</v>
      </c>
      <c r="S162" s="34">
        <f t="shared" si="213"/>
        <v>3000</v>
      </c>
      <c r="T162" s="34">
        <f t="shared" si="213"/>
        <v>0</v>
      </c>
      <c r="U162" s="34">
        <f t="shared" si="213"/>
        <v>0</v>
      </c>
      <c r="V162" s="34">
        <f t="shared" si="213"/>
        <v>100</v>
      </c>
      <c r="W162" s="34">
        <f t="shared" si="213"/>
        <v>3000</v>
      </c>
      <c r="X162" s="34">
        <f t="shared" si="213"/>
        <v>3000</v>
      </c>
      <c r="Y162" s="34">
        <f t="shared" si="213"/>
        <v>3000</v>
      </c>
      <c r="Z162" s="34">
        <f t="shared" si="213"/>
        <v>3000</v>
      </c>
      <c r="AA162" s="34">
        <f t="shared" si="213"/>
        <v>8000</v>
      </c>
      <c r="AB162" s="34">
        <f t="shared" si="213"/>
        <v>0</v>
      </c>
      <c r="AC162" s="34">
        <f t="shared" si="213"/>
        <v>30000</v>
      </c>
      <c r="AD162" s="34">
        <f t="shared" si="213"/>
        <v>10000</v>
      </c>
      <c r="AE162" s="34">
        <f t="shared" si="213"/>
        <v>0</v>
      </c>
      <c r="AF162" s="34">
        <f t="shared" ref="AF162:AQ168" si="214">SUM(AF163)</f>
        <v>0</v>
      </c>
      <c r="AG162" s="34">
        <f t="shared" si="214"/>
        <v>10000</v>
      </c>
      <c r="AH162" s="34">
        <f t="shared" si="214"/>
        <v>4997.09</v>
      </c>
      <c r="AI162" s="34">
        <f t="shared" si="214"/>
        <v>10000</v>
      </c>
      <c r="AJ162" s="34">
        <f t="shared" si="214"/>
        <v>0</v>
      </c>
      <c r="AK162" s="34">
        <f t="shared" si="214"/>
        <v>10000</v>
      </c>
      <c r="AL162" s="34">
        <f t="shared" si="214"/>
        <v>0</v>
      </c>
      <c r="AM162" s="34">
        <f t="shared" si="214"/>
        <v>0</v>
      </c>
      <c r="AN162" s="34">
        <f t="shared" si="214"/>
        <v>10000</v>
      </c>
      <c r="AO162" s="22">
        <f t="shared" si="182"/>
        <v>1327.2280841462605</v>
      </c>
      <c r="AP162" s="34">
        <f t="shared" si="214"/>
        <v>10000</v>
      </c>
      <c r="AQ162" s="34">
        <f t="shared" si="214"/>
        <v>0</v>
      </c>
      <c r="AR162" s="22">
        <f t="shared" si="183"/>
        <v>1327.2280841462605</v>
      </c>
      <c r="AS162" s="22"/>
      <c r="AT162" s="22">
        <f t="shared" ref="AT162:AV162" si="215">SUM(AT163)</f>
        <v>0</v>
      </c>
      <c r="AU162" s="22">
        <f t="shared" si="215"/>
        <v>0</v>
      </c>
      <c r="AV162" s="22">
        <f t="shared" si="215"/>
        <v>0</v>
      </c>
      <c r="AW162" s="22">
        <f t="shared" si="165"/>
        <v>1327.2280841462605</v>
      </c>
      <c r="AX162" s="2"/>
      <c r="AY162" s="2"/>
      <c r="AZ162" s="2"/>
      <c r="BA162" s="2"/>
      <c r="BB162" s="2"/>
      <c r="BC162" s="2"/>
      <c r="BD162" s="2">
        <f t="shared" si="187"/>
        <v>0</v>
      </c>
      <c r="BE162" s="2">
        <f t="shared" si="188"/>
        <v>1327.2280841462605</v>
      </c>
      <c r="BF162" s="2">
        <f t="shared" si="189"/>
        <v>0</v>
      </c>
      <c r="BG162" s="2">
        <f>SUM(BG166)</f>
        <v>0</v>
      </c>
      <c r="BH162" s="2">
        <f>SUM(BH166)</f>
        <v>0</v>
      </c>
      <c r="BI162" s="2">
        <f>SUM(BI166)</f>
        <v>1330</v>
      </c>
      <c r="BJ162" s="2">
        <v>0</v>
      </c>
      <c r="BK162" s="2">
        <f t="shared" ref="BK162:BL162" si="216">SUM(BK166)</f>
        <v>1330</v>
      </c>
      <c r="BL162" s="2">
        <f t="shared" si="216"/>
        <v>1330</v>
      </c>
      <c r="BM162" s="10">
        <f t="shared" si="176"/>
        <v>0</v>
      </c>
    </row>
    <row r="163" spans="1:70" hidden="1" x14ac:dyDescent="0.2">
      <c r="A163" s="24"/>
      <c r="B163" s="31"/>
      <c r="C163" s="20"/>
      <c r="D163" s="20"/>
      <c r="E163" s="20"/>
      <c r="F163" s="20"/>
      <c r="G163" s="20"/>
      <c r="H163" s="20"/>
      <c r="I163" s="32" t="s">
        <v>105</v>
      </c>
      <c r="J163" s="33"/>
      <c r="K163" s="34">
        <f t="shared" ref="K163:AQ163" si="217">SUM(K166)</f>
        <v>0</v>
      </c>
      <c r="L163" s="34">
        <f t="shared" si="217"/>
        <v>3000</v>
      </c>
      <c r="M163" s="34">
        <f t="shared" si="217"/>
        <v>3000</v>
      </c>
      <c r="N163" s="34">
        <f t="shared" si="217"/>
        <v>3000</v>
      </c>
      <c r="O163" s="34">
        <f t="shared" si="217"/>
        <v>3000</v>
      </c>
      <c r="P163" s="34">
        <f t="shared" si="217"/>
        <v>3000</v>
      </c>
      <c r="Q163" s="34">
        <f t="shared" si="217"/>
        <v>3000</v>
      </c>
      <c r="R163" s="34">
        <f t="shared" si="217"/>
        <v>0</v>
      </c>
      <c r="S163" s="34">
        <f t="shared" si="217"/>
        <v>3000</v>
      </c>
      <c r="T163" s="34">
        <f t="shared" si="217"/>
        <v>0</v>
      </c>
      <c r="U163" s="34">
        <f t="shared" si="217"/>
        <v>0</v>
      </c>
      <c r="V163" s="34">
        <f t="shared" si="217"/>
        <v>100</v>
      </c>
      <c r="W163" s="34">
        <f t="shared" si="217"/>
        <v>3000</v>
      </c>
      <c r="X163" s="34">
        <f t="shared" si="217"/>
        <v>3000</v>
      </c>
      <c r="Y163" s="34">
        <f t="shared" si="217"/>
        <v>3000</v>
      </c>
      <c r="Z163" s="34">
        <f t="shared" si="217"/>
        <v>3000</v>
      </c>
      <c r="AA163" s="34">
        <f t="shared" si="217"/>
        <v>8000</v>
      </c>
      <c r="AB163" s="34">
        <f t="shared" si="217"/>
        <v>0</v>
      </c>
      <c r="AC163" s="34">
        <f t="shared" si="217"/>
        <v>30000</v>
      </c>
      <c r="AD163" s="34">
        <f t="shared" si="217"/>
        <v>10000</v>
      </c>
      <c r="AE163" s="34">
        <f t="shared" si="217"/>
        <v>0</v>
      </c>
      <c r="AF163" s="34">
        <f t="shared" si="217"/>
        <v>0</v>
      </c>
      <c r="AG163" s="34">
        <f t="shared" si="217"/>
        <v>10000</v>
      </c>
      <c r="AH163" s="34">
        <f t="shared" si="217"/>
        <v>4997.09</v>
      </c>
      <c r="AI163" s="34">
        <f t="shared" si="217"/>
        <v>10000</v>
      </c>
      <c r="AJ163" s="34">
        <f t="shared" si="217"/>
        <v>0</v>
      </c>
      <c r="AK163" s="34">
        <f t="shared" si="217"/>
        <v>10000</v>
      </c>
      <c r="AL163" s="34">
        <f t="shared" si="217"/>
        <v>0</v>
      </c>
      <c r="AM163" s="34">
        <f t="shared" si="217"/>
        <v>0</v>
      </c>
      <c r="AN163" s="34">
        <f t="shared" si="217"/>
        <v>10000</v>
      </c>
      <c r="AO163" s="22">
        <f t="shared" si="182"/>
        <v>1327.2280841462605</v>
      </c>
      <c r="AP163" s="34">
        <f t="shared" si="217"/>
        <v>10000</v>
      </c>
      <c r="AQ163" s="34">
        <f t="shared" si="217"/>
        <v>0</v>
      </c>
      <c r="AR163" s="22">
        <f t="shared" si="183"/>
        <v>1327.2280841462605</v>
      </c>
      <c r="AS163" s="22"/>
      <c r="AT163" s="22">
        <f t="shared" ref="AT163" si="218">SUM(AT166)</f>
        <v>0</v>
      </c>
      <c r="AU163" s="22">
        <f t="shared" ref="AU163:AV163" si="219">SUM(AU166)</f>
        <v>0</v>
      </c>
      <c r="AV163" s="22">
        <f t="shared" si="219"/>
        <v>0</v>
      </c>
      <c r="AW163" s="22">
        <f t="shared" si="165"/>
        <v>1327.2280841462605</v>
      </c>
      <c r="AX163" s="2"/>
      <c r="AY163" s="2"/>
      <c r="AZ163" s="2"/>
      <c r="BA163" s="2"/>
      <c r="BB163" s="2"/>
      <c r="BC163" s="2"/>
      <c r="BD163" s="2">
        <f t="shared" si="187"/>
        <v>0</v>
      </c>
      <c r="BE163" s="2">
        <f t="shared" si="188"/>
        <v>1327.2280841462605</v>
      </c>
      <c r="BF163" s="2">
        <f t="shared" si="189"/>
        <v>0</v>
      </c>
      <c r="BG163" s="2"/>
      <c r="BH163" s="2">
        <f>SUM(BH162)</f>
        <v>0</v>
      </c>
      <c r="BI163" s="2">
        <f>SUM(BI162)</f>
        <v>1330</v>
      </c>
      <c r="BJ163" s="2">
        <v>0</v>
      </c>
      <c r="BK163" s="2">
        <f t="shared" ref="BK163:BL163" si="220">SUM(BK162)</f>
        <v>1330</v>
      </c>
      <c r="BL163" s="2">
        <f t="shared" si="220"/>
        <v>1330</v>
      </c>
      <c r="BM163" s="10">
        <f t="shared" si="176"/>
        <v>0</v>
      </c>
    </row>
    <row r="164" spans="1:70" hidden="1" x14ac:dyDescent="0.2">
      <c r="A164" s="24"/>
      <c r="B164" s="31" t="s">
        <v>369</v>
      </c>
      <c r="C164" s="20"/>
      <c r="D164" s="31"/>
      <c r="E164" s="20"/>
      <c r="F164" s="20"/>
      <c r="G164" s="20"/>
      <c r="H164" s="20"/>
      <c r="I164" s="39" t="s">
        <v>370</v>
      </c>
      <c r="J164" s="33" t="s">
        <v>1</v>
      </c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22">
        <f t="shared" si="182"/>
        <v>0</v>
      </c>
      <c r="AP164" s="34">
        <v>10000</v>
      </c>
      <c r="AQ164" s="34"/>
      <c r="AR164" s="22">
        <f t="shared" si="183"/>
        <v>1327.2280841462605</v>
      </c>
      <c r="AS164" s="22"/>
      <c r="AT164" s="22">
        <v>10000</v>
      </c>
      <c r="AU164" s="22"/>
      <c r="AV164" s="22"/>
      <c r="AW164" s="22">
        <v>0</v>
      </c>
      <c r="AX164" s="2"/>
      <c r="AY164" s="2"/>
      <c r="AZ164" s="2"/>
      <c r="BA164" s="2"/>
      <c r="BB164" s="2"/>
      <c r="BC164" s="2"/>
      <c r="BD164" s="2">
        <f t="shared" si="187"/>
        <v>0</v>
      </c>
      <c r="BE164" s="2">
        <f t="shared" si="188"/>
        <v>0</v>
      </c>
      <c r="BF164" s="2">
        <f t="shared" si="189"/>
        <v>0</v>
      </c>
      <c r="BG164" s="2"/>
      <c r="BH164" s="2">
        <v>0</v>
      </c>
      <c r="BI164" s="2">
        <v>1330</v>
      </c>
      <c r="BJ164" s="2"/>
      <c r="BK164" s="2">
        <v>1330</v>
      </c>
      <c r="BL164" s="2">
        <v>1330</v>
      </c>
      <c r="BM164" s="10">
        <f t="shared" si="176"/>
        <v>0</v>
      </c>
    </row>
    <row r="165" spans="1:70" hidden="1" x14ac:dyDescent="0.2">
      <c r="A165" s="24"/>
      <c r="B165" s="31" t="s">
        <v>369</v>
      </c>
      <c r="C165" s="20"/>
      <c r="D165" s="31"/>
      <c r="E165" s="20"/>
      <c r="F165" s="20"/>
      <c r="G165" s="20"/>
      <c r="H165" s="20"/>
      <c r="I165" s="39" t="s">
        <v>371</v>
      </c>
      <c r="J165" s="33" t="s">
        <v>397</v>
      </c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22"/>
      <c r="AP165" s="34"/>
      <c r="AQ165" s="34"/>
      <c r="AR165" s="22"/>
      <c r="AS165" s="22"/>
      <c r="AT165" s="22"/>
      <c r="AU165" s="22"/>
      <c r="AV165" s="22"/>
      <c r="AW165" s="22">
        <v>1327.23</v>
      </c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>
        <v>0</v>
      </c>
      <c r="BI165" s="2">
        <v>0</v>
      </c>
      <c r="BJ165" s="2"/>
      <c r="BK165" s="2"/>
      <c r="BL165" s="2"/>
      <c r="BM165" s="10">
        <v>0</v>
      </c>
    </row>
    <row r="166" spans="1:70" hidden="1" x14ac:dyDescent="0.2">
      <c r="A166" s="29"/>
      <c r="B166" s="36"/>
      <c r="C166" s="35"/>
      <c r="D166" s="35"/>
      <c r="E166" s="35"/>
      <c r="F166" s="35"/>
      <c r="G166" s="35"/>
      <c r="H166" s="35"/>
      <c r="I166" s="21">
        <v>3</v>
      </c>
      <c r="J166" s="5" t="s">
        <v>4</v>
      </c>
      <c r="K166" s="22">
        <f t="shared" si="213"/>
        <v>0</v>
      </c>
      <c r="L166" s="22">
        <f t="shared" si="213"/>
        <v>3000</v>
      </c>
      <c r="M166" s="22">
        <f t="shared" si="213"/>
        <v>3000</v>
      </c>
      <c r="N166" s="22">
        <f t="shared" si="213"/>
        <v>3000</v>
      </c>
      <c r="O166" s="22">
        <f t="shared" si="213"/>
        <v>3000</v>
      </c>
      <c r="P166" s="22">
        <f t="shared" si="213"/>
        <v>3000</v>
      </c>
      <c r="Q166" s="22">
        <f t="shared" si="213"/>
        <v>3000</v>
      </c>
      <c r="R166" s="22">
        <f t="shared" si="213"/>
        <v>0</v>
      </c>
      <c r="S166" s="22">
        <f t="shared" si="213"/>
        <v>3000</v>
      </c>
      <c r="T166" s="22">
        <f t="shared" si="213"/>
        <v>0</v>
      </c>
      <c r="U166" s="22">
        <f t="shared" si="213"/>
        <v>0</v>
      </c>
      <c r="V166" s="22">
        <f t="shared" si="213"/>
        <v>100</v>
      </c>
      <c r="W166" s="22">
        <f t="shared" si="213"/>
        <v>3000</v>
      </c>
      <c r="X166" s="22">
        <f t="shared" si="213"/>
        <v>3000</v>
      </c>
      <c r="Y166" s="22">
        <f t="shared" si="213"/>
        <v>3000</v>
      </c>
      <c r="Z166" s="22">
        <f t="shared" si="213"/>
        <v>3000</v>
      </c>
      <c r="AA166" s="22">
        <f t="shared" si="213"/>
        <v>8000</v>
      </c>
      <c r="AB166" s="22">
        <f t="shared" si="213"/>
        <v>0</v>
      </c>
      <c r="AC166" s="22">
        <f t="shared" si="213"/>
        <v>30000</v>
      </c>
      <c r="AD166" s="22">
        <f t="shared" si="213"/>
        <v>10000</v>
      </c>
      <c r="AE166" s="22">
        <f t="shared" si="213"/>
        <v>0</v>
      </c>
      <c r="AF166" s="22">
        <f t="shared" si="214"/>
        <v>0</v>
      </c>
      <c r="AG166" s="22">
        <f t="shared" si="214"/>
        <v>10000</v>
      </c>
      <c r="AH166" s="22">
        <f t="shared" si="214"/>
        <v>4997.09</v>
      </c>
      <c r="AI166" s="22">
        <f t="shared" si="214"/>
        <v>10000</v>
      </c>
      <c r="AJ166" s="22">
        <f t="shared" si="214"/>
        <v>0</v>
      </c>
      <c r="AK166" s="22">
        <f t="shared" si="214"/>
        <v>10000</v>
      </c>
      <c r="AL166" s="22">
        <f t="shared" si="214"/>
        <v>0</v>
      </c>
      <c r="AM166" s="22">
        <f t="shared" si="214"/>
        <v>0</v>
      </c>
      <c r="AN166" s="22">
        <f t="shared" si="214"/>
        <v>10000</v>
      </c>
      <c r="AO166" s="22">
        <f t="shared" si="182"/>
        <v>1327.2280841462605</v>
      </c>
      <c r="AP166" s="22">
        <f t="shared" si="214"/>
        <v>10000</v>
      </c>
      <c r="AQ166" s="22">
        <f t="shared" si="214"/>
        <v>0</v>
      </c>
      <c r="AR166" s="22">
        <f t="shared" si="183"/>
        <v>1327.2280841462605</v>
      </c>
      <c r="AS166" s="22"/>
      <c r="AT166" s="22">
        <f t="shared" ref="AT166:AV168" si="221">SUM(AT167)</f>
        <v>0</v>
      </c>
      <c r="AU166" s="22">
        <f t="shared" si="221"/>
        <v>0</v>
      </c>
      <c r="AV166" s="22">
        <f t="shared" si="221"/>
        <v>0</v>
      </c>
      <c r="AW166" s="22">
        <f t="shared" ref="AW166:AW175" si="222">SUM(AR166+AU166-AV166)</f>
        <v>1327.2280841462605</v>
      </c>
      <c r="AX166" s="2"/>
      <c r="AY166" s="2"/>
      <c r="AZ166" s="2"/>
      <c r="BA166" s="2"/>
      <c r="BB166" s="2"/>
      <c r="BC166" s="2"/>
      <c r="BD166" s="2">
        <f t="shared" si="187"/>
        <v>0</v>
      </c>
      <c r="BE166" s="2">
        <f t="shared" si="188"/>
        <v>1327.2280841462605</v>
      </c>
      <c r="BF166" s="2">
        <f t="shared" si="189"/>
        <v>0</v>
      </c>
      <c r="BG166" s="2">
        <f t="shared" ref="BG166:BL168" si="223">SUM(BG167)</f>
        <v>0</v>
      </c>
      <c r="BH166" s="2">
        <f t="shared" si="223"/>
        <v>0</v>
      </c>
      <c r="BI166" s="2">
        <f t="shared" si="223"/>
        <v>1330</v>
      </c>
      <c r="BJ166" s="2">
        <f t="shared" si="223"/>
        <v>0</v>
      </c>
      <c r="BK166" s="2">
        <f t="shared" si="223"/>
        <v>1330</v>
      </c>
      <c r="BL166" s="2">
        <f t="shared" si="223"/>
        <v>1330</v>
      </c>
      <c r="BM166" s="10">
        <f t="shared" si="176"/>
        <v>0</v>
      </c>
    </row>
    <row r="167" spans="1:70" hidden="1" x14ac:dyDescent="0.2">
      <c r="A167" s="29"/>
      <c r="B167" s="36" t="s">
        <v>370</v>
      </c>
      <c r="C167" s="35"/>
      <c r="D167" s="35"/>
      <c r="E167" s="35"/>
      <c r="F167" s="35"/>
      <c r="G167" s="35"/>
      <c r="H167" s="35"/>
      <c r="I167" s="21">
        <v>38</v>
      </c>
      <c r="J167" s="5" t="s">
        <v>88</v>
      </c>
      <c r="K167" s="22">
        <f t="shared" si="213"/>
        <v>0</v>
      </c>
      <c r="L167" s="22">
        <f t="shared" si="213"/>
        <v>3000</v>
      </c>
      <c r="M167" s="22">
        <f t="shared" si="213"/>
        <v>3000</v>
      </c>
      <c r="N167" s="22">
        <f t="shared" si="213"/>
        <v>3000</v>
      </c>
      <c r="O167" s="22">
        <f t="shared" si="213"/>
        <v>3000</v>
      </c>
      <c r="P167" s="22">
        <f t="shared" si="213"/>
        <v>3000</v>
      </c>
      <c r="Q167" s="22">
        <f t="shared" si="213"/>
        <v>3000</v>
      </c>
      <c r="R167" s="22">
        <f t="shared" si="213"/>
        <v>0</v>
      </c>
      <c r="S167" s="22">
        <f t="shared" si="213"/>
        <v>3000</v>
      </c>
      <c r="T167" s="22">
        <f t="shared" si="213"/>
        <v>0</v>
      </c>
      <c r="U167" s="22">
        <f t="shared" si="213"/>
        <v>0</v>
      </c>
      <c r="V167" s="22">
        <f t="shared" si="213"/>
        <v>100</v>
      </c>
      <c r="W167" s="22">
        <f t="shared" si="213"/>
        <v>3000</v>
      </c>
      <c r="X167" s="22">
        <f t="shared" si="213"/>
        <v>3000</v>
      </c>
      <c r="Y167" s="22">
        <f t="shared" si="213"/>
        <v>3000</v>
      </c>
      <c r="Z167" s="22">
        <f t="shared" si="213"/>
        <v>3000</v>
      </c>
      <c r="AA167" s="22">
        <f t="shared" si="213"/>
        <v>8000</v>
      </c>
      <c r="AB167" s="22">
        <f t="shared" si="213"/>
        <v>0</v>
      </c>
      <c r="AC167" s="22">
        <f t="shared" si="213"/>
        <v>30000</v>
      </c>
      <c r="AD167" s="22">
        <f t="shared" si="213"/>
        <v>10000</v>
      </c>
      <c r="AE167" s="22">
        <f t="shared" si="213"/>
        <v>0</v>
      </c>
      <c r="AF167" s="22">
        <f t="shared" si="214"/>
        <v>0</v>
      </c>
      <c r="AG167" s="22">
        <f t="shared" si="214"/>
        <v>10000</v>
      </c>
      <c r="AH167" s="22">
        <f t="shared" si="214"/>
        <v>4997.09</v>
      </c>
      <c r="AI167" s="22">
        <f t="shared" si="214"/>
        <v>10000</v>
      </c>
      <c r="AJ167" s="22">
        <f t="shared" si="214"/>
        <v>0</v>
      </c>
      <c r="AK167" s="22">
        <f t="shared" si="214"/>
        <v>10000</v>
      </c>
      <c r="AL167" s="22">
        <f t="shared" si="214"/>
        <v>0</v>
      </c>
      <c r="AM167" s="22">
        <f t="shared" si="214"/>
        <v>0</v>
      </c>
      <c r="AN167" s="22">
        <f t="shared" si="214"/>
        <v>10000</v>
      </c>
      <c r="AO167" s="22">
        <f t="shared" si="182"/>
        <v>1327.2280841462605</v>
      </c>
      <c r="AP167" s="22">
        <f t="shared" si="214"/>
        <v>10000</v>
      </c>
      <c r="AQ167" s="22"/>
      <c r="AR167" s="22">
        <f t="shared" si="183"/>
        <v>1327.2280841462605</v>
      </c>
      <c r="AS167" s="22"/>
      <c r="AT167" s="22">
        <f t="shared" si="221"/>
        <v>0</v>
      </c>
      <c r="AU167" s="22">
        <f t="shared" si="221"/>
        <v>0</v>
      </c>
      <c r="AV167" s="22">
        <f t="shared" si="221"/>
        <v>0</v>
      </c>
      <c r="AW167" s="22">
        <f t="shared" si="222"/>
        <v>1327.2280841462605</v>
      </c>
      <c r="AX167" s="2"/>
      <c r="AY167" s="2"/>
      <c r="AZ167" s="2"/>
      <c r="BA167" s="2"/>
      <c r="BB167" s="2"/>
      <c r="BC167" s="2"/>
      <c r="BD167" s="2">
        <f t="shared" si="187"/>
        <v>0</v>
      </c>
      <c r="BE167" s="2">
        <f t="shared" si="188"/>
        <v>1327.2280841462605</v>
      </c>
      <c r="BF167" s="2">
        <f t="shared" si="189"/>
        <v>0</v>
      </c>
      <c r="BG167" s="2">
        <f t="shared" si="223"/>
        <v>0</v>
      </c>
      <c r="BH167" s="2">
        <f t="shared" si="223"/>
        <v>0</v>
      </c>
      <c r="BI167" s="2">
        <f t="shared" si="223"/>
        <v>1330</v>
      </c>
      <c r="BJ167" s="2">
        <f t="shared" si="223"/>
        <v>0</v>
      </c>
      <c r="BK167" s="2">
        <v>1330</v>
      </c>
      <c r="BL167" s="2">
        <v>1330</v>
      </c>
      <c r="BM167" s="10">
        <f t="shared" si="176"/>
        <v>0</v>
      </c>
    </row>
    <row r="168" spans="1:70" hidden="1" x14ac:dyDescent="0.2">
      <c r="A168" s="24"/>
      <c r="B168" s="31"/>
      <c r="C168" s="20"/>
      <c r="D168" s="20"/>
      <c r="E168" s="20"/>
      <c r="F168" s="20"/>
      <c r="G168" s="20"/>
      <c r="H168" s="20"/>
      <c r="I168" s="32">
        <v>381</v>
      </c>
      <c r="J168" s="33" t="s">
        <v>73</v>
      </c>
      <c r="K168" s="34">
        <f t="shared" si="213"/>
        <v>0</v>
      </c>
      <c r="L168" s="34">
        <f t="shared" si="213"/>
        <v>3000</v>
      </c>
      <c r="M168" s="34">
        <f t="shared" si="213"/>
        <v>3000</v>
      </c>
      <c r="N168" s="34">
        <f t="shared" si="213"/>
        <v>3000</v>
      </c>
      <c r="O168" s="34">
        <f t="shared" si="213"/>
        <v>3000</v>
      </c>
      <c r="P168" s="34">
        <f>SUM(P169)</f>
        <v>3000</v>
      </c>
      <c r="Q168" s="34">
        <f>SUM(Q169)</f>
        <v>3000</v>
      </c>
      <c r="R168" s="34">
        <f>SUM(R169)</f>
        <v>0</v>
      </c>
      <c r="S168" s="34">
        <f>SUM(S169)</f>
        <v>3000</v>
      </c>
      <c r="T168" s="34">
        <f>SUM(T169)</f>
        <v>0</v>
      </c>
      <c r="U168" s="34">
        <f t="shared" si="213"/>
        <v>0</v>
      </c>
      <c r="V168" s="34">
        <f t="shared" si="213"/>
        <v>100</v>
      </c>
      <c r="W168" s="34">
        <f t="shared" si="213"/>
        <v>3000</v>
      </c>
      <c r="X168" s="34">
        <f t="shared" si="213"/>
        <v>3000</v>
      </c>
      <c r="Y168" s="34">
        <f t="shared" si="213"/>
        <v>3000</v>
      </c>
      <c r="Z168" s="34">
        <f t="shared" si="213"/>
        <v>3000</v>
      </c>
      <c r="AA168" s="34">
        <f t="shared" si="213"/>
        <v>8000</v>
      </c>
      <c r="AB168" s="34">
        <f t="shared" si="213"/>
        <v>0</v>
      </c>
      <c r="AC168" s="34">
        <f t="shared" si="213"/>
        <v>30000</v>
      </c>
      <c r="AD168" s="34">
        <f t="shared" si="213"/>
        <v>10000</v>
      </c>
      <c r="AE168" s="34">
        <f t="shared" si="213"/>
        <v>0</v>
      </c>
      <c r="AF168" s="34">
        <f t="shared" si="214"/>
        <v>0</v>
      </c>
      <c r="AG168" s="34">
        <f t="shared" si="214"/>
        <v>10000</v>
      </c>
      <c r="AH168" s="34">
        <f t="shared" si="214"/>
        <v>4997.09</v>
      </c>
      <c r="AI168" s="34">
        <f t="shared" si="214"/>
        <v>10000</v>
      </c>
      <c r="AJ168" s="34">
        <f t="shared" si="214"/>
        <v>0</v>
      </c>
      <c r="AK168" s="34">
        <f t="shared" si="214"/>
        <v>10000</v>
      </c>
      <c r="AL168" s="34">
        <f t="shared" si="214"/>
        <v>0</v>
      </c>
      <c r="AM168" s="34">
        <f t="shared" si="214"/>
        <v>0</v>
      </c>
      <c r="AN168" s="34">
        <f t="shared" si="214"/>
        <v>10000</v>
      </c>
      <c r="AO168" s="22">
        <f t="shared" si="182"/>
        <v>1327.2280841462605</v>
      </c>
      <c r="AP168" s="34">
        <f t="shared" si="214"/>
        <v>10000</v>
      </c>
      <c r="AQ168" s="34"/>
      <c r="AR168" s="22">
        <f t="shared" si="183"/>
        <v>1327.2280841462605</v>
      </c>
      <c r="AS168" s="22"/>
      <c r="AT168" s="22">
        <f t="shared" si="221"/>
        <v>0</v>
      </c>
      <c r="AU168" s="22">
        <f t="shared" si="221"/>
        <v>0</v>
      </c>
      <c r="AV168" s="22">
        <f t="shared" si="221"/>
        <v>0</v>
      </c>
      <c r="AW168" s="22">
        <f t="shared" si="222"/>
        <v>1327.2280841462605</v>
      </c>
      <c r="AX168" s="2"/>
      <c r="AY168" s="2"/>
      <c r="AZ168" s="2"/>
      <c r="BA168" s="2"/>
      <c r="BB168" s="2"/>
      <c r="BC168" s="2"/>
      <c r="BD168" s="2">
        <f t="shared" si="187"/>
        <v>0</v>
      </c>
      <c r="BE168" s="2">
        <f t="shared" si="188"/>
        <v>1327.2280841462605</v>
      </c>
      <c r="BF168" s="2">
        <f t="shared" si="189"/>
        <v>0</v>
      </c>
      <c r="BG168" s="2">
        <f t="shared" si="223"/>
        <v>0</v>
      </c>
      <c r="BH168" s="2">
        <f t="shared" si="223"/>
        <v>0</v>
      </c>
      <c r="BI168" s="2">
        <f t="shared" si="223"/>
        <v>1330</v>
      </c>
      <c r="BJ168" s="2">
        <f t="shared" si="223"/>
        <v>0</v>
      </c>
      <c r="BK168" s="2"/>
      <c r="BL168" s="2"/>
      <c r="BM168" s="10">
        <f t="shared" si="176"/>
        <v>0</v>
      </c>
    </row>
    <row r="169" spans="1:70" hidden="1" x14ac:dyDescent="0.2">
      <c r="A169" s="24"/>
      <c r="B169" s="31"/>
      <c r="C169" s="20"/>
      <c r="D169" s="20"/>
      <c r="E169" s="20"/>
      <c r="F169" s="20"/>
      <c r="G169" s="20"/>
      <c r="H169" s="20"/>
      <c r="I169" s="32">
        <v>38111</v>
      </c>
      <c r="J169" s="33" t="s">
        <v>104</v>
      </c>
      <c r="K169" s="34">
        <v>0</v>
      </c>
      <c r="L169" s="34">
        <v>3000</v>
      </c>
      <c r="M169" s="34">
        <v>3000</v>
      </c>
      <c r="N169" s="34">
        <v>3000</v>
      </c>
      <c r="O169" s="34">
        <v>3000</v>
      </c>
      <c r="P169" s="34">
        <v>3000</v>
      </c>
      <c r="Q169" s="34">
        <v>3000</v>
      </c>
      <c r="R169" s="34"/>
      <c r="S169" s="34">
        <v>3000</v>
      </c>
      <c r="T169" s="34"/>
      <c r="U169" s="34"/>
      <c r="V169" s="22">
        <f t="shared" si="127"/>
        <v>100</v>
      </c>
      <c r="W169" s="34">
        <v>3000</v>
      </c>
      <c r="X169" s="34">
        <v>3000</v>
      </c>
      <c r="Y169" s="34">
        <v>3000</v>
      </c>
      <c r="Z169" s="34">
        <v>3000</v>
      </c>
      <c r="AA169" s="34">
        <v>8000</v>
      </c>
      <c r="AB169" s="34"/>
      <c r="AC169" s="34">
        <v>30000</v>
      </c>
      <c r="AD169" s="34">
        <v>10000</v>
      </c>
      <c r="AE169" s="34"/>
      <c r="AF169" s="34"/>
      <c r="AG169" s="37">
        <v>10000</v>
      </c>
      <c r="AH169" s="34">
        <v>4997.09</v>
      </c>
      <c r="AI169" s="34">
        <v>10000</v>
      </c>
      <c r="AJ169" s="2">
        <v>0</v>
      </c>
      <c r="AK169" s="34">
        <v>10000</v>
      </c>
      <c r="AL169" s="34"/>
      <c r="AM169" s="34"/>
      <c r="AN169" s="2">
        <f t="shared" ref="AN169:AN262" si="224">SUM(AK169+AL169-AM169)</f>
        <v>10000</v>
      </c>
      <c r="AO169" s="22">
        <f t="shared" si="182"/>
        <v>1327.2280841462605</v>
      </c>
      <c r="AP169" s="2">
        <v>10000</v>
      </c>
      <c r="AQ169" s="2"/>
      <c r="AR169" s="22">
        <f t="shared" si="183"/>
        <v>1327.2280841462605</v>
      </c>
      <c r="AS169" s="22"/>
      <c r="AT169" s="22"/>
      <c r="AU169" s="22"/>
      <c r="AV169" s="22"/>
      <c r="AW169" s="22">
        <f t="shared" si="222"/>
        <v>1327.2280841462605</v>
      </c>
      <c r="AX169" s="2"/>
      <c r="AY169" s="2">
        <v>1327.23</v>
      </c>
      <c r="AZ169" s="2"/>
      <c r="BA169" s="2"/>
      <c r="BB169" s="2"/>
      <c r="BC169" s="2"/>
      <c r="BD169" s="2">
        <f t="shared" si="187"/>
        <v>1327.23</v>
      </c>
      <c r="BE169" s="2">
        <f t="shared" si="188"/>
        <v>-1.9158537395469466E-3</v>
      </c>
      <c r="BF169" s="2">
        <f t="shared" si="189"/>
        <v>-1327.23</v>
      </c>
      <c r="BG169" s="2"/>
      <c r="BH169" s="2">
        <v>0</v>
      </c>
      <c r="BI169" s="2">
        <v>1330</v>
      </c>
      <c r="BJ169" s="2">
        <v>0</v>
      </c>
      <c r="BK169" s="2"/>
      <c r="BL169" s="2"/>
      <c r="BM169" s="10">
        <f t="shared" si="176"/>
        <v>0</v>
      </c>
    </row>
    <row r="170" spans="1:70" hidden="1" x14ac:dyDescent="0.2">
      <c r="A170" s="29" t="s">
        <v>106</v>
      </c>
      <c r="B170" s="36"/>
      <c r="C170" s="35"/>
      <c r="D170" s="35"/>
      <c r="E170" s="35"/>
      <c r="F170" s="35"/>
      <c r="G170" s="35"/>
      <c r="H170" s="35"/>
      <c r="I170" s="21" t="s">
        <v>108</v>
      </c>
      <c r="J170" s="5" t="s">
        <v>161</v>
      </c>
      <c r="K170" s="22">
        <f t="shared" ref="K170:R170" si="225">SUM(K171+K187)</f>
        <v>82578.36</v>
      </c>
      <c r="L170" s="22">
        <f t="shared" si="225"/>
        <v>25000</v>
      </c>
      <c r="M170" s="22">
        <f t="shared" si="225"/>
        <v>25000</v>
      </c>
      <c r="N170" s="22">
        <f t="shared" si="225"/>
        <v>122000</v>
      </c>
      <c r="O170" s="22">
        <f>SUM(O171+O187)</f>
        <v>122000</v>
      </c>
      <c r="P170" s="22">
        <f t="shared" si="225"/>
        <v>129000</v>
      </c>
      <c r="Q170" s="22">
        <f>SUM(Q171+Q187)</f>
        <v>129000</v>
      </c>
      <c r="R170" s="22">
        <f t="shared" si="225"/>
        <v>42556.25</v>
      </c>
      <c r="S170" s="22">
        <f>SUM(S171+S187+S195)</f>
        <v>110000</v>
      </c>
      <c r="T170" s="22">
        <f>SUM(T171+T187+T195)</f>
        <v>51240.19</v>
      </c>
      <c r="U170" s="22">
        <f t="shared" ref="U170:X170" si="226">SUM(U171+U187+U195)</f>
        <v>0</v>
      </c>
      <c r="V170" s="22">
        <f t="shared" si="226"/>
        <v>161.39076284379865</v>
      </c>
      <c r="W170" s="22">
        <f t="shared" si="226"/>
        <v>160000</v>
      </c>
      <c r="X170" s="22">
        <f t="shared" si="226"/>
        <v>191000</v>
      </c>
      <c r="Y170" s="22">
        <f>SUM(Y171+Y187+Y195)</f>
        <v>199500</v>
      </c>
      <c r="Z170" s="22">
        <f>SUM(Z171+Z187+Z195)</f>
        <v>199500</v>
      </c>
      <c r="AA170" s="22">
        <f>SUM(AA171+AA187+AA195)</f>
        <v>220000</v>
      </c>
      <c r="AB170" s="22">
        <f t="shared" ref="AB170" si="227">SUM(AB171+AB187+AB195)</f>
        <v>110744.73</v>
      </c>
      <c r="AC170" s="22">
        <f>SUM(AC171+AC187+AC195)</f>
        <v>220000</v>
      </c>
      <c r="AD170" s="22">
        <f>SUM(AD171+AD187+AD195)</f>
        <v>208000</v>
      </c>
      <c r="AE170" s="22">
        <f t="shared" ref="AE170:AQ170" si="228">SUM(AE171+AE187+AE195)</f>
        <v>0</v>
      </c>
      <c r="AF170" s="22">
        <f t="shared" si="228"/>
        <v>0</v>
      </c>
      <c r="AG170" s="22">
        <f t="shared" si="228"/>
        <v>224000</v>
      </c>
      <c r="AH170" s="22">
        <f t="shared" si="228"/>
        <v>135922.87</v>
      </c>
      <c r="AI170" s="22">
        <f t="shared" si="228"/>
        <v>223000</v>
      </c>
      <c r="AJ170" s="22">
        <f t="shared" si="228"/>
        <v>64888.979999999996</v>
      </c>
      <c r="AK170" s="22">
        <f t="shared" si="228"/>
        <v>271000</v>
      </c>
      <c r="AL170" s="22">
        <f t="shared" si="228"/>
        <v>33500</v>
      </c>
      <c r="AM170" s="22">
        <f t="shared" si="228"/>
        <v>0</v>
      </c>
      <c r="AN170" s="22">
        <f t="shared" si="228"/>
        <v>304500</v>
      </c>
      <c r="AO170" s="22">
        <f t="shared" si="182"/>
        <v>40414.09516225363</v>
      </c>
      <c r="AP170" s="22">
        <f t="shared" si="228"/>
        <v>300500</v>
      </c>
      <c r="AQ170" s="22">
        <f t="shared" si="228"/>
        <v>0</v>
      </c>
      <c r="AR170" s="22">
        <f t="shared" si="183"/>
        <v>39883.203928595125</v>
      </c>
      <c r="AS170" s="22"/>
      <c r="AT170" s="22">
        <f t="shared" ref="AT170" si="229">SUM(AT171+AT187+AT195)</f>
        <v>21432.65</v>
      </c>
      <c r="AU170" s="22">
        <f t="shared" ref="AU170:AV170" si="230">SUM(AU171+AU187+AU195)</f>
        <v>2000</v>
      </c>
      <c r="AV170" s="22">
        <f t="shared" si="230"/>
        <v>0</v>
      </c>
      <c r="AW170" s="22">
        <f t="shared" si="222"/>
        <v>41883.203928595125</v>
      </c>
      <c r="AX170" s="2"/>
      <c r="AY170" s="2"/>
      <c r="AZ170" s="2"/>
      <c r="BA170" s="2"/>
      <c r="BB170" s="2"/>
      <c r="BC170" s="2"/>
      <c r="BD170" s="2">
        <f t="shared" si="187"/>
        <v>0</v>
      </c>
      <c r="BE170" s="2">
        <f t="shared" si="188"/>
        <v>41883.203928595125</v>
      </c>
      <c r="BF170" s="2">
        <f t="shared" si="189"/>
        <v>0</v>
      </c>
      <c r="BG170" s="2">
        <f>SUM(BG171+BG187+BG195)</f>
        <v>31631</v>
      </c>
      <c r="BH170" s="2">
        <f>SUM(BH171+BH187+BH195)</f>
        <v>19395.059999999998</v>
      </c>
      <c r="BI170" s="2">
        <f>SUM(BI171+BI187+BI195)</f>
        <v>52850</v>
      </c>
      <c r="BJ170" s="2">
        <f>SUM(BJ171+BJ187+BJ195)</f>
        <v>20871.87</v>
      </c>
      <c r="BK170" s="2">
        <f t="shared" ref="BK170:BL170" si="231">SUM(BK171+BK187+BK195)</f>
        <v>49000</v>
      </c>
      <c r="BL170" s="2">
        <f t="shared" si="231"/>
        <v>49000</v>
      </c>
      <c r="BM170" s="10">
        <f t="shared" si="176"/>
        <v>39.492658467360457</v>
      </c>
    </row>
    <row r="171" spans="1:70" hidden="1" x14ac:dyDescent="0.2">
      <c r="A171" s="24" t="s">
        <v>107</v>
      </c>
      <c r="B171" s="31"/>
      <c r="C171" s="20"/>
      <c r="D171" s="20"/>
      <c r="E171" s="20"/>
      <c r="F171" s="20"/>
      <c r="G171" s="20"/>
      <c r="H171" s="20"/>
      <c r="I171" s="32" t="s">
        <v>21</v>
      </c>
      <c r="J171" s="33" t="s">
        <v>162</v>
      </c>
      <c r="K171" s="34">
        <f t="shared" ref="K171:AE180" si="232">SUM(K172)</f>
        <v>8000</v>
      </c>
      <c r="L171" s="34">
        <f t="shared" si="232"/>
        <v>10000</v>
      </c>
      <c r="M171" s="34">
        <f t="shared" si="232"/>
        <v>10000</v>
      </c>
      <c r="N171" s="34">
        <f t="shared" si="232"/>
        <v>82000</v>
      </c>
      <c r="O171" s="34">
        <f t="shared" si="232"/>
        <v>82000</v>
      </c>
      <c r="P171" s="34">
        <f t="shared" si="232"/>
        <v>82000</v>
      </c>
      <c r="Q171" s="34">
        <f t="shared" si="232"/>
        <v>82000</v>
      </c>
      <c r="R171" s="34">
        <f t="shared" si="232"/>
        <v>37145.75</v>
      </c>
      <c r="S171" s="34">
        <f t="shared" si="232"/>
        <v>80000</v>
      </c>
      <c r="T171" s="34">
        <f t="shared" si="232"/>
        <v>29334.9</v>
      </c>
      <c r="U171" s="34">
        <f t="shared" si="232"/>
        <v>0</v>
      </c>
      <c r="V171" s="34">
        <f t="shared" si="232"/>
        <v>97.560975609756099</v>
      </c>
      <c r="W171" s="34">
        <f t="shared" si="232"/>
        <v>100000</v>
      </c>
      <c r="X171" s="34">
        <f t="shared" si="232"/>
        <v>100000</v>
      </c>
      <c r="Y171" s="34">
        <f>SUM(Y172)</f>
        <v>100000</v>
      </c>
      <c r="Z171" s="34">
        <f>SUM(Z172)</f>
        <v>100000</v>
      </c>
      <c r="AA171" s="34">
        <f t="shared" si="232"/>
        <v>116000</v>
      </c>
      <c r="AB171" s="34">
        <f t="shared" si="232"/>
        <v>63895.98</v>
      </c>
      <c r="AC171" s="34">
        <f t="shared" si="232"/>
        <v>116000</v>
      </c>
      <c r="AD171" s="34">
        <f t="shared" si="232"/>
        <v>116000</v>
      </c>
      <c r="AE171" s="34">
        <f t="shared" si="232"/>
        <v>0</v>
      </c>
      <c r="AF171" s="34">
        <f t="shared" ref="AF171:AQ180" si="233">SUM(AF172)</f>
        <v>0</v>
      </c>
      <c r="AG171" s="34">
        <f t="shared" si="233"/>
        <v>116000</v>
      </c>
      <c r="AH171" s="34">
        <f t="shared" si="233"/>
        <v>80602.94</v>
      </c>
      <c r="AI171" s="34">
        <f t="shared" si="233"/>
        <v>116000</v>
      </c>
      <c r="AJ171" s="34">
        <f t="shared" si="233"/>
        <v>51267.74</v>
      </c>
      <c r="AK171" s="34">
        <f t="shared" si="233"/>
        <v>136000</v>
      </c>
      <c r="AL171" s="34">
        <f t="shared" si="233"/>
        <v>5000</v>
      </c>
      <c r="AM171" s="34">
        <f t="shared" si="233"/>
        <v>0</v>
      </c>
      <c r="AN171" s="34">
        <f t="shared" si="233"/>
        <v>141000</v>
      </c>
      <c r="AO171" s="22">
        <f t="shared" si="182"/>
        <v>18713.915986462274</v>
      </c>
      <c r="AP171" s="34">
        <f t="shared" si="233"/>
        <v>142000</v>
      </c>
      <c r="AQ171" s="34">
        <f t="shared" si="233"/>
        <v>0</v>
      </c>
      <c r="AR171" s="22">
        <f t="shared" si="183"/>
        <v>18846.638794876897</v>
      </c>
      <c r="AS171" s="22"/>
      <c r="AT171" s="22">
        <f t="shared" ref="AT171:AV171" si="234">SUM(AT172)</f>
        <v>10906.460000000001</v>
      </c>
      <c r="AU171" s="22">
        <f t="shared" si="234"/>
        <v>0</v>
      </c>
      <c r="AV171" s="22">
        <f t="shared" si="234"/>
        <v>0</v>
      </c>
      <c r="AW171" s="22">
        <f t="shared" si="222"/>
        <v>18846.638794876897</v>
      </c>
      <c r="AX171" s="2"/>
      <c r="AY171" s="2"/>
      <c r="AZ171" s="2"/>
      <c r="BA171" s="2"/>
      <c r="BB171" s="2"/>
      <c r="BC171" s="2"/>
      <c r="BD171" s="2">
        <f t="shared" si="187"/>
        <v>0</v>
      </c>
      <c r="BE171" s="2">
        <f t="shared" si="188"/>
        <v>18846.638794876897</v>
      </c>
      <c r="BF171" s="2">
        <f t="shared" si="189"/>
        <v>0</v>
      </c>
      <c r="BG171" s="2">
        <f>SUM(BG175)</f>
        <v>14841</v>
      </c>
      <c r="BH171" s="2">
        <f>SUM(BH175)</f>
        <v>9161.74</v>
      </c>
      <c r="BI171" s="2">
        <f>SUM(BI175)</f>
        <v>37550</v>
      </c>
      <c r="BJ171" s="2">
        <f>SUM(BJ175)</f>
        <v>12476.689999999999</v>
      </c>
      <c r="BK171" s="2">
        <f t="shared" ref="BK171:BL171" si="235">SUM(BK175)</f>
        <v>37500</v>
      </c>
      <c r="BL171" s="2">
        <f t="shared" si="235"/>
        <v>37500</v>
      </c>
      <c r="BM171" s="10">
        <f t="shared" si="176"/>
        <v>33.226870838881489</v>
      </c>
    </row>
    <row r="172" spans="1:70" hidden="1" x14ac:dyDescent="0.2">
      <c r="A172" s="24"/>
      <c r="B172" s="31"/>
      <c r="C172" s="20"/>
      <c r="D172" s="20"/>
      <c r="E172" s="20"/>
      <c r="F172" s="20"/>
      <c r="G172" s="20"/>
      <c r="H172" s="20"/>
      <c r="I172" s="32" t="s">
        <v>169</v>
      </c>
      <c r="J172" s="33"/>
      <c r="K172" s="34">
        <f t="shared" ref="K172:AQ172" si="236">SUM(K175)</f>
        <v>8000</v>
      </c>
      <c r="L172" s="34">
        <f t="shared" si="236"/>
        <v>10000</v>
      </c>
      <c r="M172" s="34">
        <f t="shared" si="236"/>
        <v>10000</v>
      </c>
      <c r="N172" s="34">
        <f t="shared" si="236"/>
        <v>82000</v>
      </c>
      <c r="O172" s="34">
        <f t="shared" si="236"/>
        <v>82000</v>
      </c>
      <c r="P172" s="34">
        <f t="shared" si="236"/>
        <v>82000</v>
      </c>
      <c r="Q172" s="34">
        <f t="shared" si="236"/>
        <v>82000</v>
      </c>
      <c r="R172" s="34">
        <f t="shared" si="236"/>
        <v>37145.75</v>
      </c>
      <c r="S172" s="34">
        <f t="shared" si="236"/>
        <v>80000</v>
      </c>
      <c r="T172" s="34">
        <f t="shared" si="236"/>
        <v>29334.9</v>
      </c>
      <c r="U172" s="34">
        <f t="shared" si="236"/>
        <v>0</v>
      </c>
      <c r="V172" s="34">
        <f t="shared" si="236"/>
        <v>97.560975609756099</v>
      </c>
      <c r="W172" s="34">
        <f t="shared" si="236"/>
        <v>100000</v>
      </c>
      <c r="X172" s="34">
        <f t="shared" si="236"/>
        <v>100000</v>
      </c>
      <c r="Y172" s="34">
        <f t="shared" si="236"/>
        <v>100000</v>
      </c>
      <c r="Z172" s="34">
        <f t="shared" si="236"/>
        <v>100000</v>
      </c>
      <c r="AA172" s="34">
        <f t="shared" si="236"/>
        <v>116000</v>
      </c>
      <c r="AB172" s="34">
        <f t="shared" si="236"/>
        <v>63895.98</v>
      </c>
      <c r="AC172" s="34">
        <f t="shared" si="236"/>
        <v>116000</v>
      </c>
      <c r="AD172" s="34">
        <f t="shared" si="236"/>
        <v>116000</v>
      </c>
      <c r="AE172" s="34">
        <f t="shared" si="236"/>
        <v>0</v>
      </c>
      <c r="AF172" s="34">
        <f t="shared" si="236"/>
        <v>0</v>
      </c>
      <c r="AG172" s="34">
        <f t="shared" si="236"/>
        <v>116000</v>
      </c>
      <c r="AH172" s="34">
        <f t="shared" si="236"/>
        <v>80602.94</v>
      </c>
      <c r="AI172" s="34">
        <f t="shared" si="236"/>
        <v>116000</v>
      </c>
      <c r="AJ172" s="34">
        <f t="shared" si="236"/>
        <v>51267.74</v>
      </c>
      <c r="AK172" s="34">
        <f t="shared" si="236"/>
        <v>136000</v>
      </c>
      <c r="AL172" s="34">
        <f t="shared" si="236"/>
        <v>5000</v>
      </c>
      <c r="AM172" s="34">
        <f t="shared" si="236"/>
        <v>0</v>
      </c>
      <c r="AN172" s="34">
        <f t="shared" si="236"/>
        <v>141000</v>
      </c>
      <c r="AO172" s="22">
        <f t="shared" si="182"/>
        <v>18713.915986462274</v>
      </c>
      <c r="AP172" s="34">
        <f t="shared" si="236"/>
        <v>142000</v>
      </c>
      <c r="AQ172" s="34">
        <f t="shared" si="236"/>
        <v>0</v>
      </c>
      <c r="AR172" s="22">
        <f t="shared" si="183"/>
        <v>18846.638794876897</v>
      </c>
      <c r="AS172" s="22"/>
      <c r="AT172" s="22">
        <f t="shared" ref="AT172" si="237">SUM(AT175)</f>
        <v>10906.460000000001</v>
      </c>
      <c r="AU172" s="22">
        <f t="shared" ref="AU172:AV172" si="238">SUM(AU175)</f>
        <v>0</v>
      </c>
      <c r="AV172" s="22">
        <f t="shared" si="238"/>
        <v>0</v>
      </c>
      <c r="AW172" s="22">
        <f t="shared" si="222"/>
        <v>18846.638794876897</v>
      </c>
      <c r="AX172" s="2"/>
      <c r="AY172" s="2"/>
      <c r="AZ172" s="2"/>
      <c r="BA172" s="2"/>
      <c r="BB172" s="2"/>
      <c r="BC172" s="2"/>
      <c r="BD172" s="2">
        <f t="shared" si="187"/>
        <v>0</v>
      </c>
      <c r="BE172" s="2">
        <f t="shared" si="188"/>
        <v>18846.638794876897</v>
      </c>
      <c r="BF172" s="2">
        <f t="shared" si="189"/>
        <v>0</v>
      </c>
      <c r="BG172" s="2"/>
      <c r="BH172" s="2">
        <f>SUM(BH175)</f>
        <v>9161.74</v>
      </c>
      <c r="BI172" s="2">
        <f t="shared" ref="BI172:BJ172" si="239">SUM(BI175)</f>
        <v>37550</v>
      </c>
      <c r="BJ172" s="2">
        <f t="shared" si="239"/>
        <v>12476.689999999999</v>
      </c>
      <c r="BK172" s="2">
        <f t="shared" ref="BK172:BL172" si="240">SUM(BK173:BK174)</f>
        <v>0</v>
      </c>
      <c r="BL172" s="2">
        <f t="shared" si="240"/>
        <v>0</v>
      </c>
      <c r="BM172" s="10">
        <f t="shared" si="176"/>
        <v>33.226870838881489</v>
      </c>
    </row>
    <row r="173" spans="1:70" hidden="1" x14ac:dyDescent="0.2">
      <c r="A173" s="24"/>
      <c r="B173" s="31"/>
      <c r="C173" s="20"/>
      <c r="D173" s="20"/>
      <c r="E173" s="20"/>
      <c r="F173" s="20"/>
      <c r="G173" s="20"/>
      <c r="H173" s="20"/>
      <c r="I173" s="32"/>
      <c r="J173" s="33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22"/>
      <c r="AP173" s="34"/>
      <c r="AQ173" s="34"/>
      <c r="AR173" s="22"/>
      <c r="AS173" s="22"/>
      <c r="AT173" s="22"/>
      <c r="AU173" s="22"/>
      <c r="AV173" s="22"/>
      <c r="AW173" s="2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10"/>
    </row>
    <row r="174" spans="1:70" hidden="1" x14ac:dyDescent="0.2">
      <c r="A174" s="24"/>
      <c r="B174" s="31"/>
      <c r="C174" s="20"/>
      <c r="D174" s="31"/>
      <c r="E174" s="20"/>
      <c r="F174" s="20"/>
      <c r="G174" s="20"/>
      <c r="H174" s="20"/>
      <c r="I174" s="39"/>
      <c r="J174" s="33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22"/>
      <c r="AP174" s="34"/>
      <c r="AQ174" s="34"/>
      <c r="AR174" s="22"/>
      <c r="AS174" s="22"/>
      <c r="AT174" s="22"/>
      <c r="AU174" s="22"/>
      <c r="AV174" s="22"/>
      <c r="AW174" s="2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10"/>
    </row>
    <row r="175" spans="1:70" hidden="1" x14ac:dyDescent="0.2">
      <c r="A175" s="29"/>
      <c r="B175" s="36"/>
      <c r="C175" s="35"/>
      <c r="D175" s="35"/>
      <c r="E175" s="35"/>
      <c r="F175" s="35"/>
      <c r="G175" s="35"/>
      <c r="H175" s="35"/>
      <c r="I175" s="21">
        <v>3</v>
      </c>
      <c r="J175" s="5" t="s">
        <v>4</v>
      </c>
      <c r="K175" s="22">
        <f t="shared" ref="K175:AN175" si="241">SUM(K180)</f>
        <v>8000</v>
      </c>
      <c r="L175" s="22">
        <f t="shared" si="241"/>
        <v>10000</v>
      </c>
      <c r="M175" s="22">
        <f t="shared" si="241"/>
        <v>10000</v>
      </c>
      <c r="N175" s="22">
        <f t="shared" si="241"/>
        <v>82000</v>
      </c>
      <c r="O175" s="22">
        <f t="shared" si="241"/>
        <v>82000</v>
      </c>
      <c r="P175" s="22">
        <f t="shared" si="241"/>
        <v>82000</v>
      </c>
      <c r="Q175" s="22">
        <f t="shared" si="241"/>
        <v>82000</v>
      </c>
      <c r="R175" s="22">
        <f t="shared" si="241"/>
        <v>37145.75</v>
      </c>
      <c r="S175" s="22">
        <f t="shared" si="241"/>
        <v>80000</v>
      </c>
      <c r="T175" s="22">
        <f t="shared" si="241"/>
        <v>29334.9</v>
      </c>
      <c r="U175" s="22">
        <f t="shared" si="241"/>
        <v>0</v>
      </c>
      <c r="V175" s="22">
        <f t="shared" si="241"/>
        <v>97.560975609756099</v>
      </c>
      <c r="W175" s="22">
        <f t="shared" si="241"/>
        <v>100000</v>
      </c>
      <c r="X175" s="22">
        <f t="shared" si="241"/>
        <v>100000</v>
      </c>
      <c r="Y175" s="22">
        <f t="shared" si="241"/>
        <v>100000</v>
      </c>
      <c r="Z175" s="22">
        <f t="shared" si="241"/>
        <v>100000</v>
      </c>
      <c r="AA175" s="22">
        <f t="shared" si="241"/>
        <v>116000</v>
      </c>
      <c r="AB175" s="22">
        <f t="shared" si="241"/>
        <v>63895.98</v>
      </c>
      <c r="AC175" s="22">
        <f t="shared" si="241"/>
        <v>116000</v>
      </c>
      <c r="AD175" s="22">
        <f t="shared" si="241"/>
        <v>116000</v>
      </c>
      <c r="AE175" s="22">
        <f t="shared" si="241"/>
        <v>0</v>
      </c>
      <c r="AF175" s="22">
        <f t="shared" si="241"/>
        <v>0</v>
      </c>
      <c r="AG175" s="22">
        <f t="shared" si="241"/>
        <v>116000</v>
      </c>
      <c r="AH175" s="22">
        <f t="shared" si="241"/>
        <v>80602.94</v>
      </c>
      <c r="AI175" s="22">
        <f t="shared" si="241"/>
        <v>116000</v>
      </c>
      <c r="AJ175" s="22">
        <f t="shared" si="241"/>
        <v>51267.74</v>
      </c>
      <c r="AK175" s="22">
        <f t="shared" si="241"/>
        <v>136000</v>
      </c>
      <c r="AL175" s="22">
        <f t="shared" si="241"/>
        <v>5000</v>
      </c>
      <c r="AM175" s="22">
        <f t="shared" si="241"/>
        <v>0</v>
      </c>
      <c r="AN175" s="22">
        <f t="shared" si="241"/>
        <v>141000</v>
      </c>
      <c r="AO175" s="22">
        <f t="shared" si="182"/>
        <v>18713.915986462274</v>
      </c>
      <c r="AP175" s="22">
        <f>SUM(AP180)</f>
        <v>142000</v>
      </c>
      <c r="AQ175" s="22">
        <f>SUM(AQ180)</f>
        <v>0</v>
      </c>
      <c r="AR175" s="22">
        <f t="shared" si="183"/>
        <v>18846.638794876897</v>
      </c>
      <c r="AS175" s="22"/>
      <c r="AT175" s="22">
        <f>SUM(AT180)</f>
        <v>10906.460000000001</v>
      </c>
      <c r="AU175" s="22">
        <f>SUM(AU180)</f>
        <v>0</v>
      </c>
      <c r="AV175" s="22">
        <f>SUM(AV180)</f>
        <v>0</v>
      </c>
      <c r="AW175" s="22">
        <f t="shared" si="222"/>
        <v>18846.638794876897</v>
      </c>
      <c r="AX175" s="2"/>
      <c r="AY175" s="2"/>
      <c r="AZ175" s="2"/>
      <c r="BA175" s="2"/>
      <c r="BB175" s="2"/>
      <c r="BC175" s="2"/>
      <c r="BD175" s="2">
        <f t="shared" si="187"/>
        <v>0</v>
      </c>
      <c r="BE175" s="2">
        <f t="shared" si="188"/>
        <v>18846.638794876897</v>
      </c>
      <c r="BF175" s="2">
        <f t="shared" si="189"/>
        <v>0</v>
      </c>
      <c r="BG175" s="2">
        <f>SUM(BG176+BG180)</f>
        <v>14841</v>
      </c>
      <c r="BH175" s="2">
        <f>SUM(BH176+BH180)</f>
        <v>9161.74</v>
      </c>
      <c r="BI175" s="2">
        <f>SUM(BI176+BI180)</f>
        <v>37550</v>
      </c>
      <c r="BJ175" s="2">
        <f>SUM(BJ176+BJ180)</f>
        <v>12476.689999999999</v>
      </c>
      <c r="BK175" s="2">
        <f t="shared" ref="BK175:BL175" si="242">SUM(BK176+BK180)</f>
        <v>37500</v>
      </c>
      <c r="BL175" s="2">
        <f t="shared" si="242"/>
        <v>37500</v>
      </c>
      <c r="BM175" s="10">
        <f t="shared" si="176"/>
        <v>33.226870838881489</v>
      </c>
    </row>
    <row r="176" spans="1:70" s="41" customFormat="1" hidden="1" x14ac:dyDescent="0.2">
      <c r="A176" s="19"/>
      <c r="B176" s="31"/>
      <c r="C176" s="20"/>
      <c r="D176" s="20"/>
      <c r="E176" s="20"/>
      <c r="F176" s="20"/>
      <c r="G176" s="20"/>
      <c r="H176" s="20"/>
      <c r="I176" s="32">
        <v>37</v>
      </c>
      <c r="J176" s="33" t="s">
        <v>51</v>
      </c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7"/>
      <c r="AY176" s="7"/>
      <c r="AZ176" s="7"/>
      <c r="BA176" s="7"/>
      <c r="BB176" s="7"/>
      <c r="BC176" s="7"/>
      <c r="BD176" s="7"/>
      <c r="BE176" s="7"/>
      <c r="BF176" s="7"/>
      <c r="BG176" s="7">
        <f>SUM(BG177)</f>
        <v>0</v>
      </c>
      <c r="BH176" s="7">
        <f>SUM(BH177)</f>
        <v>0</v>
      </c>
      <c r="BI176" s="7">
        <f>SUM(BI177)</f>
        <v>11500</v>
      </c>
      <c r="BJ176" s="7">
        <f>SUM(BJ177)</f>
        <v>1350</v>
      </c>
      <c r="BK176" s="7">
        <v>11500</v>
      </c>
      <c r="BL176" s="7">
        <v>11500</v>
      </c>
      <c r="BM176" s="10">
        <f t="shared" si="176"/>
        <v>11.739130434782609</v>
      </c>
      <c r="BN176" s="6"/>
      <c r="BO176" s="6"/>
      <c r="BP176" s="6"/>
      <c r="BQ176" s="6"/>
      <c r="BR176" s="6"/>
    </row>
    <row r="177" spans="1:70" s="41" customFormat="1" hidden="1" x14ac:dyDescent="0.2">
      <c r="A177" s="19"/>
      <c r="B177" s="31"/>
      <c r="C177" s="20"/>
      <c r="D177" s="20"/>
      <c r="E177" s="20"/>
      <c r="F177" s="20"/>
      <c r="G177" s="20"/>
      <c r="H177" s="20"/>
      <c r="I177" s="32">
        <v>372</v>
      </c>
      <c r="J177" s="33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7"/>
      <c r="AY177" s="7"/>
      <c r="AZ177" s="7"/>
      <c r="BA177" s="7"/>
      <c r="BB177" s="7"/>
      <c r="BC177" s="7"/>
      <c r="BD177" s="7"/>
      <c r="BE177" s="7"/>
      <c r="BF177" s="7"/>
      <c r="BG177" s="7">
        <f>SUM(BG178)</f>
        <v>0</v>
      </c>
      <c r="BH177" s="7">
        <f>SUM(BH178:BH179)</f>
        <v>0</v>
      </c>
      <c r="BI177" s="7">
        <f>SUM(BI178:BI179)</f>
        <v>11500</v>
      </c>
      <c r="BJ177" s="7">
        <f>SUM(BJ178:BJ179)</f>
        <v>1350</v>
      </c>
      <c r="BK177" s="7"/>
      <c r="BL177" s="7"/>
      <c r="BM177" s="10">
        <f t="shared" si="176"/>
        <v>11.739130434782609</v>
      </c>
      <c r="BN177" s="6"/>
      <c r="BO177" s="6"/>
      <c r="BP177" s="6"/>
      <c r="BQ177" s="6"/>
      <c r="BR177" s="6"/>
    </row>
    <row r="178" spans="1:70" s="41" customFormat="1" hidden="1" x14ac:dyDescent="0.2">
      <c r="A178" s="19"/>
      <c r="B178" s="31"/>
      <c r="C178" s="20"/>
      <c r="D178" s="20"/>
      <c r="E178" s="20"/>
      <c r="F178" s="20"/>
      <c r="G178" s="20"/>
      <c r="H178" s="20"/>
      <c r="I178" s="32">
        <v>37212</v>
      </c>
      <c r="J178" s="33" t="s">
        <v>413</v>
      </c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>
        <v>0</v>
      </c>
      <c r="BI178" s="7">
        <v>10000</v>
      </c>
      <c r="BJ178" s="7">
        <v>1350</v>
      </c>
      <c r="BK178" s="7"/>
      <c r="BL178" s="7"/>
      <c r="BM178" s="10">
        <f t="shared" si="176"/>
        <v>13.5</v>
      </c>
      <c r="BN178" s="6"/>
      <c r="BO178" s="6"/>
      <c r="BP178" s="6"/>
      <c r="BQ178" s="6"/>
      <c r="BR178" s="6"/>
    </row>
    <row r="179" spans="1:70" s="41" customFormat="1" hidden="1" x14ac:dyDescent="0.2">
      <c r="A179" s="19"/>
      <c r="B179" s="31"/>
      <c r="C179" s="20"/>
      <c r="D179" s="20"/>
      <c r="E179" s="20"/>
      <c r="F179" s="20"/>
      <c r="G179" s="20"/>
      <c r="H179" s="20"/>
      <c r="I179" s="32">
        <v>37212</v>
      </c>
      <c r="J179" s="33" t="s">
        <v>414</v>
      </c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>
        <v>0</v>
      </c>
      <c r="BI179" s="7">
        <v>1500</v>
      </c>
      <c r="BJ179" s="7">
        <v>0</v>
      </c>
      <c r="BK179" s="7"/>
      <c r="BL179" s="7"/>
      <c r="BM179" s="10">
        <f t="shared" si="176"/>
        <v>0</v>
      </c>
      <c r="BN179" s="6"/>
      <c r="BO179" s="6"/>
      <c r="BP179" s="6"/>
      <c r="BQ179" s="6"/>
      <c r="BR179" s="6"/>
    </row>
    <row r="180" spans="1:70" hidden="1" x14ac:dyDescent="0.2">
      <c r="A180" s="29"/>
      <c r="B180" s="36" t="s">
        <v>370</v>
      </c>
      <c r="C180" s="35"/>
      <c r="D180" s="35"/>
      <c r="E180" s="35"/>
      <c r="F180" s="35"/>
      <c r="G180" s="35"/>
      <c r="H180" s="35"/>
      <c r="I180" s="21">
        <v>38</v>
      </c>
      <c r="J180" s="5" t="s">
        <v>14</v>
      </c>
      <c r="K180" s="22">
        <f t="shared" si="232"/>
        <v>8000</v>
      </c>
      <c r="L180" s="22">
        <f t="shared" si="232"/>
        <v>10000</v>
      </c>
      <c r="M180" s="22">
        <f t="shared" si="232"/>
        <v>10000</v>
      </c>
      <c r="N180" s="22">
        <f t="shared" si="232"/>
        <v>82000</v>
      </c>
      <c r="O180" s="22">
        <f t="shared" si="232"/>
        <v>82000</v>
      </c>
      <c r="P180" s="22">
        <f t="shared" si="232"/>
        <v>82000</v>
      </c>
      <c r="Q180" s="22">
        <f t="shared" si="232"/>
        <v>82000</v>
      </c>
      <c r="R180" s="22">
        <f t="shared" si="232"/>
        <v>37145.75</v>
      </c>
      <c r="S180" s="22">
        <f t="shared" si="232"/>
        <v>80000</v>
      </c>
      <c r="T180" s="22">
        <f t="shared" si="232"/>
        <v>29334.9</v>
      </c>
      <c r="U180" s="22">
        <f t="shared" si="232"/>
        <v>0</v>
      </c>
      <c r="V180" s="22">
        <f t="shared" si="232"/>
        <v>97.560975609756099</v>
      </c>
      <c r="W180" s="22">
        <f t="shared" si="232"/>
        <v>100000</v>
      </c>
      <c r="X180" s="22">
        <f t="shared" si="232"/>
        <v>100000</v>
      </c>
      <c r="Y180" s="22">
        <v>100000</v>
      </c>
      <c r="Z180" s="22">
        <v>100000</v>
      </c>
      <c r="AA180" s="22">
        <f t="shared" si="232"/>
        <v>116000</v>
      </c>
      <c r="AB180" s="22">
        <f t="shared" si="232"/>
        <v>63895.98</v>
      </c>
      <c r="AC180" s="22">
        <f t="shared" si="232"/>
        <v>116000</v>
      </c>
      <c r="AD180" s="22">
        <f t="shared" si="232"/>
        <v>116000</v>
      </c>
      <c r="AE180" s="22">
        <f t="shared" si="232"/>
        <v>0</v>
      </c>
      <c r="AF180" s="22">
        <f t="shared" si="233"/>
        <v>0</v>
      </c>
      <c r="AG180" s="22">
        <f t="shared" si="233"/>
        <v>116000</v>
      </c>
      <c r="AH180" s="22">
        <f t="shared" si="233"/>
        <v>80602.94</v>
      </c>
      <c r="AI180" s="22">
        <f>SUM(AI181)</f>
        <v>116000</v>
      </c>
      <c r="AJ180" s="22">
        <f>SUM(AJ181)</f>
        <v>51267.74</v>
      </c>
      <c r="AK180" s="22">
        <f>SUM(AK181)</f>
        <v>136000</v>
      </c>
      <c r="AL180" s="22">
        <f t="shared" si="233"/>
        <v>5000</v>
      </c>
      <c r="AM180" s="22">
        <f t="shared" si="233"/>
        <v>0</v>
      </c>
      <c r="AN180" s="22">
        <f t="shared" si="233"/>
        <v>141000</v>
      </c>
      <c r="AO180" s="22">
        <f t="shared" si="182"/>
        <v>18713.915986462274</v>
      </c>
      <c r="AP180" s="22">
        <f t="shared" si="233"/>
        <v>142000</v>
      </c>
      <c r="AQ180" s="22"/>
      <c r="AR180" s="22">
        <f t="shared" si="183"/>
        <v>18846.638794876897</v>
      </c>
      <c r="AS180" s="22"/>
      <c r="AT180" s="22">
        <f t="shared" ref="AT180:AV180" si="243">SUM(AT181)</f>
        <v>10906.460000000001</v>
      </c>
      <c r="AU180" s="22">
        <f t="shared" si="243"/>
        <v>0</v>
      </c>
      <c r="AV180" s="22">
        <f t="shared" si="243"/>
        <v>0</v>
      </c>
      <c r="AW180" s="22">
        <f>SUM(AR180+AU180-AV180)</f>
        <v>18846.638794876897</v>
      </c>
      <c r="AX180" s="2"/>
      <c r="AY180" s="2"/>
      <c r="AZ180" s="2"/>
      <c r="BA180" s="2"/>
      <c r="BB180" s="2"/>
      <c r="BC180" s="2"/>
      <c r="BD180" s="2">
        <f t="shared" si="187"/>
        <v>0</v>
      </c>
      <c r="BE180" s="2">
        <f t="shared" si="188"/>
        <v>18846.638794876897</v>
      </c>
      <c r="BF180" s="2">
        <f t="shared" si="189"/>
        <v>0</v>
      </c>
      <c r="BG180" s="2">
        <f>SUM(BG181)</f>
        <v>14841</v>
      </c>
      <c r="BH180" s="2">
        <f>SUM(BH181)</f>
        <v>9161.74</v>
      </c>
      <c r="BI180" s="2">
        <f>SUM(BI181)</f>
        <v>26050</v>
      </c>
      <c r="BJ180" s="2">
        <f>SUM(BJ181)</f>
        <v>11126.689999999999</v>
      </c>
      <c r="BK180" s="2">
        <v>26000</v>
      </c>
      <c r="BL180" s="2">
        <v>26000</v>
      </c>
      <c r="BM180" s="10">
        <f t="shared" si="176"/>
        <v>42.71282149712092</v>
      </c>
    </row>
    <row r="181" spans="1:70" hidden="1" x14ac:dyDescent="0.2">
      <c r="A181" s="24"/>
      <c r="B181" s="31"/>
      <c r="C181" s="20"/>
      <c r="D181" s="20"/>
      <c r="E181" s="20"/>
      <c r="F181" s="20"/>
      <c r="G181" s="20"/>
      <c r="H181" s="20"/>
      <c r="I181" s="32">
        <v>381</v>
      </c>
      <c r="J181" s="33" t="s">
        <v>73</v>
      </c>
      <c r="K181" s="34">
        <f t="shared" ref="K181:X181" si="244">SUM(K183)</f>
        <v>8000</v>
      </c>
      <c r="L181" s="34">
        <f t="shared" si="244"/>
        <v>10000</v>
      </c>
      <c r="M181" s="34">
        <f t="shared" si="244"/>
        <v>10000</v>
      </c>
      <c r="N181" s="34">
        <f t="shared" si="244"/>
        <v>82000</v>
      </c>
      <c r="O181" s="34">
        <f t="shared" si="244"/>
        <v>82000</v>
      </c>
      <c r="P181" s="34">
        <f t="shared" si="244"/>
        <v>82000</v>
      </c>
      <c r="Q181" s="34">
        <f t="shared" si="244"/>
        <v>82000</v>
      </c>
      <c r="R181" s="34">
        <f t="shared" si="244"/>
        <v>37145.75</v>
      </c>
      <c r="S181" s="34">
        <f t="shared" si="244"/>
        <v>80000</v>
      </c>
      <c r="T181" s="34">
        <f t="shared" si="244"/>
        <v>29334.9</v>
      </c>
      <c r="U181" s="34">
        <f t="shared" si="244"/>
        <v>0</v>
      </c>
      <c r="V181" s="34">
        <f t="shared" si="244"/>
        <v>97.560975609756099</v>
      </c>
      <c r="W181" s="34">
        <f t="shared" si="244"/>
        <v>100000</v>
      </c>
      <c r="X181" s="34">
        <f t="shared" si="244"/>
        <v>100000</v>
      </c>
      <c r="Y181" s="34">
        <v>100000</v>
      </c>
      <c r="Z181" s="34">
        <v>100000</v>
      </c>
      <c r="AA181" s="34">
        <f>SUM(AA183:AA186)</f>
        <v>116000</v>
      </c>
      <c r="AB181" s="34">
        <f t="shared" ref="AB181" si="245">SUM(AB183:AB186)</f>
        <v>63895.98</v>
      </c>
      <c r="AC181" s="34">
        <f>SUM(AC183:AC186)</f>
        <v>116000</v>
      </c>
      <c r="AD181" s="34">
        <f>SUM(AD183:AD186)</f>
        <v>116000</v>
      </c>
      <c r="AE181" s="34">
        <f t="shared" ref="AE181:AP181" si="246">SUM(AE183:AE186)</f>
        <v>0</v>
      </c>
      <c r="AF181" s="34">
        <f t="shared" si="246"/>
        <v>0</v>
      </c>
      <c r="AG181" s="34">
        <f t="shared" si="246"/>
        <v>116000</v>
      </c>
      <c r="AH181" s="34">
        <f t="shared" si="246"/>
        <v>80602.94</v>
      </c>
      <c r="AI181" s="34">
        <f t="shared" si="246"/>
        <v>116000</v>
      </c>
      <c r="AJ181" s="34">
        <f t="shared" si="246"/>
        <v>51267.74</v>
      </c>
      <c r="AK181" s="34">
        <f t="shared" si="246"/>
        <v>136000</v>
      </c>
      <c r="AL181" s="34">
        <f t="shared" si="246"/>
        <v>5000</v>
      </c>
      <c r="AM181" s="34">
        <f t="shared" si="246"/>
        <v>0</v>
      </c>
      <c r="AN181" s="34">
        <f t="shared" si="246"/>
        <v>141000</v>
      </c>
      <c r="AO181" s="22">
        <f t="shared" si="182"/>
        <v>18713.915986462274</v>
      </c>
      <c r="AP181" s="34">
        <f t="shared" si="246"/>
        <v>142000</v>
      </c>
      <c r="AQ181" s="34"/>
      <c r="AR181" s="22">
        <f t="shared" si="183"/>
        <v>18846.638794876897</v>
      </c>
      <c r="AS181" s="22"/>
      <c r="AT181" s="22">
        <f t="shared" ref="AT181" si="247">SUM(AT183:AT186)</f>
        <v>10906.460000000001</v>
      </c>
      <c r="AU181" s="22">
        <f t="shared" ref="AU181:AV181" si="248">SUM(AU183:AU186)</f>
        <v>0</v>
      </c>
      <c r="AV181" s="22">
        <f t="shared" si="248"/>
        <v>0</v>
      </c>
      <c r="AW181" s="22">
        <f>SUM(AR181+AU181-AV181)</f>
        <v>18846.638794876897</v>
      </c>
      <c r="AX181" s="2"/>
      <c r="AY181" s="2"/>
      <c r="AZ181" s="2"/>
      <c r="BA181" s="2"/>
      <c r="BB181" s="2"/>
      <c r="BC181" s="2"/>
      <c r="BD181" s="2">
        <f t="shared" si="187"/>
        <v>0</v>
      </c>
      <c r="BE181" s="2">
        <f t="shared" si="188"/>
        <v>18846.638794876897</v>
      </c>
      <c r="BF181" s="2">
        <f t="shared" si="189"/>
        <v>0</v>
      </c>
      <c r="BG181" s="2">
        <f>SUM(BG182:BG186)</f>
        <v>14841</v>
      </c>
      <c r="BH181" s="2">
        <f>SUM(BH182:BH186)</f>
        <v>9161.74</v>
      </c>
      <c r="BI181" s="2">
        <f>SUM(BI182:BI186)</f>
        <v>26050</v>
      </c>
      <c r="BJ181" s="2">
        <f>SUM(BJ182:BJ186)</f>
        <v>11126.689999999999</v>
      </c>
      <c r="BK181" s="2"/>
      <c r="BL181" s="2"/>
      <c r="BM181" s="10">
        <f t="shared" si="176"/>
        <v>42.71282149712092</v>
      </c>
    </row>
    <row r="182" spans="1:70" hidden="1" x14ac:dyDescent="0.2">
      <c r="A182" s="24"/>
      <c r="B182" s="31"/>
      <c r="C182" s="20"/>
      <c r="D182" s="20"/>
      <c r="E182" s="20"/>
      <c r="F182" s="20"/>
      <c r="G182" s="20"/>
      <c r="H182" s="20"/>
      <c r="I182" s="32">
        <v>38113</v>
      </c>
      <c r="J182" s="33" t="s">
        <v>415</v>
      </c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22"/>
      <c r="AP182" s="34"/>
      <c r="AQ182" s="34"/>
      <c r="AR182" s="22"/>
      <c r="AS182" s="22"/>
      <c r="AT182" s="22"/>
      <c r="AU182" s="22"/>
      <c r="AV182" s="22"/>
      <c r="AW182" s="2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>
        <v>0</v>
      </c>
      <c r="BI182" s="2">
        <v>4000</v>
      </c>
      <c r="BJ182" s="2">
        <v>0</v>
      </c>
      <c r="BK182" s="2"/>
      <c r="BL182" s="2"/>
      <c r="BM182" s="10">
        <f t="shared" si="176"/>
        <v>0</v>
      </c>
    </row>
    <row r="183" spans="1:70" hidden="1" x14ac:dyDescent="0.2">
      <c r="A183" s="24"/>
      <c r="B183" s="31"/>
      <c r="C183" s="20"/>
      <c r="D183" s="20"/>
      <c r="E183" s="20"/>
      <c r="F183" s="20"/>
      <c r="G183" s="20"/>
      <c r="H183" s="20"/>
      <c r="I183" s="32">
        <v>38113</v>
      </c>
      <c r="J183" s="33" t="s">
        <v>163</v>
      </c>
      <c r="K183" s="34">
        <v>8000</v>
      </c>
      <c r="L183" s="34">
        <v>10000</v>
      </c>
      <c r="M183" s="34">
        <v>10000</v>
      </c>
      <c r="N183" s="34">
        <v>82000</v>
      </c>
      <c r="O183" s="34">
        <v>82000</v>
      </c>
      <c r="P183" s="34">
        <v>82000</v>
      </c>
      <c r="Q183" s="34">
        <v>82000</v>
      </c>
      <c r="R183" s="34">
        <v>37145.75</v>
      </c>
      <c r="S183" s="34">
        <v>80000</v>
      </c>
      <c r="T183" s="34">
        <v>29334.9</v>
      </c>
      <c r="U183" s="34"/>
      <c r="V183" s="22">
        <f t="shared" si="127"/>
        <v>97.560975609756099</v>
      </c>
      <c r="W183" s="34">
        <v>100000</v>
      </c>
      <c r="X183" s="34">
        <v>100000</v>
      </c>
      <c r="Y183" s="34">
        <v>100000</v>
      </c>
      <c r="Z183" s="34">
        <v>100000</v>
      </c>
      <c r="AA183" s="34">
        <v>96000</v>
      </c>
      <c r="AB183" s="34">
        <v>31947.99</v>
      </c>
      <c r="AC183" s="34">
        <v>96000</v>
      </c>
      <c r="AD183" s="34">
        <v>92000</v>
      </c>
      <c r="AE183" s="34"/>
      <c r="AF183" s="34"/>
      <c r="AG183" s="37">
        <f>SUM(AD183+AE183-AF183)</f>
        <v>92000</v>
      </c>
      <c r="AH183" s="34">
        <v>80602.94</v>
      </c>
      <c r="AI183" s="34">
        <v>97000</v>
      </c>
      <c r="AJ183" s="2">
        <v>45465.24</v>
      </c>
      <c r="AK183" s="34">
        <v>117000</v>
      </c>
      <c r="AL183" s="34"/>
      <c r="AM183" s="34"/>
      <c r="AN183" s="2">
        <f t="shared" si="224"/>
        <v>117000</v>
      </c>
      <c r="AO183" s="22">
        <f t="shared" si="182"/>
        <v>15528.568584511248</v>
      </c>
      <c r="AP183" s="2">
        <v>117000</v>
      </c>
      <c r="AQ183" s="2"/>
      <c r="AR183" s="22">
        <f t="shared" si="183"/>
        <v>15528.568584511248</v>
      </c>
      <c r="AS183" s="22">
        <v>9118.94</v>
      </c>
      <c r="AT183" s="22">
        <v>9118.94</v>
      </c>
      <c r="AU183" s="22"/>
      <c r="AV183" s="22"/>
      <c r="AW183" s="22">
        <f t="shared" ref="AW183:AW197" si="249">SUM(AR183+AU183-AV183)</f>
        <v>15528.568584511248</v>
      </c>
      <c r="AX183" s="2"/>
      <c r="AY183" s="2"/>
      <c r="AZ183" s="2">
        <v>15528.57</v>
      </c>
      <c r="BA183" s="2"/>
      <c r="BB183" s="2"/>
      <c r="BC183" s="2"/>
      <c r="BD183" s="2">
        <f t="shared" si="187"/>
        <v>15528.57</v>
      </c>
      <c r="BE183" s="2">
        <f t="shared" si="188"/>
        <v>-1.4154887521726778E-3</v>
      </c>
      <c r="BF183" s="2">
        <f t="shared" si="189"/>
        <v>-15528.57</v>
      </c>
      <c r="BG183" s="2">
        <v>12202.28</v>
      </c>
      <c r="BH183" s="2">
        <v>7143.22</v>
      </c>
      <c r="BI183" s="2">
        <v>16500</v>
      </c>
      <c r="BJ183" s="2">
        <v>11035.23</v>
      </c>
      <c r="BK183" s="2"/>
      <c r="BL183" s="2"/>
      <c r="BM183" s="10">
        <f t="shared" si="176"/>
        <v>66.880181818181811</v>
      </c>
    </row>
    <row r="184" spans="1:70" hidden="1" x14ac:dyDescent="0.2">
      <c r="A184" s="24"/>
      <c r="B184" s="31"/>
      <c r="C184" s="20"/>
      <c r="D184" s="20"/>
      <c r="E184" s="20"/>
      <c r="F184" s="20"/>
      <c r="G184" s="20"/>
      <c r="H184" s="20"/>
      <c r="I184" s="32">
        <v>38113</v>
      </c>
      <c r="J184" s="33" t="s">
        <v>315</v>
      </c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22"/>
      <c r="W184" s="34"/>
      <c r="X184" s="34"/>
      <c r="Y184" s="34"/>
      <c r="Z184" s="34"/>
      <c r="AA184" s="34"/>
      <c r="AB184" s="34"/>
      <c r="AC184" s="34"/>
      <c r="AD184" s="34">
        <v>4000</v>
      </c>
      <c r="AE184" s="34"/>
      <c r="AF184" s="34"/>
      <c r="AG184" s="37">
        <f t="shared" ref="AG184:AG186" si="250">SUM(AD184+AE184-AF184)</f>
        <v>4000</v>
      </c>
      <c r="AH184" s="34"/>
      <c r="AI184" s="34">
        <v>4000</v>
      </c>
      <c r="AJ184" s="2">
        <v>0</v>
      </c>
      <c r="AK184" s="34">
        <v>4000</v>
      </c>
      <c r="AL184" s="34"/>
      <c r="AM184" s="34"/>
      <c r="AN184" s="2">
        <f t="shared" si="224"/>
        <v>4000</v>
      </c>
      <c r="AO184" s="22">
        <f t="shared" si="182"/>
        <v>530.89123365850423</v>
      </c>
      <c r="AP184" s="2">
        <v>0</v>
      </c>
      <c r="AQ184" s="2"/>
      <c r="AR184" s="22">
        <f t="shared" si="183"/>
        <v>0</v>
      </c>
      <c r="AS184" s="22"/>
      <c r="AT184" s="22"/>
      <c r="AU184" s="22"/>
      <c r="AV184" s="22"/>
      <c r="AW184" s="22">
        <f t="shared" si="249"/>
        <v>0</v>
      </c>
      <c r="AX184" s="2"/>
      <c r="AY184" s="2"/>
      <c r="AZ184" s="2"/>
      <c r="BA184" s="2"/>
      <c r="BB184" s="2"/>
      <c r="BC184" s="2"/>
      <c r="BD184" s="2">
        <f t="shared" si="187"/>
        <v>0</v>
      </c>
      <c r="BE184" s="2">
        <f t="shared" si="188"/>
        <v>0</v>
      </c>
      <c r="BF184" s="2">
        <f t="shared" si="189"/>
        <v>0</v>
      </c>
      <c r="BG184" s="2"/>
      <c r="BH184" s="2">
        <v>0</v>
      </c>
      <c r="BI184" s="2">
        <v>550</v>
      </c>
      <c r="BJ184" s="2">
        <v>0</v>
      </c>
      <c r="BK184" s="2"/>
      <c r="BL184" s="2"/>
      <c r="BM184" s="10">
        <f t="shared" si="176"/>
        <v>0</v>
      </c>
    </row>
    <row r="185" spans="1:70" hidden="1" x14ac:dyDescent="0.2">
      <c r="A185" s="24"/>
      <c r="B185" s="31"/>
      <c r="C185" s="20"/>
      <c r="D185" s="20"/>
      <c r="E185" s="20"/>
      <c r="F185" s="20"/>
      <c r="G185" s="20"/>
      <c r="H185" s="20"/>
      <c r="I185" s="32">
        <v>38113</v>
      </c>
      <c r="J185" s="33" t="s">
        <v>362</v>
      </c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22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7"/>
      <c r="AH185" s="34"/>
      <c r="AI185" s="34"/>
      <c r="AJ185" s="2"/>
      <c r="AK185" s="34"/>
      <c r="AL185" s="34"/>
      <c r="AM185" s="34"/>
      <c r="AN185" s="2"/>
      <c r="AO185" s="22">
        <f t="shared" si="182"/>
        <v>0</v>
      </c>
      <c r="AP185" s="2">
        <v>5000</v>
      </c>
      <c r="AQ185" s="2"/>
      <c r="AR185" s="22">
        <f t="shared" si="183"/>
        <v>663.61404207313024</v>
      </c>
      <c r="AS185" s="22"/>
      <c r="AT185" s="22"/>
      <c r="AU185" s="22"/>
      <c r="AV185" s="22"/>
      <c r="AW185" s="22">
        <f t="shared" si="249"/>
        <v>663.61404207313024</v>
      </c>
      <c r="AX185" s="2"/>
      <c r="AY185" s="2"/>
      <c r="AZ185" s="2">
        <v>663.61</v>
      </c>
      <c r="BA185" s="2"/>
      <c r="BB185" s="2"/>
      <c r="BC185" s="2"/>
      <c r="BD185" s="2">
        <f t="shared" si="187"/>
        <v>663.61</v>
      </c>
      <c r="BE185" s="2">
        <f t="shared" si="188"/>
        <v>4.0420731302219792E-3</v>
      </c>
      <c r="BF185" s="2">
        <f t="shared" si="189"/>
        <v>-663.61</v>
      </c>
      <c r="BG185" s="2"/>
      <c r="BH185" s="2">
        <v>231</v>
      </c>
      <c r="BI185" s="2">
        <v>2000</v>
      </c>
      <c r="BJ185" s="2">
        <v>91.46</v>
      </c>
      <c r="BK185" s="2"/>
      <c r="BL185" s="2"/>
      <c r="BM185" s="10">
        <f t="shared" si="176"/>
        <v>4.5730000000000004</v>
      </c>
    </row>
    <row r="186" spans="1:70" hidden="1" x14ac:dyDescent="0.2">
      <c r="A186" s="24"/>
      <c r="B186" s="31"/>
      <c r="C186" s="20"/>
      <c r="D186" s="20"/>
      <c r="E186" s="20"/>
      <c r="F186" s="20"/>
      <c r="G186" s="20"/>
      <c r="H186" s="20"/>
      <c r="I186" s="32">
        <v>38113</v>
      </c>
      <c r="J186" s="33" t="s">
        <v>261</v>
      </c>
      <c r="K186" s="34">
        <v>8000</v>
      </c>
      <c r="L186" s="34">
        <v>10000</v>
      </c>
      <c r="M186" s="34">
        <v>10000</v>
      </c>
      <c r="N186" s="34">
        <v>82000</v>
      </c>
      <c r="O186" s="34">
        <v>82000</v>
      </c>
      <c r="P186" s="34">
        <v>82000</v>
      </c>
      <c r="Q186" s="34">
        <v>82000</v>
      </c>
      <c r="R186" s="34">
        <v>37145.75</v>
      </c>
      <c r="S186" s="34">
        <v>80000</v>
      </c>
      <c r="T186" s="34">
        <v>29334.9</v>
      </c>
      <c r="U186" s="34"/>
      <c r="V186" s="22">
        <f t="shared" ref="V186" si="251">S186/P186*100</f>
        <v>97.560975609756099</v>
      </c>
      <c r="W186" s="34">
        <v>100000</v>
      </c>
      <c r="X186" s="34">
        <v>100000</v>
      </c>
      <c r="Y186" s="34"/>
      <c r="Z186" s="34"/>
      <c r="AA186" s="34">
        <v>20000</v>
      </c>
      <c r="AB186" s="34">
        <v>31947.99</v>
      </c>
      <c r="AC186" s="34">
        <v>20000</v>
      </c>
      <c r="AD186" s="34">
        <v>20000</v>
      </c>
      <c r="AE186" s="34"/>
      <c r="AF186" s="34"/>
      <c r="AG186" s="37">
        <f t="shared" si="250"/>
        <v>20000</v>
      </c>
      <c r="AH186" s="34"/>
      <c r="AI186" s="34">
        <v>15000</v>
      </c>
      <c r="AJ186" s="2">
        <v>5802.5</v>
      </c>
      <c r="AK186" s="34">
        <v>15000</v>
      </c>
      <c r="AL186" s="34">
        <v>5000</v>
      </c>
      <c r="AM186" s="34"/>
      <c r="AN186" s="2">
        <f t="shared" si="224"/>
        <v>20000</v>
      </c>
      <c r="AO186" s="22">
        <f t="shared" si="182"/>
        <v>2654.4561682925209</v>
      </c>
      <c r="AP186" s="2">
        <v>20000</v>
      </c>
      <c r="AQ186" s="2"/>
      <c r="AR186" s="22">
        <f t="shared" si="183"/>
        <v>2654.4561682925209</v>
      </c>
      <c r="AS186" s="22">
        <v>1787.52</v>
      </c>
      <c r="AT186" s="22">
        <v>1787.52</v>
      </c>
      <c r="AU186" s="22"/>
      <c r="AV186" s="22"/>
      <c r="AW186" s="22">
        <f t="shared" si="249"/>
        <v>2654.4561682925209</v>
      </c>
      <c r="AX186" s="2"/>
      <c r="AY186" s="2"/>
      <c r="AZ186" s="2">
        <v>2654.46</v>
      </c>
      <c r="BA186" s="2"/>
      <c r="BB186" s="2"/>
      <c r="BC186" s="2"/>
      <c r="BD186" s="2">
        <f t="shared" si="187"/>
        <v>2654.46</v>
      </c>
      <c r="BE186" s="2">
        <f t="shared" si="188"/>
        <v>-3.8317074790938932E-3</v>
      </c>
      <c r="BF186" s="2">
        <f t="shared" si="189"/>
        <v>-2654.46</v>
      </c>
      <c r="BG186" s="2">
        <v>2638.72</v>
      </c>
      <c r="BH186" s="2">
        <v>1787.52</v>
      </c>
      <c r="BI186" s="2">
        <v>3000</v>
      </c>
      <c r="BJ186" s="2">
        <v>0</v>
      </c>
      <c r="BK186" s="2"/>
      <c r="BL186" s="2"/>
      <c r="BM186" s="10">
        <f t="shared" si="176"/>
        <v>0</v>
      </c>
    </row>
    <row r="187" spans="1:70" hidden="1" x14ac:dyDescent="0.2">
      <c r="A187" s="24" t="s">
        <v>109</v>
      </c>
      <c r="B187" s="31"/>
      <c r="C187" s="20"/>
      <c r="D187" s="20"/>
      <c r="E187" s="20"/>
      <c r="F187" s="20"/>
      <c r="G187" s="20"/>
      <c r="H187" s="20"/>
      <c r="I187" s="32" t="s">
        <v>21</v>
      </c>
      <c r="J187" s="33" t="s">
        <v>110</v>
      </c>
      <c r="K187" s="34">
        <f t="shared" ref="K187:AE193" si="252">SUM(K188)</f>
        <v>74578.36</v>
      </c>
      <c r="L187" s="34">
        <f t="shared" si="252"/>
        <v>15000</v>
      </c>
      <c r="M187" s="34">
        <f t="shared" si="252"/>
        <v>15000</v>
      </c>
      <c r="N187" s="34">
        <f t="shared" si="252"/>
        <v>40000</v>
      </c>
      <c r="O187" s="34">
        <f t="shared" si="252"/>
        <v>40000</v>
      </c>
      <c r="P187" s="34">
        <f t="shared" si="252"/>
        <v>47000</v>
      </c>
      <c r="Q187" s="34">
        <f t="shared" si="252"/>
        <v>47000</v>
      </c>
      <c r="R187" s="34">
        <f t="shared" si="252"/>
        <v>5410.5</v>
      </c>
      <c r="S187" s="34">
        <f t="shared" si="252"/>
        <v>30000</v>
      </c>
      <c r="T187" s="34">
        <f t="shared" si="252"/>
        <v>8352</v>
      </c>
      <c r="U187" s="34">
        <f t="shared" si="252"/>
        <v>0</v>
      </c>
      <c r="V187" s="34">
        <f t="shared" si="252"/>
        <v>63.829787234042556</v>
      </c>
      <c r="W187" s="34">
        <f t="shared" si="252"/>
        <v>30000</v>
      </c>
      <c r="X187" s="34">
        <f t="shared" si="252"/>
        <v>15000</v>
      </c>
      <c r="Y187" s="34">
        <f t="shared" si="252"/>
        <v>30000</v>
      </c>
      <c r="Z187" s="34">
        <f t="shared" si="252"/>
        <v>30000</v>
      </c>
      <c r="AA187" s="34">
        <f t="shared" si="252"/>
        <v>35000</v>
      </c>
      <c r="AB187" s="34">
        <f t="shared" si="252"/>
        <v>6735.11</v>
      </c>
      <c r="AC187" s="34">
        <f t="shared" si="252"/>
        <v>35000</v>
      </c>
      <c r="AD187" s="34">
        <f t="shared" si="252"/>
        <v>35000</v>
      </c>
      <c r="AE187" s="34">
        <f t="shared" si="252"/>
        <v>0</v>
      </c>
      <c r="AF187" s="34">
        <f t="shared" ref="AF187:AQ193" si="253">SUM(AF188)</f>
        <v>0</v>
      </c>
      <c r="AG187" s="34">
        <f t="shared" si="253"/>
        <v>35000</v>
      </c>
      <c r="AH187" s="34">
        <f t="shared" si="253"/>
        <v>6097.03</v>
      </c>
      <c r="AI187" s="34">
        <f t="shared" si="253"/>
        <v>35000</v>
      </c>
      <c r="AJ187" s="34">
        <f t="shared" si="253"/>
        <v>5570.24</v>
      </c>
      <c r="AK187" s="34">
        <f t="shared" si="253"/>
        <v>35000</v>
      </c>
      <c r="AL187" s="34">
        <f t="shared" si="253"/>
        <v>0</v>
      </c>
      <c r="AM187" s="34">
        <f t="shared" si="253"/>
        <v>0</v>
      </c>
      <c r="AN187" s="34">
        <f t="shared" si="253"/>
        <v>35000</v>
      </c>
      <c r="AO187" s="22">
        <f t="shared" si="182"/>
        <v>4645.298294511912</v>
      </c>
      <c r="AP187" s="34">
        <f t="shared" si="253"/>
        <v>25000</v>
      </c>
      <c r="AQ187" s="34">
        <f t="shared" si="253"/>
        <v>0</v>
      </c>
      <c r="AR187" s="22">
        <f t="shared" si="183"/>
        <v>3318.0702103656513</v>
      </c>
      <c r="AS187" s="22"/>
      <c r="AT187" s="22">
        <f t="shared" ref="AT187:AV187" si="254">SUM(AT188)</f>
        <v>1668.75</v>
      </c>
      <c r="AU187" s="22">
        <f t="shared" si="254"/>
        <v>0</v>
      </c>
      <c r="AV187" s="22">
        <f t="shared" si="254"/>
        <v>0</v>
      </c>
      <c r="AW187" s="22">
        <f t="shared" si="249"/>
        <v>3318.0702103656513</v>
      </c>
      <c r="AX187" s="2"/>
      <c r="AY187" s="2"/>
      <c r="AZ187" s="2"/>
      <c r="BA187" s="2"/>
      <c r="BB187" s="2"/>
      <c r="BC187" s="2"/>
      <c r="BD187" s="2">
        <f t="shared" si="187"/>
        <v>0</v>
      </c>
      <c r="BE187" s="2">
        <f t="shared" si="188"/>
        <v>3318.0702103656513</v>
      </c>
      <c r="BF187" s="2">
        <f t="shared" si="189"/>
        <v>0</v>
      </c>
      <c r="BG187" s="2">
        <f>SUM(BG191)</f>
        <v>2056.1999999999998</v>
      </c>
      <c r="BH187" s="2">
        <f>SUM(BH191)</f>
        <v>1444.38</v>
      </c>
      <c r="BI187" s="2">
        <f>SUM(BI191)</f>
        <v>3300</v>
      </c>
      <c r="BJ187" s="2">
        <f>SUM(BJ191)</f>
        <v>1035.3</v>
      </c>
      <c r="BK187" s="2">
        <f t="shared" ref="BK187:BL187" si="255">SUM(BK191)</f>
        <v>3000</v>
      </c>
      <c r="BL187" s="2">
        <f t="shared" si="255"/>
        <v>3000</v>
      </c>
      <c r="BM187" s="10">
        <f t="shared" si="176"/>
        <v>31.372727272727268</v>
      </c>
    </row>
    <row r="188" spans="1:70" hidden="1" x14ac:dyDescent="0.2">
      <c r="A188" s="24"/>
      <c r="B188" s="31"/>
      <c r="C188" s="20"/>
      <c r="D188" s="20"/>
      <c r="E188" s="20"/>
      <c r="F188" s="20"/>
      <c r="G188" s="20"/>
      <c r="H188" s="20"/>
      <c r="I188" s="32" t="s">
        <v>111</v>
      </c>
      <c r="J188" s="33"/>
      <c r="K188" s="34">
        <f t="shared" ref="K188:AQ188" si="256">SUM(K191)</f>
        <v>74578.36</v>
      </c>
      <c r="L188" s="34">
        <f t="shared" si="256"/>
        <v>15000</v>
      </c>
      <c r="M188" s="34">
        <f t="shared" si="256"/>
        <v>15000</v>
      </c>
      <c r="N188" s="34">
        <f t="shared" si="256"/>
        <v>40000</v>
      </c>
      <c r="O188" s="34">
        <f t="shared" si="256"/>
        <v>40000</v>
      </c>
      <c r="P188" s="34">
        <f t="shared" si="256"/>
        <v>47000</v>
      </c>
      <c r="Q188" s="34">
        <f t="shared" si="256"/>
        <v>47000</v>
      </c>
      <c r="R188" s="34">
        <f t="shared" si="256"/>
        <v>5410.5</v>
      </c>
      <c r="S188" s="34">
        <f t="shared" si="256"/>
        <v>30000</v>
      </c>
      <c r="T188" s="34">
        <f t="shared" si="256"/>
        <v>8352</v>
      </c>
      <c r="U188" s="34">
        <f t="shared" si="256"/>
        <v>0</v>
      </c>
      <c r="V188" s="34">
        <f t="shared" si="256"/>
        <v>63.829787234042556</v>
      </c>
      <c r="W188" s="34">
        <f t="shared" si="256"/>
        <v>30000</v>
      </c>
      <c r="X188" s="34">
        <f t="shared" si="256"/>
        <v>15000</v>
      </c>
      <c r="Y188" s="34">
        <f t="shared" si="256"/>
        <v>30000</v>
      </c>
      <c r="Z188" s="34">
        <f t="shared" si="256"/>
        <v>30000</v>
      </c>
      <c r="AA188" s="34">
        <f t="shared" si="256"/>
        <v>35000</v>
      </c>
      <c r="AB188" s="34">
        <f t="shared" si="256"/>
        <v>6735.11</v>
      </c>
      <c r="AC188" s="34">
        <f t="shared" si="256"/>
        <v>35000</v>
      </c>
      <c r="AD188" s="34">
        <f t="shared" si="256"/>
        <v>35000</v>
      </c>
      <c r="AE188" s="34">
        <f t="shared" si="256"/>
        <v>0</v>
      </c>
      <c r="AF188" s="34">
        <f t="shared" si="256"/>
        <v>0</v>
      </c>
      <c r="AG188" s="34">
        <f t="shared" si="256"/>
        <v>35000</v>
      </c>
      <c r="AH188" s="34">
        <f t="shared" si="256"/>
        <v>6097.03</v>
      </c>
      <c r="AI188" s="34">
        <f t="shared" si="256"/>
        <v>35000</v>
      </c>
      <c r="AJ188" s="34">
        <f t="shared" si="256"/>
        <v>5570.24</v>
      </c>
      <c r="AK188" s="34">
        <f t="shared" si="256"/>
        <v>35000</v>
      </c>
      <c r="AL188" s="34">
        <f t="shared" si="256"/>
        <v>0</v>
      </c>
      <c r="AM188" s="34">
        <f t="shared" si="256"/>
        <v>0</v>
      </c>
      <c r="AN188" s="34">
        <f t="shared" si="256"/>
        <v>35000</v>
      </c>
      <c r="AO188" s="22">
        <f t="shared" si="182"/>
        <v>4645.298294511912</v>
      </c>
      <c r="AP188" s="34">
        <f t="shared" si="256"/>
        <v>25000</v>
      </c>
      <c r="AQ188" s="34">
        <f t="shared" si="256"/>
        <v>0</v>
      </c>
      <c r="AR188" s="22">
        <f t="shared" si="183"/>
        <v>3318.0702103656513</v>
      </c>
      <c r="AS188" s="22"/>
      <c r="AT188" s="22">
        <f t="shared" ref="AT188" si="257">SUM(AT191)</f>
        <v>1668.75</v>
      </c>
      <c r="AU188" s="22">
        <f t="shared" ref="AU188:AV188" si="258">SUM(AU191)</f>
        <v>0</v>
      </c>
      <c r="AV188" s="22">
        <f t="shared" si="258"/>
        <v>0</v>
      </c>
      <c r="AW188" s="22">
        <f t="shared" si="249"/>
        <v>3318.0702103656513</v>
      </c>
      <c r="AX188" s="2"/>
      <c r="AY188" s="2"/>
      <c r="AZ188" s="2"/>
      <c r="BA188" s="2"/>
      <c r="BB188" s="2"/>
      <c r="BC188" s="2"/>
      <c r="BD188" s="2">
        <f t="shared" si="187"/>
        <v>0</v>
      </c>
      <c r="BE188" s="2">
        <f t="shared" si="188"/>
        <v>3318.0702103656513</v>
      </c>
      <c r="BF188" s="2">
        <f t="shared" si="189"/>
        <v>0</v>
      </c>
      <c r="BG188" s="2"/>
      <c r="BH188" s="2">
        <f>SUM(BH191)</f>
        <v>1444.38</v>
      </c>
      <c r="BI188" s="2">
        <f t="shared" ref="BI188:BL188" si="259">SUM(BI191)</f>
        <v>3300</v>
      </c>
      <c r="BJ188" s="2">
        <f t="shared" si="259"/>
        <v>1035.3</v>
      </c>
      <c r="BK188" s="2">
        <f t="shared" si="259"/>
        <v>3000</v>
      </c>
      <c r="BL188" s="2">
        <f t="shared" si="259"/>
        <v>3000</v>
      </c>
      <c r="BM188" s="10">
        <f t="shared" si="176"/>
        <v>31.372727272727268</v>
      </c>
    </row>
    <row r="189" spans="1:70" hidden="1" x14ac:dyDescent="0.2">
      <c r="A189" s="24"/>
      <c r="B189" s="31"/>
      <c r="C189" s="20"/>
      <c r="D189" s="20"/>
      <c r="E189" s="20"/>
      <c r="F189" s="20"/>
      <c r="G189" s="20"/>
      <c r="H189" s="20"/>
      <c r="I189" s="32"/>
      <c r="J189" s="33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22"/>
      <c r="AP189" s="34"/>
      <c r="AQ189" s="34"/>
      <c r="AR189" s="22"/>
      <c r="AS189" s="22"/>
      <c r="AT189" s="22"/>
      <c r="AU189" s="22"/>
      <c r="AV189" s="22"/>
      <c r="AW189" s="2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10"/>
    </row>
    <row r="190" spans="1:70" hidden="1" x14ac:dyDescent="0.2">
      <c r="A190" s="24"/>
      <c r="B190" s="31"/>
      <c r="C190" s="20"/>
      <c r="D190" s="31"/>
      <c r="E190" s="20"/>
      <c r="F190" s="20"/>
      <c r="G190" s="20"/>
      <c r="H190" s="20"/>
      <c r="I190" s="39"/>
      <c r="J190" s="33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22"/>
      <c r="AP190" s="34"/>
      <c r="AQ190" s="34"/>
      <c r="AR190" s="22"/>
      <c r="AS190" s="22"/>
      <c r="AT190" s="22"/>
      <c r="AU190" s="22"/>
      <c r="AV190" s="22"/>
      <c r="AW190" s="2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10"/>
    </row>
    <row r="191" spans="1:70" hidden="1" x14ac:dyDescent="0.2">
      <c r="A191" s="29"/>
      <c r="B191" s="36"/>
      <c r="C191" s="35"/>
      <c r="D191" s="35"/>
      <c r="E191" s="35"/>
      <c r="F191" s="35"/>
      <c r="G191" s="35"/>
      <c r="H191" s="35"/>
      <c r="I191" s="21">
        <v>3</v>
      </c>
      <c r="J191" s="5" t="s">
        <v>4</v>
      </c>
      <c r="K191" s="22">
        <f t="shared" si="252"/>
        <v>74578.36</v>
      </c>
      <c r="L191" s="22">
        <f t="shared" si="252"/>
        <v>15000</v>
      </c>
      <c r="M191" s="22">
        <f t="shared" si="252"/>
        <v>15000</v>
      </c>
      <c r="N191" s="22">
        <f t="shared" si="252"/>
        <v>40000</v>
      </c>
      <c r="O191" s="22">
        <f t="shared" si="252"/>
        <v>40000</v>
      </c>
      <c r="P191" s="22">
        <f t="shared" si="252"/>
        <v>47000</v>
      </c>
      <c r="Q191" s="22">
        <f t="shared" si="252"/>
        <v>47000</v>
      </c>
      <c r="R191" s="22">
        <f t="shared" si="252"/>
        <v>5410.5</v>
      </c>
      <c r="S191" s="22">
        <f t="shared" si="252"/>
        <v>30000</v>
      </c>
      <c r="T191" s="22">
        <f t="shared" si="252"/>
        <v>8352</v>
      </c>
      <c r="U191" s="22">
        <f t="shared" si="252"/>
        <v>0</v>
      </c>
      <c r="V191" s="22">
        <f t="shared" si="252"/>
        <v>63.829787234042556</v>
      </c>
      <c r="W191" s="22">
        <f t="shared" si="252"/>
        <v>30000</v>
      </c>
      <c r="X191" s="22">
        <f t="shared" si="252"/>
        <v>15000</v>
      </c>
      <c r="Y191" s="22">
        <f t="shared" si="252"/>
        <v>30000</v>
      </c>
      <c r="Z191" s="22">
        <f t="shared" si="252"/>
        <v>30000</v>
      </c>
      <c r="AA191" s="22">
        <f t="shared" si="252"/>
        <v>35000</v>
      </c>
      <c r="AB191" s="22">
        <f t="shared" si="252"/>
        <v>6735.11</v>
      </c>
      <c r="AC191" s="22">
        <f t="shared" si="252"/>
        <v>35000</v>
      </c>
      <c r="AD191" s="22">
        <f t="shared" si="252"/>
        <v>35000</v>
      </c>
      <c r="AE191" s="22">
        <f t="shared" si="252"/>
        <v>0</v>
      </c>
      <c r="AF191" s="22">
        <f t="shared" si="253"/>
        <v>0</v>
      </c>
      <c r="AG191" s="22">
        <f t="shared" ref="AG191:AQ192" si="260">SUM(AG192)</f>
        <v>35000</v>
      </c>
      <c r="AH191" s="22">
        <f t="shared" si="260"/>
        <v>6097.03</v>
      </c>
      <c r="AI191" s="22">
        <f t="shared" si="260"/>
        <v>35000</v>
      </c>
      <c r="AJ191" s="22">
        <f t="shared" si="260"/>
        <v>5570.24</v>
      </c>
      <c r="AK191" s="22">
        <f t="shared" si="260"/>
        <v>35000</v>
      </c>
      <c r="AL191" s="22">
        <f t="shared" si="260"/>
        <v>0</v>
      </c>
      <c r="AM191" s="22">
        <f t="shared" si="260"/>
        <v>0</v>
      </c>
      <c r="AN191" s="22">
        <f t="shared" si="260"/>
        <v>35000</v>
      </c>
      <c r="AO191" s="22">
        <f t="shared" si="182"/>
        <v>4645.298294511912</v>
      </c>
      <c r="AP191" s="22">
        <f t="shared" si="260"/>
        <v>25000</v>
      </c>
      <c r="AQ191" s="22">
        <f t="shared" si="260"/>
        <v>0</v>
      </c>
      <c r="AR191" s="22">
        <f t="shared" si="183"/>
        <v>3318.0702103656513</v>
      </c>
      <c r="AS191" s="22"/>
      <c r="AT191" s="22">
        <f t="shared" ref="AT191:AV193" si="261">SUM(AT192)</f>
        <v>1668.75</v>
      </c>
      <c r="AU191" s="22">
        <f t="shared" si="261"/>
        <v>0</v>
      </c>
      <c r="AV191" s="22">
        <f t="shared" si="261"/>
        <v>0</v>
      </c>
      <c r="AW191" s="22">
        <f t="shared" si="249"/>
        <v>3318.0702103656513</v>
      </c>
      <c r="AX191" s="2"/>
      <c r="AY191" s="2"/>
      <c r="AZ191" s="2"/>
      <c r="BA191" s="2"/>
      <c r="BB191" s="2"/>
      <c r="BC191" s="2"/>
      <c r="BD191" s="2">
        <f t="shared" si="187"/>
        <v>0</v>
      </c>
      <c r="BE191" s="2">
        <f t="shared" si="188"/>
        <v>3318.0702103656513</v>
      </c>
      <c r="BF191" s="2">
        <f t="shared" si="189"/>
        <v>0</v>
      </c>
      <c r="BG191" s="2">
        <f t="shared" ref="BG191:BJ193" si="262">SUM(BG192)</f>
        <v>2056.1999999999998</v>
      </c>
      <c r="BH191" s="2">
        <f t="shared" ref="BH191:BJ192" si="263">SUM(BH192)</f>
        <v>1444.38</v>
      </c>
      <c r="BI191" s="2">
        <f t="shared" si="263"/>
        <v>3300</v>
      </c>
      <c r="BJ191" s="2">
        <f t="shared" si="263"/>
        <v>1035.3</v>
      </c>
      <c r="BK191" s="2">
        <f t="shared" ref="BK191:BL191" si="264">SUM(BK192)</f>
        <v>3000</v>
      </c>
      <c r="BL191" s="2">
        <f t="shared" si="264"/>
        <v>3000</v>
      </c>
      <c r="BM191" s="10">
        <f t="shared" si="176"/>
        <v>31.372727272727268</v>
      </c>
    </row>
    <row r="192" spans="1:70" hidden="1" x14ac:dyDescent="0.2">
      <c r="A192" s="29"/>
      <c r="B192" s="36" t="s">
        <v>370</v>
      </c>
      <c r="C192" s="35"/>
      <c r="D192" s="35"/>
      <c r="E192" s="35"/>
      <c r="F192" s="35"/>
      <c r="G192" s="35"/>
      <c r="H192" s="35"/>
      <c r="I192" s="21">
        <v>37</v>
      </c>
      <c r="J192" s="5" t="s">
        <v>51</v>
      </c>
      <c r="K192" s="22">
        <f t="shared" si="252"/>
        <v>74578.36</v>
      </c>
      <c r="L192" s="22">
        <f t="shared" si="252"/>
        <v>15000</v>
      </c>
      <c r="M192" s="22">
        <f t="shared" si="252"/>
        <v>15000</v>
      </c>
      <c r="N192" s="22">
        <f t="shared" si="252"/>
        <v>40000</v>
      </c>
      <c r="O192" s="22">
        <f t="shared" si="252"/>
        <v>40000</v>
      </c>
      <c r="P192" s="22">
        <f t="shared" si="252"/>
        <v>47000</v>
      </c>
      <c r="Q192" s="22">
        <f t="shared" si="252"/>
        <v>47000</v>
      </c>
      <c r="R192" s="22">
        <f t="shared" si="252"/>
        <v>5410.5</v>
      </c>
      <c r="S192" s="22">
        <f t="shared" si="252"/>
        <v>30000</v>
      </c>
      <c r="T192" s="22">
        <f t="shared" si="252"/>
        <v>8352</v>
      </c>
      <c r="U192" s="22">
        <f t="shared" si="252"/>
        <v>0</v>
      </c>
      <c r="V192" s="22">
        <f t="shared" si="252"/>
        <v>63.829787234042556</v>
      </c>
      <c r="W192" s="22">
        <f t="shared" si="252"/>
        <v>30000</v>
      </c>
      <c r="X192" s="22">
        <f t="shared" si="252"/>
        <v>15000</v>
      </c>
      <c r="Y192" s="22">
        <f t="shared" si="252"/>
        <v>30000</v>
      </c>
      <c r="Z192" s="22">
        <f t="shared" si="252"/>
        <v>30000</v>
      </c>
      <c r="AA192" s="22">
        <f t="shared" si="252"/>
        <v>35000</v>
      </c>
      <c r="AB192" s="22">
        <f t="shared" si="252"/>
        <v>6735.11</v>
      </c>
      <c r="AC192" s="22">
        <f t="shared" si="252"/>
        <v>35000</v>
      </c>
      <c r="AD192" s="22">
        <f t="shared" si="252"/>
        <v>35000</v>
      </c>
      <c r="AE192" s="22">
        <f t="shared" si="252"/>
        <v>0</v>
      </c>
      <c r="AF192" s="22">
        <f t="shared" si="253"/>
        <v>0</v>
      </c>
      <c r="AG192" s="22">
        <f t="shared" si="253"/>
        <v>35000</v>
      </c>
      <c r="AH192" s="22">
        <f t="shared" si="253"/>
        <v>6097.03</v>
      </c>
      <c r="AI192" s="22">
        <f>SUM(AI193)</f>
        <v>35000</v>
      </c>
      <c r="AJ192" s="22">
        <f>SUM(AJ193)</f>
        <v>5570.24</v>
      </c>
      <c r="AK192" s="22">
        <f>SUM(AK193)</f>
        <v>35000</v>
      </c>
      <c r="AL192" s="22">
        <f t="shared" si="260"/>
        <v>0</v>
      </c>
      <c r="AM192" s="22">
        <f t="shared" si="260"/>
        <v>0</v>
      </c>
      <c r="AN192" s="22">
        <f t="shared" si="260"/>
        <v>35000</v>
      </c>
      <c r="AO192" s="22">
        <f t="shared" si="182"/>
        <v>4645.298294511912</v>
      </c>
      <c r="AP192" s="22">
        <f t="shared" si="260"/>
        <v>25000</v>
      </c>
      <c r="AQ192" s="22"/>
      <c r="AR192" s="22">
        <f t="shared" si="183"/>
        <v>3318.0702103656513</v>
      </c>
      <c r="AS192" s="22"/>
      <c r="AT192" s="22">
        <f t="shared" si="261"/>
        <v>1668.75</v>
      </c>
      <c r="AU192" s="22">
        <f t="shared" si="261"/>
        <v>0</v>
      </c>
      <c r="AV192" s="22">
        <f t="shared" si="261"/>
        <v>0</v>
      </c>
      <c r="AW192" s="22">
        <f t="shared" si="249"/>
        <v>3318.0702103656513</v>
      </c>
      <c r="AX192" s="2"/>
      <c r="AY192" s="2"/>
      <c r="AZ192" s="2"/>
      <c r="BA192" s="2"/>
      <c r="BB192" s="2"/>
      <c r="BC192" s="2"/>
      <c r="BD192" s="2">
        <f t="shared" si="187"/>
        <v>0</v>
      </c>
      <c r="BE192" s="2">
        <f t="shared" si="188"/>
        <v>3318.0702103656513</v>
      </c>
      <c r="BF192" s="2">
        <f t="shared" si="189"/>
        <v>0</v>
      </c>
      <c r="BG192" s="2">
        <f t="shared" si="262"/>
        <v>2056.1999999999998</v>
      </c>
      <c r="BH192" s="2">
        <f t="shared" si="263"/>
        <v>1444.38</v>
      </c>
      <c r="BI192" s="2">
        <f t="shared" si="263"/>
        <v>3300</v>
      </c>
      <c r="BJ192" s="2">
        <f t="shared" si="263"/>
        <v>1035.3</v>
      </c>
      <c r="BK192" s="2">
        <v>3000</v>
      </c>
      <c r="BL192" s="2">
        <v>3000</v>
      </c>
      <c r="BM192" s="10">
        <f t="shared" si="176"/>
        <v>31.372727272727268</v>
      </c>
    </row>
    <row r="193" spans="1:65" hidden="1" x14ac:dyDescent="0.2">
      <c r="A193" s="24"/>
      <c r="B193" s="31"/>
      <c r="C193" s="20"/>
      <c r="D193" s="20"/>
      <c r="E193" s="20"/>
      <c r="F193" s="20"/>
      <c r="G193" s="20"/>
      <c r="H193" s="20"/>
      <c r="I193" s="32">
        <v>372</v>
      </c>
      <c r="J193" s="33" t="s">
        <v>112</v>
      </c>
      <c r="K193" s="34">
        <f t="shared" si="252"/>
        <v>74578.36</v>
      </c>
      <c r="L193" s="34">
        <f t="shared" si="252"/>
        <v>15000</v>
      </c>
      <c r="M193" s="34">
        <f t="shared" si="252"/>
        <v>15000</v>
      </c>
      <c r="N193" s="34">
        <f t="shared" si="252"/>
        <v>40000</v>
      </c>
      <c r="O193" s="34">
        <f t="shared" si="252"/>
        <v>40000</v>
      </c>
      <c r="P193" s="34">
        <f t="shared" si="252"/>
        <v>47000</v>
      </c>
      <c r="Q193" s="34">
        <f t="shared" si="252"/>
        <v>47000</v>
      </c>
      <c r="R193" s="34">
        <f t="shared" si="252"/>
        <v>5410.5</v>
      </c>
      <c r="S193" s="34">
        <f t="shared" si="252"/>
        <v>30000</v>
      </c>
      <c r="T193" s="34">
        <f t="shared" si="252"/>
        <v>8352</v>
      </c>
      <c r="U193" s="34">
        <f t="shared" si="252"/>
        <v>0</v>
      </c>
      <c r="V193" s="34">
        <f t="shared" si="252"/>
        <v>63.829787234042556</v>
      </c>
      <c r="W193" s="34">
        <f t="shared" si="252"/>
        <v>30000</v>
      </c>
      <c r="X193" s="34">
        <f t="shared" si="252"/>
        <v>15000</v>
      </c>
      <c r="Y193" s="34">
        <f t="shared" si="252"/>
        <v>30000</v>
      </c>
      <c r="Z193" s="34">
        <f t="shared" si="252"/>
        <v>30000</v>
      </c>
      <c r="AA193" s="34">
        <f t="shared" si="252"/>
        <v>35000</v>
      </c>
      <c r="AB193" s="34">
        <f t="shared" si="252"/>
        <v>6735.11</v>
      </c>
      <c r="AC193" s="34">
        <f t="shared" si="252"/>
        <v>35000</v>
      </c>
      <c r="AD193" s="34">
        <f t="shared" si="252"/>
        <v>35000</v>
      </c>
      <c r="AE193" s="34">
        <f t="shared" si="252"/>
        <v>0</v>
      </c>
      <c r="AF193" s="34">
        <f t="shared" si="253"/>
        <v>0</v>
      </c>
      <c r="AG193" s="34">
        <f t="shared" si="253"/>
        <v>35000</v>
      </c>
      <c r="AH193" s="34">
        <f t="shared" si="253"/>
        <v>6097.03</v>
      </c>
      <c r="AI193" s="34">
        <f t="shared" si="253"/>
        <v>35000</v>
      </c>
      <c r="AJ193" s="34">
        <f t="shared" si="253"/>
        <v>5570.24</v>
      </c>
      <c r="AK193" s="34">
        <f t="shared" si="253"/>
        <v>35000</v>
      </c>
      <c r="AL193" s="34">
        <f t="shared" si="253"/>
        <v>0</v>
      </c>
      <c r="AM193" s="34">
        <f t="shared" si="253"/>
        <v>0</v>
      </c>
      <c r="AN193" s="34">
        <f t="shared" si="253"/>
        <v>35000</v>
      </c>
      <c r="AO193" s="22">
        <f t="shared" si="182"/>
        <v>4645.298294511912</v>
      </c>
      <c r="AP193" s="34">
        <f t="shared" si="253"/>
        <v>25000</v>
      </c>
      <c r="AQ193" s="34"/>
      <c r="AR193" s="22">
        <f t="shared" si="183"/>
        <v>3318.0702103656513</v>
      </c>
      <c r="AS193" s="22"/>
      <c r="AT193" s="22">
        <f t="shared" si="261"/>
        <v>1668.75</v>
      </c>
      <c r="AU193" s="22">
        <f t="shared" si="261"/>
        <v>0</v>
      </c>
      <c r="AV193" s="22">
        <f t="shared" si="261"/>
        <v>0</v>
      </c>
      <c r="AW193" s="22">
        <f t="shared" si="249"/>
        <v>3318.0702103656513</v>
      </c>
      <c r="AX193" s="2"/>
      <c r="AY193" s="2"/>
      <c r="AZ193" s="2"/>
      <c r="BA193" s="2"/>
      <c r="BB193" s="2"/>
      <c r="BC193" s="2"/>
      <c r="BD193" s="2">
        <f t="shared" si="187"/>
        <v>0</v>
      </c>
      <c r="BE193" s="2">
        <f t="shared" si="188"/>
        <v>3318.0702103656513</v>
      </c>
      <c r="BF193" s="2">
        <f t="shared" si="189"/>
        <v>0</v>
      </c>
      <c r="BG193" s="2">
        <f t="shared" si="262"/>
        <v>2056.1999999999998</v>
      </c>
      <c r="BH193" s="2">
        <f t="shared" si="262"/>
        <v>1444.38</v>
      </c>
      <c r="BI193" s="2">
        <f t="shared" si="262"/>
        <v>3300</v>
      </c>
      <c r="BJ193" s="2">
        <f t="shared" si="262"/>
        <v>1035.3</v>
      </c>
      <c r="BK193" s="2"/>
      <c r="BL193" s="2"/>
      <c r="BM193" s="10">
        <f t="shared" si="176"/>
        <v>31.372727272727268</v>
      </c>
    </row>
    <row r="194" spans="1:65" hidden="1" x14ac:dyDescent="0.2">
      <c r="A194" s="24"/>
      <c r="B194" s="31"/>
      <c r="C194" s="20"/>
      <c r="D194" s="20"/>
      <c r="E194" s="20"/>
      <c r="F194" s="20"/>
      <c r="G194" s="20"/>
      <c r="H194" s="20"/>
      <c r="I194" s="32">
        <v>37221</v>
      </c>
      <c r="J194" s="33" t="s">
        <v>67</v>
      </c>
      <c r="K194" s="34">
        <v>74578.36</v>
      </c>
      <c r="L194" s="34">
        <v>15000</v>
      </c>
      <c r="M194" s="34">
        <v>15000</v>
      </c>
      <c r="N194" s="34">
        <v>40000</v>
      </c>
      <c r="O194" s="34">
        <v>40000</v>
      </c>
      <c r="P194" s="34">
        <v>47000</v>
      </c>
      <c r="Q194" s="34">
        <v>47000</v>
      </c>
      <c r="R194" s="34">
        <v>5410.5</v>
      </c>
      <c r="S194" s="34">
        <v>30000</v>
      </c>
      <c r="T194" s="34">
        <v>8352</v>
      </c>
      <c r="U194" s="34"/>
      <c r="V194" s="22">
        <f t="shared" ref="V194:V313" si="265">S194/P194*100</f>
        <v>63.829787234042556</v>
      </c>
      <c r="W194" s="34">
        <v>30000</v>
      </c>
      <c r="X194" s="34">
        <v>15000</v>
      </c>
      <c r="Y194" s="34">
        <v>30000</v>
      </c>
      <c r="Z194" s="34">
        <v>30000</v>
      </c>
      <c r="AA194" s="34">
        <v>35000</v>
      </c>
      <c r="AB194" s="34">
        <v>6735.11</v>
      </c>
      <c r="AC194" s="34">
        <v>35000</v>
      </c>
      <c r="AD194" s="34">
        <v>35000</v>
      </c>
      <c r="AE194" s="34"/>
      <c r="AF194" s="34"/>
      <c r="AG194" s="37">
        <f t="shared" si="212"/>
        <v>35000</v>
      </c>
      <c r="AH194" s="34">
        <v>6097.03</v>
      </c>
      <c r="AI194" s="34">
        <v>35000</v>
      </c>
      <c r="AJ194" s="2">
        <v>5570.24</v>
      </c>
      <c r="AK194" s="34">
        <v>35000</v>
      </c>
      <c r="AL194" s="34"/>
      <c r="AM194" s="34"/>
      <c r="AN194" s="2">
        <f t="shared" si="224"/>
        <v>35000</v>
      </c>
      <c r="AO194" s="22">
        <f t="shared" si="182"/>
        <v>4645.298294511912</v>
      </c>
      <c r="AP194" s="2">
        <v>25000</v>
      </c>
      <c r="AQ194" s="2"/>
      <c r="AR194" s="22">
        <f t="shared" si="183"/>
        <v>3318.0702103656513</v>
      </c>
      <c r="AS194" s="22">
        <v>1668.75</v>
      </c>
      <c r="AT194" s="22">
        <v>1668.75</v>
      </c>
      <c r="AU194" s="22"/>
      <c r="AV194" s="22"/>
      <c r="AW194" s="22">
        <f t="shared" si="249"/>
        <v>3318.0702103656513</v>
      </c>
      <c r="AX194" s="2"/>
      <c r="AY194" s="2"/>
      <c r="AZ194" s="2">
        <v>3318.07</v>
      </c>
      <c r="BA194" s="2"/>
      <c r="BB194" s="2"/>
      <c r="BC194" s="2"/>
      <c r="BD194" s="2">
        <f t="shared" si="187"/>
        <v>3318.07</v>
      </c>
      <c r="BE194" s="2">
        <f t="shared" si="188"/>
        <v>2.1036565112808603E-4</v>
      </c>
      <c r="BF194" s="2">
        <f t="shared" si="189"/>
        <v>-3318.07</v>
      </c>
      <c r="BG194" s="2">
        <v>2056.1999999999998</v>
      </c>
      <c r="BH194" s="2">
        <v>1444.38</v>
      </c>
      <c r="BI194" s="2">
        <v>3300</v>
      </c>
      <c r="BJ194" s="2">
        <v>1035.3</v>
      </c>
      <c r="BK194" s="2"/>
      <c r="BL194" s="2"/>
      <c r="BM194" s="10">
        <f t="shared" si="176"/>
        <v>31.372727272727268</v>
      </c>
    </row>
    <row r="195" spans="1:65" hidden="1" x14ac:dyDescent="0.2">
      <c r="A195" s="24" t="s">
        <v>382</v>
      </c>
      <c r="B195" s="31"/>
      <c r="C195" s="20"/>
      <c r="D195" s="20"/>
      <c r="E195" s="20"/>
      <c r="F195" s="20"/>
      <c r="G195" s="20"/>
      <c r="H195" s="20"/>
      <c r="I195" s="32" t="s">
        <v>21</v>
      </c>
      <c r="J195" s="33" t="s">
        <v>204</v>
      </c>
      <c r="K195" s="34">
        <f t="shared" ref="K195:AE202" si="266">SUM(K196)</f>
        <v>8000</v>
      </c>
      <c r="L195" s="34">
        <f t="shared" si="266"/>
        <v>10000</v>
      </c>
      <c r="M195" s="34">
        <f t="shared" si="266"/>
        <v>10000</v>
      </c>
      <c r="N195" s="34">
        <f t="shared" si="266"/>
        <v>82000</v>
      </c>
      <c r="O195" s="34">
        <f t="shared" si="266"/>
        <v>82000</v>
      </c>
      <c r="P195" s="34">
        <f t="shared" si="266"/>
        <v>82000</v>
      </c>
      <c r="Q195" s="34">
        <f t="shared" si="266"/>
        <v>82000</v>
      </c>
      <c r="R195" s="34">
        <f t="shared" si="266"/>
        <v>37145.75</v>
      </c>
      <c r="S195" s="34">
        <f t="shared" si="266"/>
        <v>0</v>
      </c>
      <c r="T195" s="34">
        <f t="shared" si="266"/>
        <v>13553.29</v>
      </c>
      <c r="U195" s="34">
        <f t="shared" si="266"/>
        <v>0</v>
      </c>
      <c r="V195" s="34">
        <f t="shared" si="266"/>
        <v>0</v>
      </c>
      <c r="W195" s="34">
        <f t="shared" si="266"/>
        <v>30000</v>
      </c>
      <c r="X195" s="34">
        <f t="shared" si="266"/>
        <v>76000</v>
      </c>
      <c r="Y195" s="34">
        <f t="shared" si="266"/>
        <v>69500</v>
      </c>
      <c r="Z195" s="34">
        <f t="shared" si="266"/>
        <v>69500</v>
      </c>
      <c r="AA195" s="34">
        <f t="shared" si="266"/>
        <v>69000</v>
      </c>
      <c r="AB195" s="34">
        <f t="shared" si="266"/>
        <v>40113.64</v>
      </c>
      <c r="AC195" s="34">
        <f t="shared" si="266"/>
        <v>69000</v>
      </c>
      <c r="AD195" s="34">
        <f t="shared" si="266"/>
        <v>57000</v>
      </c>
      <c r="AE195" s="34">
        <f t="shared" si="266"/>
        <v>0</v>
      </c>
      <c r="AF195" s="34">
        <f t="shared" ref="AF195:AQ195" si="267">SUM(AF196)</f>
        <v>0</v>
      </c>
      <c r="AG195" s="34">
        <f t="shared" si="267"/>
        <v>73000</v>
      </c>
      <c r="AH195" s="34">
        <f t="shared" si="267"/>
        <v>49222.9</v>
      </c>
      <c r="AI195" s="34">
        <f t="shared" si="267"/>
        <v>72000</v>
      </c>
      <c r="AJ195" s="34">
        <f t="shared" si="267"/>
        <v>8051</v>
      </c>
      <c r="AK195" s="34">
        <f t="shared" si="267"/>
        <v>100000</v>
      </c>
      <c r="AL195" s="34">
        <f t="shared" si="267"/>
        <v>28500</v>
      </c>
      <c r="AM195" s="34">
        <f t="shared" si="267"/>
        <v>0</v>
      </c>
      <c r="AN195" s="34">
        <f t="shared" si="267"/>
        <v>128500</v>
      </c>
      <c r="AO195" s="22">
        <f t="shared" si="182"/>
        <v>17054.880881279449</v>
      </c>
      <c r="AP195" s="34">
        <f t="shared" si="267"/>
        <v>133500</v>
      </c>
      <c r="AQ195" s="34">
        <f t="shared" si="267"/>
        <v>0</v>
      </c>
      <c r="AR195" s="22">
        <f t="shared" si="183"/>
        <v>17718.494923352577</v>
      </c>
      <c r="AS195" s="22"/>
      <c r="AT195" s="22">
        <f t="shared" ref="AT195:AV195" si="268">SUM(AT196)</f>
        <v>8857.4399999999987</v>
      </c>
      <c r="AU195" s="22">
        <f t="shared" si="268"/>
        <v>2000</v>
      </c>
      <c r="AV195" s="22">
        <f t="shared" si="268"/>
        <v>0</v>
      </c>
      <c r="AW195" s="22">
        <f t="shared" si="249"/>
        <v>19718.494923352577</v>
      </c>
      <c r="AX195" s="2"/>
      <c r="AY195" s="2"/>
      <c r="AZ195" s="2"/>
      <c r="BA195" s="2"/>
      <c r="BB195" s="2"/>
      <c r="BC195" s="2"/>
      <c r="BD195" s="2">
        <f t="shared" si="187"/>
        <v>0</v>
      </c>
      <c r="BE195" s="2">
        <f t="shared" si="188"/>
        <v>19718.494923352577</v>
      </c>
      <c r="BF195" s="2">
        <f t="shared" si="189"/>
        <v>0</v>
      </c>
      <c r="BG195" s="2">
        <f>SUM(BG201)</f>
        <v>14733.8</v>
      </c>
      <c r="BH195" s="2">
        <f t="shared" ref="BH195" si="269">SUM(BH201)</f>
        <v>8788.9399999999987</v>
      </c>
      <c r="BI195" s="2">
        <f t="shared" ref="BI195:BL195" si="270">SUM(BI201)</f>
        <v>12000</v>
      </c>
      <c r="BJ195" s="2">
        <f t="shared" si="270"/>
        <v>7359.88</v>
      </c>
      <c r="BK195" s="2">
        <f t="shared" si="270"/>
        <v>8500</v>
      </c>
      <c r="BL195" s="2">
        <f t="shared" si="270"/>
        <v>8500</v>
      </c>
      <c r="BM195" s="10">
        <f t="shared" si="176"/>
        <v>61.332333333333331</v>
      </c>
    </row>
    <row r="196" spans="1:65" hidden="1" x14ac:dyDescent="0.2">
      <c r="A196" s="24"/>
      <c r="B196" s="31"/>
      <c r="C196" s="20"/>
      <c r="D196" s="20"/>
      <c r="E196" s="20"/>
      <c r="F196" s="20"/>
      <c r="G196" s="20"/>
      <c r="H196" s="20"/>
      <c r="I196" s="32" t="s">
        <v>206</v>
      </c>
      <c r="J196" s="33"/>
      <c r="K196" s="34">
        <f t="shared" ref="K196:AQ196" si="271">SUM(K201)</f>
        <v>8000</v>
      </c>
      <c r="L196" s="34">
        <f t="shared" si="271"/>
        <v>10000</v>
      </c>
      <c r="M196" s="34">
        <f t="shared" si="271"/>
        <v>10000</v>
      </c>
      <c r="N196" s="34">
        <f t="shared" si="271"/>
        <v>82000</v>
      </c>
      <c r="O196" s="34">
        <f t="shared" si="271"/>
        <v>82000</v>
      </c>
      <c r="P196" s="34">
        <f t="shared" si="271"/>
        <v>82000</v>
      </c>
      <c r="Q196" s="34">
        <f t="shared" si="271"/>
        <v>82000</v>
      </c>
      <c r="R196" s="34">
        <f t="shared" si="271"/>
        <v>37145.75</v>
      </c>
      <c r="S196" s="34">
        <f t="shared" si="271"/>
        <v>0</v>
      </c>
      <c r="T196" s="34">
        <f t="shared" si="271"/>
        <v>13553.29</v>
      </c>
      <c r="U196" s="34">
        <f t="shared" si="271"/>
        <v>0</v>
      </c>
      <c r="V196" s="34">
        <f t="shared" si="271"/>
        <v>0</v>
      </c>
      <c r="W196" s="34">
        <f t="shared" si="271"/>
        <v>30000</v>
      </c>
      <c r="X196" s="34">
        <f t="shared" si="271"/>
        <v>76000</v>
      </c>
      <c r="Y196" s="34">
        <f t="shared" si="271"/>
        <v>69500</v>
      </c>
      <c r="Z196" s="34">
        <f t="shared" si="271"/>
        <v>69500</v>
      </c>
      <c r="AA196" s="34">
        <f t="shared" si="271"/>
        <v>69000</v>
      </c>
      <c r="AB196" s="34">
        <f t="shared" si="271"/>
        <v>40113.64</v>
      </c>
      <c r="AC196" s="34">
        <f t="shared" si="271"/>
        <v>69000</v>
      </c>
      <c r="AD196" s="34">
        <f t="shared" si="271"/>
        <v>57000</v>
      </c>
      <c r="AE196" s="34">
        <f t="shared" si="271"/>
        <v>0</v>
      </c>
      <c r="AF196" s="34">
        <f t="shared" si="271"/>
        <v>0</v>
      </c>
      <c r="AG196" s="34">
        <f t="shared" si="271"/>
        <v>73000</v>
      </c>
      <c r="AH196" s="34">
        <f t="shared" si="271"/>
        <v>49222.9</v>
      </c>
      <c r="AI196" s="34">
        <f t="shared" si="271"/>
        <v>72000</v>
      </c>
      <c r="AJ196" s="34">
        <f t="shared" si="271"/>
        <v>8051</v>
      </c>
      <c r="AK196" s="34">
        <f t="shared" si="271"/>
        <v>100000</v>
      </c>
      <c r="AL196" s="34">
        <f t="shared" si="271"/>
        <v>28500</v>
      </c>
      <c r="AM196" s="34">
        <f t="shared" si="271"/>
        <v>0</v>
      </c>
      <c r="AN196" s="34">
        <f t="shared" si="271"/>
        <v>128500</v>
      </c>
      <c r="AO196" s="22">
        <f t="shared" si="182"/>
        <v>17054.880881279449</v>
      </c>
      <c r="AP196" s="34">
        <f t="shared" si="271"/>
        <v>133500</v>
      </c>
      <c r="AQ196" s="34">
        <f t="shared" si="271"/>
        <v>0</v>
      </c>
      <c r="AR196" s="22">
        <f t="shared" si="183"/>
        <v>17718.494923352577</v>
      </c>
      <c r="AS196" s="22"/>
      <c r="AT196" s="22">
        <f t="shared" ref="AT196" si="272">SUM(AT201)</f>
        <v>8857.4399999999987</v>
      </c>
      <c r="AU196" s="22">
        <f t="shared" ref="AU196:AV196" si="273">SUM(AU201)</f>
        <v>2000</v>
      </c>
      <c r="AV196" s="22">
        <f t="shared" si="273"/>
        <v>0</v>
      </c>
      <c r="AW196" s="22">
        <f t="shared" si="249"/>
        <v>19718.494923352577</v>
      </c>
      <c r="AX196" s="2"/>
      <c r="AY196" s="2"/>
      <c r="AZ196" s="2"/>
      <c r="BA196" s="2"/>
      <c r="BB196" s="2"/>
      <c r="BC196" s="2"/>
      <c r="BD196" s="2">
        <f t="shared" si="187"/>
        <v>0</v>
      </c>
      <c r="BE196" s="2">
        <f t="shared" si="188"/>
        <v>19718.494923352577</v>
      </c>
      <c r="BF196" s="2">
        <f t="shared" si="189"/>
        <v>0</v>
      </c>
      <c r="BG196" s="2"/>
      <c r="BH196" s="2">
        <f>SUM(BH197)</f>
        <v>12000</v>
      </c>
      <c r="BI196" s="2">
        <f>SUM(BI197)</f>
        <v>12000</v>
      </c>
      <c r="BJ196" s="2">
        <f>SUM(BJ197)</f>
        <v>7359.88</v>
      </c>
      <c r="BK196" s="2">
        <v>12500</v>
      </c>
      <c r="BL196" s="2">
        <v>13000</v>
      </c>
      <c r="BM196" s="10">
        <f t="shared" si="176"/>
        <v>61.332333333333331</v>
      </c>
    </row>
    <row r="197" spans="1:65" hidden="1" x14ac:dyDescent="0.2">
      <c r="A197" s="24"/>
      <c r="B197" s="31" t="s">
        <v>367</v>
      </c>
      <c r="C197" s="20"/>
      <c r="D197" s="20"/>
      <c r="E197" s="20"/>
      <c r="F197" s="20"/>
      <c r="G197" s="20"/>
      <c r="H197" s="20"/>
      <c r="I197" s="32" t="s">
        <v>368</v>
      </c>
      <c r="J197" s="33" t="s">
        <v>31</v>
      </c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22">
        <f t="shared" si="182"/>
        <v>0</v>
      </c>
      <c r="AP197" s="34">
        <v>8500</v>
      </c>
      <c r="AQ197" s="34"/>
      <c r="AR197" s="22">
        <f t="shared" si="183"/>
        <v>1128.1438715243214</v>
      </c>
      <c r="AS197" s="22"/>
      <c r="AT197" s="22">
        <v>8500</v>
      </c>
      <c r="AU197" s="22"/>
      <c r="AV197" s="22"/>
      <c r="AW197" s="22">
        <f t="shared" si="249"/>
        <v>1128.1438715243214</v>
      </c>
      <c r="AX197" s="2"/>
      <c r="AY197" s="2"/>
      <c r="AZ197" s="2"/>
      <c r="BA197" s="2"/>
      <c r="BB197" s="2"/>
      <c r="BC197" s="2"/>
      <c r="BD197" s="2">
        <f t="shared" si="187"/>
        <v>0</v>
      </c>
      <c r="BE197" s="2">
        <f t="shared" si="188"/>
        <v>1128.1438715243214</v>
      </c>
      <c r="BF197" s="2">
        <f t="shared" si="189"/>
        <v>0</v>
      </c>
      <c r="BG197" s="2"/>
      <c r="BH197" s="2">
        <v>12000</v>
      </c>
      <c r="BI197" s="2">
        <v>12000</v>
      </c>
      <c r="BJ197" s="2">
        <v>7359.88</v>
      </c>
      <c r="BK197" s="2">
        <v>0</v>
      </c>
      <c r="BL197" s="2">
        <v>0</v>
      </c>
      <c r="BM197" s="10">
        <f t="shared" si="176"/>
        <v>61.332333333333331</v>
      </c>
    </row>
    <row r="198" spans="1:65" hidden="1" x14ac:dyDescent="0.2">
      <c r="A198" s="24"/>
      <c r="B198" s="31" t="s">
        <v>367</v>
      </c>
      <c r="C198" s="20"/>
      <c r="D198" s="20"/>
      <c r="E198" s="20"/>
      <c r="F198" s="20"/>
      <c r="G198" s="20"/>
      <c r="H198" s="20"/>
      <c r="I198" s="32" t="s">
        <v>371</v>
      </c>
      <c r="J198" s="33" t="s">
        <v>372</v>
      </c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22"/>
      <c r="AP198" s="34"/>
      <c r="AQ198" s="34"/>
      <c r="AR198" s="22"/>
      <c r="AS198" s="22"/>
      <c r="AT198" s="22"/>
      <c r="AU198" s="22"/>
      <c r="AV198" s="22"/>
      <c r="AW198" s="22">
        <v>4645.3</v>
      </c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>
        <v>0</v>
      </c>
      <c r="BI198" s="2">
        <v>0</v>
      </c>
      <c r="BJ198" s="2"/>
      <c r="BK198" s="2">
        <v>12500</v>
      </c>
      <c r="BL198" s="2">
        <v>13000</v>
      </c>
      <c r="BM198" s="10">
        <v>0</v>
      </c>
    </row>
    <row r="199" spans="1:65" hidden="1" x14ac:dyDescent="0.2">
      <c r="A199" s="24"/>
      <c r="B199" s="31" t="s">
        <v>367</v>
      </c>
      <c r="C199" s="20"/>
      <c r="D199" s="20"/>
      <c r="E199" s="20"/>
      <c r="F199" s="20"/>
      <c r="G199" s="20"/>
      <c r="H199" s="20"/>
      <c r="I199" s="32" t="s">
        <v>396</v>
      </c>
      <c r="J199" s="33" t="s">
        <v>377</v>
      </c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22"/>
      <c r="AP199" s="34"/>
      <c r="AQ199" s="34"/>
      <c r="AR199" s="22"/>
      <c r="AS199" s="22"/>
      <c r="AT199" s="22"/>
      <c r="AU199" s="22"/>
      <c r="AV199" s="22"/>
      <c r="AW199" s="22">
        <v>500</v>
      </c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>
        <v>0</v>
      </c>
      <c r="BI199" s="2">
        <v>0</v>
      </c>
      <c r="BJ199" s="2"/>
      <c r="BK199" s="2"/>
      <c r="BL199" s="2"/>
      <c r="BM199" s="10">
        <v>0</v>
      </c>
    </row>
    <row r="200" spans="1:65" hidden="1" x14ac:dyDescent="0.2">
      <c r="A200" s="24"/>
      <c r="B200" s="31" t="s">
        <v>369</v>
      </c>
      <c r="C200" s="20"/>
      <c r="D200" s="31"/>
      <c r="E200" s="20"/>
      <c r="F200" s="20"/>
      <c r="G200" s="20"/>
      <c r="H200" s="20"/>
      <c r="I200" s="39" t="s">
        <v>370</v>
      </c>
      <c r="J200" s="33" t="s">
        <v>1</v>
      </c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22">
        <f t="shared" si="182"/>
        <v>0</v>
      </c>
      <c r="AP200" s="34">
        <v>125000</v>
      </c>
      <c r="AQ200" s="34"/>
      <c r="AR200" s="22">
        <f t="shared" si="183"/>
        <v>16590.351051828256</v>
      </c>
      <c r="AS200" s="22"/>
      <c r="AT200" s="22">
        <v>125000</v>
      </c>
      <c r="AU200" s="22"/>
      <c r="AV200" s="22"/>
      <c r="AW200" s="22">
        <v>13445.05</v>
      </c>
      <c r="AX200" s="2"/>
      <c r="AY200" s="2"/>
      <c r="AZ200" s="2"/>
      <c r="BA200" s="2"/>
      <c r="BB200" s="2"/>
      <c r="BC200" s="2"/>
      <c r="BD200" s="2">
        <f t="shared" si="187"/>
        <v>0</v>
      </c>
      <c r="BE200" s="2">
        <f t="shared" si="188"/>
        <v>13445.05</v>
      </c>
      <c r="BF200" s="2">
        <f t="shared" si="189"/>
        <v>0</v>
      </c>
      <c r="BG200" s="2"/>
      <c r="BH200" s="2">
        <v>0</v>
      </c>
      <c r="BI200" s="2">
        <v>0</v>
      </c>
      <c r="BJ200" s="2"/>
      <c r="BK200" s="2"/>
      <c r="BL200" s="2"/>
      <c r="BM200" s="10">
        <v>0</v>
      </c>
    </row>
    <row r="201" spans="1:65" hidden="1" x14ac:dyDescent="0.2">
      <c r="A201" s="29"/>
      <c r="B201" s="36"/>
      <c r="C201" s="35"/>
      <c r="D201" s="35"/>
      <c r="E201" s="35"/>
      <c r="F201" s="35"/>
      <c r="G201" s="35"/>
      <c r="H201" s="35"/>
      <c r="I201" s="21">
        <v>3</v>
      </c>
      <c r="J201" s="5" t="s">
        <v>4</v>
      </c>
      <c r="K201" s="22">
        <f>SUM(K202)</f>
        <v>8000</v>
      </c>
      <c r="L201" s="22">
        <f>SUM(L202)</f>
        <v>10000</v>
      </c>
      <c r="M201" s="22">
        <f>SUM(M202)</f>
        <v>10000</v>
      </c>
      <c r="N201" s="22">
        <f>SUM(N202)</f>
        <v>82000</v>
      </c>
      <c r="O201" s="22">
        <f>SUM(O202)</f>
        <v>82000</v>
      </c>
      <c r="P201" s="22">
        <f t="shared" si="266"/>
        <v>82000</v>
      </c>
      <c r="Q201" s="22">
        <f t="shared" si="266"/>
        <v>82000</v>
      </c>
      <c r="R201" s="22">
        <f t="shared" si="266"/>
        <v>37145.75</v>
      </c>
      <c r="S201" s="22">
        <f t="shared" si="266"/>
        <v>0</v>
      </c>
      <c r="T201" s="22">
        <f t="shared" si="266"/>
        <v>13553.29</v>
      </c>
      <c r="U201" s="22">
        <f t="shared" si="266"/>
        <v>0</v>
      </c>
      <c r="V201" s="22">
        <f t="shared" si="266"/>
        <v>0</v>
      </c>
      <c r="W201" s="22">
        <f t="shared" si="266"/>
        <v>30000</v>
      </c>
      <c r="X201" s="22">
        <f t="shared" ref="X201:AN201" si="274">SUM(X202+X208)</f>
        <v>76000</v>
      </c>
      <c r="Y201" s="22">
        <f t="shared" si="274"/>
        <v>69500</v>
      </c>
      <c r="Z201" s="22">
        <f t="shared" si="274"/>
        <v>69500</v>
      </c>
      <c r="AA201" s="22">
        <f t="shared" si="274"/>
        <v>69000</v>
      </c>
      <c r="AB201" s="22">
        <f t="shared" si="274"/>
        <v>40113.64</v>
      </c>
      <c r="AC201" s="22">
        <f t="shared" si="274"/>
        <v>69000</v>
      </c>
      <c r="AD201" s="22">
        <f t="shared" si="274"/>
        <v>57000</v>
      </c>
      <c r="AE201" s="22">
        <f t="shared" si="274"/>
        <v>0</v>
      </c>
      <c r="AF201" s="22">
        <f t="shared" si="274"/>
        <v>0</v>
      </c>
      <c r="AG201" s="22">
        <f t="shared" si="274"/>
        <v>73000</v>
      </c>
      <c r="AH201" s="22">
        <f t="shared" si="274"/>
        <v>49222.9</v>
      </c>
      <c r="AI201" s="22">
        <f t="shared" si="274"/>
        <v>72000</v>
      </c>
      <c r="AJ201" s="22">
        <f t="shared" si="274"/>
        <v>8051</v>
      </c>
      <c r="AK201" s="22">
        <f t="shared" si="274"/>
        <v>100000</v>
      </c>
      <c r="AL201" s="22">
        <f t="shared" si="274"/>
        <v>28500</v>
      </c>
      <c r="AM201" s="22">
        <f t="shared" si="274"/>
        <v>0</v>
      </c>
      <c r="AN201" s="22">
        <f t="shared" si="274"/>
        <v>128500</v>
      </c>
      <c r="AO201" s="22">
        <f t="shared" si="182"/>
        <v>17054.880881279449</v>
      </c>
      <c r="AP201" s="22">
        <f>SUM(AP202+AP208)</f>
        <v>133500</v>
      </c>
      <c r="AQ201" s="22">
        <f>SUM(AQ202+AQ208)</f>
        <v>0</v>
      </c>
      <c r="AR201" s="22">
        <f t="shared" si="183"/>
        <v>17718.494923352577</v>
      </c>
      <c r="AS201" s="22"/>
      <c r="AT201" s="22">
        <f>SUM(AT202+AT208)</f>
        <v>8857.4399999999987</v>
      </c>
      <c r="AU201" s="22">
        <f>SUM(AU202+AU208)</f>
        <v>2000</v>
      </c>
      <c r="AV201" s="22">
        <f>SUM(AV202+AV208)</f>
        <v>0</v>
      </c>
      <c r="AW201" s="22">
        <f t="shared" ref="AW201:AW216" si="275">SUM(AR201+AU201-AV201)</f>
        <v>19718.494923352577</v>
      </c>
      <c r="AX201" s="2"/>
      <c r="AY201" s="2"/>
      <c r="AZ201" s="2"/>
      <c r="BA201" s="2"/>
      <c r="BB201" s="2"/>
      <c r="BC201" s="2"/>
      <c r="BD201" s="2">
        <f t="shared" si="187"/>
        <v>0</v>
      </c>
      <c r="BE201" s="2">
        <f t="shared" si="188"/>
        <v>19718.494923352577</v>
      </c>
      <c r="BF201" s="2">
        <f t="shared" si="189"/>
        <v>0</v>
      </c>
      <c r="BG201" s="2">
        <f t="shared" ref="BG201:BL201" si="276">SUM(BG202+BG208)</f>
        <v>14733.8</v>
      </c>
      <c r="BH201" s="2">
        <f t="shared" si="276"/>
        <v>8788.9399999999987</v>
      </c>
      <c r="BI201" s="2">
        <f t="shared" si="276"/>
        <v>12000</v>
      </c>
      <c r="BJ201" s="2">
        <f t="shared" si="276"/>
        <v>7359.88</v>
      </c>
      <c r="BK201" s="2">
        <f t="shared" si="276"/>
        <v>8500</v>
      </c>
      <c r="BL201" s="2">
        <f t="shared" si="276"/>
        <v>8500</v>
      </c>
      <c r="BM201" s="10">
        <f t="shared" ref="BM201:BM261" si="277">SUM(BJ201/BI201*100)</f>
        <v>61.332333333333331</v>
      </c>
    </row>
    <row r="202" spans="1:65" hidden="1" x14ac:dyDescent="0.2">
      <c r="A202" s="29"/>
      <c r="B202" s="36" t="s">
        <v>370</v>
      </c>
      <c r="C202" s="35"/>
      <c r="D202" s="35"/>
      <c r="E202" s="35"/>
      <c r="F202" s="35"/>
      <c r="G202" s="35"/>
      <c r="H202" s="35"/>
      <c r="I202" s="21">
        <v>36</v>
      </c>
      <c r="J202" s="5" t="s">
        <v>14</v>
      </c>
      <c r="K202" s="22">
        <f t="shared" si="266"/>
        <v>8000</v>
      </c>
      <c r="L202" s="22">
        <f t="shared" si="266"/>
        <v>10000</v>
      </c>
      <c r="M202" s="22">
        <f t="shared" si="266"/>
        <v>10000</v>
      </c>
      <c r="N202" s="22">
        <f t="shared" si="266"/>
        <v>82000</v>
      </c>
      <c r="O202" s="22">
        <f t="shared" si="266"/>
        <v>82000</v>
      </c>
      <c r="P202" s="22">
        <f t="shared" si="266"/>
        <v>82000</v>
      </c>
      <c r="Q202" s="22">
        <f t="shared" si="266"/>
        <v>82000</v>
      </c>
      <c r="R202" s="22">
        <f t="shared" si="266"/>
        <v>37145.75</v>
      </c>
      <c r="S202" s="22">
        <f t="shared" si="266"/>
        <v>0</v>
      </c>
      <c r="T202" s="22">
        <f t="shared" si="266"/>
        <v>13553.29</v>
      </c>
      <c r="U202" s="22">
        <f t="shared" si="266"/>
        <v>0</v>
      </c>
      <c r="V202" s="22">
        <f t="shared" si="266"/>
        <v>0</v>
      </c>
      <c r="W202" s="22">
        <f t="shared" si="266"/>
        <v>30000</v>
      </c>
      <c r="X202" s="22">
        <f t="shared" si="266"/>
        <v>46000</v>
      </c>
      <c r="Y202" s="22">
        <f t="shared" si="266"/>
        <v>34000</v>
      </c>
      <c r="Z202" s="22">
        <f t="shared" si="266"/>
        <v>49000</v>
      </c>
      <c r="AA202" s="22">
        <f t="shared" si="266"/>
        <v>48000</v>
      </c>
      <c r="AB202" s="22">
        <f t="shared" si="266"/>
        <v>40113.64</v>
      </c>
      <c r="AC202" s="22">
        <f t="shared" si="266"/>
        <v>48000</v>
      </c>
      <c r="AD202" s="22">
        <f t="shared" si="266"/>
        <v>36000</v>
      </c>
      <c r="AE202" s="22">
        <f t="shared" si="266"/>
        <v>0</v>
      </c>
      <c r="AF202" s="22">
        <f t="shared" ref="AF202:AP202" si="278">SUM(AF203)</f>
        <v>0</v>
      </c>
      <c r="AG202" s="22">
        <f t="shared" si="278"/>
        <v>36000</v>
      </c>
      <c r="AH202" s="22">
        <f t="shared" si="278"/>
        <v>16754.79</v>
      </c>
      <c r="AI202" s="22">
        <f>SUM(AI203)</f>
        <v>36000</v>
      </c>
      <c r="AJ202" s="22">
        <f t="shared" si="278"/>
        <v>8051</v>
      </c>
      <c r="AK202" s="22">
        <f t="shared" si="278"/>
        <v>70000</v>
      </c>
      <c r="AL202" s="22">
        <f t="shared" si="278"/>
        <v>20000</v>
      </c>
      <c r="AM202" s="22">
        <f t="shared" si="278"/>
        <v>0</v>
      </c>
      <c r="AN202" s="22">
        <f t="shared" si="278"/>
        <v>90000</v>
      </c>
      <c r="AO202" s="22">
        <f t="shared" si="182"/>
        <v>11945.052757316344</v>
      </c>
      <c r="AP202" s="22">
        <f t="shared" si="278"/>
        <v>90000</v>
      </c>
      <c r="AQ202" s="22"/>
      <c r="AR202" s="22">
        <f t="shared" si="183"/>
        <v>11945.052757316344</v>
      </c>
      <c r="AS202" s="22"/>
      <c r="AT202" s="22">
        <f t="shared" ref="AT202:AV202" si="279">SUM(AT203)</f>
        <v>8575.4699999999993</v>
      </c>
      <c r="AU202" s="22">
        <f t="shared" si="279"/>
        <v>1500</v>
      </c>
      <c r="AV202" s="22">
        <f t="shared" si="279"/>
        <v>0</v>
      </c>
      <c r="AW202" s="22">
        <f t="shared" si="275"/>
        <v>13445.052757316344</v>
      </c>
      <c r="AX202" s="2"/>
      <c r="AY202" s="2"/>
      <c r="AZ202" s="2"/>
      <c r="BA202" s="2"/>
      <c r="BB202" s="2"/>
      <c r="BC202" s="2"/>
      <c r="BD202" s="2">
        <f t="shared" si="187"/>
        <v>0</v>
      </c>
      <c r="BE202" s="2">
        <f t="shared" si="188"/>
        <v>13445.052757316344</v>
      </c>
      <c r="BF202" s="2">
        <f t="shared" si="189"/>
        <v>0</v>
      </c>
      <c r="BG202" s="2">
        <f>SUM(BG203)</f>
        <v>11721.83</v>
      </c>
      <c r="BH202" s="2">
        <f>SUM(BH203)</f>
        <v>8737.9699999999993</v>
      </c>
      <c r="BI202" s="2">
        <f>SUM(BI203)</f>
        <v>8500</v>
      </c>
      <c r="BJ202" s="2">
        <f>SUM(BJ203)</f>
        <v>7359.88</v>
      </c>
      <c r="BK202" s="2">
        <v>8500</v>
      </c>
      <c r="BL202" s="2">
        <v>8500</v>
      </c>
      <c r="BM202" s="10">
        <f t="shared" si="277"/>
        <v>86.58682352941176</v>
      </c>
    </row>
    <row r="203" spans="1:65" hidden="1" x14ac:dyDescent="0.2">
      <c r="A203" s="24"/>
      <c r="B203" s="31"/>
      <c r="C203" s="20"/>
      <c r="D203" s="20"/>
      <c r="E203" s="20"/>
      <c r="F203" s="20"/>
      <c r="G203" s="20"/>
      <c r="H203" s="20"/>
      <c r="I203" s="32">
        <v>366</v>
      </c>
      <c r="J203" s="33" t="s">
        <v>73</v>
      </c>
      <c r="K203" s="34">
        <f t="shared" ref="K203:S203" si="280">SUM(K211)</f>
        <v>8000</v>
      </c>
      <c r="L203" s="34">
        <f t="shared" si="280"/>
        <v>10000</v>
      </c>
      <c r="M203" s="34">
        <f t="shared" si="280"/>
        <v>10000</v>
      </c>
      <c r="N203" s="34">
        <f t="shared" si="280"/>
        <v>82000</v>
      </c>
      <c r="O203" s="34">
        <f t="shared" si="280"/>
        <v>82000</v>
      </c>
      <c r="P203" s="34">
        <f t="shared" si="280"/>
        <v>82000</v>
      </c>
      <c r="Q203" s="34">
        <f t="shared" si="280"/>
        <v>82000</v>
      </c>
      <c r="R203" s="34">
        <f t="shared" si="280"/>
        <v>37145.75</v>
      </c>
      <c r="S203" s="34">
        <f t="shared" si="280"/>
        <v>0</v>
      </c>
      <c r="T203" s="34">
        <f>SUM(T204:T211)</f>
        <v>13553.29</v>
      </c>
      <c r="U203" s="34">
        <f>SUM(U204:U211)</f>
        <v>0</v>
      </c>
      <c r="V203" s="34">
        <f>SUM(V204:V211)</f>
        <v>0</v>
      </c>
      <c r="W203" s="34">
        <f>SUM(W204:W211)</f>
        <v>30000</v>
      </c>
      <c r="X203" s="34">
        <f t="shared" ref="X203:AN203" si="281">SUM(X204:X207)</f>
        <v>46000</v>
      </c>
      <c r="Y203" s="34">
        <f t="shared" si="281"/>
        <v>34000</v>
      </c>
      <c r="Z203" s="34">
        <f t="shared" si="281"/>
        <v>49000</v>
      </c>
      <c r="AA203" s="34">
        <f t="shared" si="281"/>
        <v>48000</v>
      </c>
      <c r="AB203" s="34">
        <f t="shared" si="281"/>
        <v>40113.64</v>
      </c>
      <c r="AC203" s="34">
        <f t="shared" si="281"/>
        <v>48000</v>
      </c>
      <c r="AD203" s="34">
        <f t="shared" si="281"/>
        <v>36000</v>
      </c>
      <c r="AE203" s="34">
        <f t="shared" si="281"/>
        <v>0</v>
      </c>
      <c r="AF203" s="34">
        <f t="shared" si="281"/>
        <v>0</v>
      </c>
      <c r="AG203" s="34">
        <f t="shared" si="281"/>
        <v>36000</v>
      </c>
      <c r="AH203" s="34">
        <f t="shared" si="281"/>
        <v>16754.79</v>
      </c>
      <c r="AI203" s="34">
        <f t="shared" si="281"/>
        <v>36000</v>
      </c>
      <c r="AJ203" s="34">
        <f t="shared" si="281"/>
        <v>8051</v>
      </c>
      <c r="AK203" s="34">
        <f t="shared" si="281"/>
        <v>70000</v>
      </c>
      <c r="AL203" s="34">
        <f t="shared" si="281"/>
        <v>20000</v>
      </c>
      <c r="AM203" s="34">
        <f t="shared" si="281"/>
        <v>0</v>
      </c>
      <c r="AN203" s="34">
        <f t="shared" si="281"/>
        <v>90000</v>
      </c>
      <c r="AO203" s="22">
        <f t="shared" si="182"/>
        <v>11945.052757316344</v>
      </c>
      <c r="AP203" s="34">
        <f>SUM(AP204:AP207)</f>
        <v>90000</v>
      </c>
      <c r="AQ203" s="34"/>
      <c r="AR203" s="22">
        <f t="shared" si="183"/>
        <v>11945.052757316344</v>
      </c>
      <c r="AS203" s="22"/>
      <c r="AT203" s="22">
        <f>SUM(AT204:AT207)</f>
        <v>8575.4699999999993</v>
      </c>
      <c r="AU203" s="22">
        <f>SUM(AU204:AU207)</f>
        <v>1500</v>
      </c>
      <c r="AV203" s="22">
        <f>SUM(AV204:AV207)</f>
        <v>0</v>
      </c>
      <c r="AW203" s="22">
        <f t="shared" si="275"/>
        <v>13445.052757316344</v>
      </c>
      <c r="AX203" s="2"/>
      <c r="AY203" s="2"/>
      <c r="AZ203" s="2"/>
      <c r="BA203" s="2"/>
      <c r="BB203" s="2"/>
      <c r="BC203" s="2"/>
      <c r="BD203" s="2">
        <f t="shared" si="187"/>
        <v>0</v>
      </c>
      <c r="BE203" s="2">
        <f t="shared" si="188"/>
        <v>13445.052757316344</v>
      </c>
      <c r="BF203" s="2">
        <f t="shared" si="189"/>
        <v>0</v>
      </c>
      <c r="BG203" s="2">
        <f>SUM(BG204:BG207)</f>
        <v>11721.83</v>
      </c>
      <c r="BH203" s="2">
        <f>SUM(BH204:BH207)</f>
        <v>8737.9699999999993</v>
      </c>
      <c r="BI203" s="2">
        <f>SUM(BI204:BI207)</f>
        <v>8500</v>
      </c>
      <c r="BJ203" s="2">
        <f>SUM(BJ204:BJ207)</f>
        <v>7359.88</v>
      </c>
      <c r="BK203" s="2"/>
      <c r="BL203" s="2"/>
      <c r="BM203" s="10">
        <f t="shared" si="277"/>
        <v>86.58682352941176</v>
      </c>
    </row>
    <row r="204" spans="1:65" hidden="1" x14ac:dyDescent="0.2">
      <c r="A204" s="24"/>
      <c r="B204" s="31"/>
      <c r="C204" s="20"/>
      <c r="D204" s="20"/>
      <c r="E204" s="20"/>
      <c r="F204" s="20"/>
      <c r="G204" s="20"/>
      <c r="H204" s="20"/>
      <c r="I204" s="32">
        <v>36611</v>
      </c>
      <c r="J204" s="33" t="s">
        <v>345</v>
      </c>
      <c r="K204" s="34">
        <v>8000</v>
      </c>
      <c r="L204" s="34">
        <v>10000</v>
      </c>
      <c r="M204" s="34">
        <v>10000</v>
      </c>
      <c r="N204" s="34">
        <v>82000</v>
      </c>
      <c r="O204" s="34">
        <v>82000</v>
      </c>
      <c r="P204" s="34">
        <v>82000</v>
      </c>
      <c r="Q204" s="34">
        <v>82000</v>
      </c>
      <c r="R204" s="34">
        <v>37145.75</v>
      </c>
      <c r="S204" s="34"/>
      <c r="T204" s="34">
        <v>13553.29</v>
      </c>
      <c r="U204" s="34"/>
      <c r="V204" s="22">
        <f t="shared" ref="V204" si="282">S204/P204*100</f>
        <v>0</v>
      </c>
      <c r="W204" s="34">
        <v>15000</v>
      </c>
      <c r="X204" s="34">
        <v>16000</v>
      </c>
      <c r="Y204" s="34">
        <v>20000</v>
      </c>
      <c r="Z204" s="34">
        <v>20000</v>
      </c>
      <c r="AA204" s="34">
        <v>20000</v>
      </c>
      <c r="AB204" s="34">
        <v>18888.64</v>
      </c>
      <c r="AC204" s="34">
        <v>20000</v>
      </c>
      <c r="AD204" s="34">
        <v>20000</v>
      </c>
      <c r="AE204" s="34"/>
      <c r="AF204" s="34"/>
      <c r="AG204" s="37">
        <v>20000</v>
      </c>
      <c r="AH204" s="34">
        <v>16754.79</v>
      </c>
      <c r="AI204" s="34">
        <v>20000</v>
      </c>
      <c r="AJ204" s="2">
        <v>7051</v>
      </c>
      <c r="AK204" s="34">
        <v>10000</v>
      </c>
      <c r="AL204" s="34"/>
      <c r="AM204" s="34"/>
      <c r="AN204" s="2">
        <f t="shared" si="224"/>
        <v>10000</v>
      </c>
      <c r="AO204" s="22">
        <f t="shared" si="182"/>
        <v>1327.2280841462605</v>
      </c>
      <c r="AP204" s="2">
        <v>10000</v>
      </c>
      <c r="AQ204" s="2"/>
      <c r="AR204" s="22">
        <f t="shared" si="183"/>
        <v>1327.2280841462605</v>
      </c>
      <c r="AS204" s="22">
        <v>1363.61</v>
      </c>
      <c r="AT204" s="22">
        <v>1363.61</v>
      </c>
      <c r="AU204" s="22"/>
      <c r="AV204" s="22"/>
      <c r="AW204" s="22">
        <f t="shared" si="275"/>
        <v>1327.2280841462605</v>
      </c>
      <c r="AX204" s="2"/>
      <c r="AY204" s="2"/>
      <c r="AZ204" s="2">
        <v>1327.23</v>
      </c>
      <c r="BA204" s="2"/>
      <c r="BB204" s="2"/>
      <c r="BC204" s="2"/>
      <c r="BD204" s="2">
        <f t="shared" si="187"/>
        <v>1327.23</v>
      </c>
      <c r="BE204" s="2">
        <f t="shared" si="188"/>
        <v>-1.9158537395469466E-3</v>
      </c>
      <c r="BF204" s="2">
        <f t="shared" si="189"/>
        <v>-1327.23</v>
      </c>
      <c r="BG204" s="2">
        <v>4509.97</v>
      </c>
      <c r="BH204" s="2">
        <v>1363.61</v>
      </c>
      <c r="BI204" s="2">
        <v>1500</v>
      </c>
      <c r="BJ204" s="2">
        <v>1110</v>
      </c>
      <c r="BK204" s="2"/>
      <c r="BL204" s="2"/>
      <c r="BM204" s="10">
        <f t="shared" si="277"/>
        <v>74</v>
      </c>
    </row>
    <row r="205" spans="1:65" hidden="1" x14ac:dyDescent="0.2">
      <c r="A205" s="24"/>
      <c r="B205" s="31"/>
      <c r="C205" s="20"/>
      <c r="D205" s="20"/>
      <c r="E205" s="20"/>
      <c r="F205" s="20"/>
      <c r="G205" s="20"/>
      <c r="H205" s="20"/>
      <c r="I205" s="32">
        <v>36611</v>
      </c>
      <c r="J205" s="33" t="s">
        <v>349</v>
      </c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22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7"/>
      <c r="AH205" s="34"/>
      <c r="AI205" s="34"/>
      <c r="AJ205" s="2"/>
      <c r="AK205" s="34">
        <v>28000</v>
      </c>
      <c r="AL205" s="34">
        <v>7000</v>
      </c>
      <c r="AM205" s="34"/>
      <c r="AN205" s="2">
        <f t="shared" si="224"/>
        <v>35000</v>
      </c>
      <c r="AO205" s="22">
        <f t="shared" si="182"/>
        <v>4645.298294511912</v>
      </c>
      <c r="AP205" s="2">
        <v>30000</v>
      </c>
      <c r="AQ205" s="2"/>
      <c r="AR205" s="22">
        <f t="shared" si="183"/>
        <v>3981.6842524387812</v>
      </c>
      <c r="AS205" s="22">
        <v>536.86</v>
      </c>
      <c r="AT205" s="22">
        <v>536.86</v>
      </c>
      <c r="AU205" s="22"/>
      <c r="AV205" s="22"/>
      <c r="AW205" s="22">
        <f t="shared" si="275"/>
        <v>3981.6842524387812</v>
      </c>
      <c r="AX205" s="2"/>
      <c r="AY205" s="2"/>
      <c r="AZ205" s="2">
        <v>3981.68</v>
      </c>
      <c r="BA205" s="2"/>
      <c r="BB205" s="2"/>
      <c r="BC205" s="2"/>
      <c r="BD205" s="2">
        <f t="shared" si="187"/>
        <v>3981.68</v>
      </c>
      <c r="BE205" s="2">
        <f t="shared" si="188"/>
        <v>4.2524387813500653E-3</v>
      </c>
      <c r="BF205" s="2">
        <f t="shared" si="189"/>
        <v>-3981.68</v>
      </c>
      <c r="BG205" s="2"/>
      <c r="BH205" s="2">
        <v>536.86</v>
      </c>
      <c r="BI205" s="2">
        <v>0</v>
      </c>
      <c r="BJ205" s="2">
        <v>2409.38</v>
      </c>
      <c r="BK205" s="2"/>
      <c r="BL205" s="2"/>
      <c r="BM205" s="10">
        <v>0</v>
      </c>
    </row>
    <row r="206" spans="1:65" hidden="1" x14ac:dyDescent="0.2">
      <c r="A206" s="24"/>
      <c r="B206" s="31"/>
      <c r="C206" s="20"/>
      <c r="D206" s="20"/>
      <c r="E206" s="20"/>
      <c r="F206" s="20"/>
      <c r="G206" s="20"/>
      <c r="H206" s="20"/>
      <c r="I206" s="32"/>
      <c r="J206" s="33" t="s">
        <v>364</v>
      </c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22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7"/>
      <c r="AH206" s="34"/>
      <c r="AI206" s="34"/>
      <c r="AJ206" s="2"/>
      <c r="AK206" s="34"/>
      <c r="AL206" s="34"/>
      <c r="AM206" s="34"/>
      <c r="AN206" s="2"/>
      <c r="AO206" s="22">
        <f t="shared" si="182"/>
        <v>0</v>
      </c>
      <c r="AP206" s="2">
        <v>10000</v>
      </c>
      <c r="AQ206" s="2"/>
      <c r="AR206" s="22">
        <f t="shared" si="183"/>
        <v>1327.2280841462605</v>
      </c>
      <c r="AS206" s="22"/>
      <c r="AT206" s="22"/>
      <c r="AU206" s="22"/>
      <c r="AV206" s="22"/>
      <c r="AW206" s="22">
        <f t="shared" si="275"/>
        <v>1327.2280841462605</v>
      </c>
      <c r="AX206" s="2"/>
      <c r="AY206" s="2"/>
      <c r="AZ206" s="2">
        <v>1327.23</v>
      </c>
      <c r="BA206" s="2"/>
      <c r="BB206" s="2"/>
      <c r="BC206" s="2"/>
      <c r="BD206" s="2">
        <f t="shared" si="187"/>
        <v>1327.23</v>
      </c>
      <c r="BE206" s="2">
        <f t="shared" si="188"/>
        <v>-1.9158537395469466E-3</v>
      </c>
      <c r="BF206" s="2">
        <f t="shared" si="189"/>
        <v>-1327.23</v>
      </c>
      <c r="BG206" s="2">
        <v>536.86</v>
      </c>
      <c r="BH206" s="2">
        <v>0</v>
      </c>
      <c r="BI206" s="2">
        <v>0</v>
      </c>
      <c r="BJ206" s="2"/>
      <c r="BK206" s="2"/>
      <c r="BL206" s="2"/>
      <c r="BM206" s="10">
        <v>0</v>
      </c>
    </row>
    <row r="207" spans="1:65" hidden="1" x14ac:dyDescent="0.2">
      <c r="A207" s="24"/>
      <c r="B207" s="31"/>
      <c r="C207" s="20"/>
      <c r="D207" s="20"/>
      <c r="E207" s="20"/>
      <c r="F207" s="20"/>
      <c r="G207" s="20"/>
      <c r="H207" s="20"/>
      <c r="I207" s="32">
        <v>36611</v>
      </c>
      <c r="J207" s="33" t="s">
        <v>234</v>
      </c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22"/>
      <c r="W207" s="34"/>
      <c r="X207" s="34">
        <v>30000</v>
      </c>
      <c r="Y207" s="34">
        <v>14000</v>
      </c>
      <c r="Z207" s="34">
        <v>29000</v>
      </c>
      <c r="AA207" s="34">
        <v>28000</v>
      </c>
      <c r="AB207" s="34">
        <v>21225</v>
      </c>
      <c r="AC207" s="34">
        <v>28000</v>
      </c>
      <c r="AD207" s="34">
        <v>16000</v>
      </c>
      <c r="AE207" s="34"/>
      <c r="AF207" s="34"/>
      <c r="AG207" s="37">
        <f t="shared" ref="AG207" si="283">SUM(AD207+AE207-AF207)</f>
        <v>16000</v>
      </c>
      <c r="AH207" s="34"/>
      <c r="AI207" s="34">
        <v>16000</v>
      </c>
      <c r="AJ207" s="2">
        <v>1000</v>
      </c>
      <c r="AK207" s="34">
        <v>32000</v>
      </c>
      <c r="AL207" s="34">
        <v>13000</v>
      </c>
      <c r="AM207" s="34"/>
      <c r="AN207" s="2">
        <f t="shared" si="224"/>
        <v>45000</v>
      </c>
      <c r="AO207" s="22">
        <f t="shared" si="182"/>
        <v>5972.5263786581718</v>
      </c>
      <c r="AP207" s="2">
        <v>40000</v>
      </c>
      <c r="AQ207" s="2"/>
      <c r="AR207" s="22">
        <f t="shared" si="183"/>
        <v>5308.9123365850419</v>
      </c>
      <c r="AS207" s="22">
        <v>6675</v>
      </c>
      <c r="AT207" s="22">
        <v>6675</v>
      </c>
      <c r="AU207" s="22">
        <v>1500</v>
      </c>
      <c r="AV207" s="22"/>
      <c r="AW207" s="22">
        <f t="shared" si="275"/>
        <v>6808.9123365850419</v>
      </c>
      <c r="AX207" s="2"/>
      <c r="AY207" s="2"/>
      <c r="AZ207" s="2">
        <v>6808.91</v>
      </c>
      <c r="BA207" s="2"/>
      <c r="BB207" s="2"/>
      <c r="BC207" s="2"/>
      <c r="BD207" s="2">
        <f t="shared" si="187"/>
        <v>6808.91</v>
      </c>
      <c r="BE207" s="2">
        <f t="shared" si="188"/>
        <v>2.3365850420304923E-3</v>
      </c>
      <c r="BF207" s="2">
        <f t="shared" si="189"/>
        <v>-6808.91</v>
      </c>
      <c r="BG207" s="2">
        <v>6675</v>
      </c>
      <c r="BH207" s="2">
        <v>6837.5</v>
      </c>
      <c r="BI207" s="2">
        <v>7000</v>
      </c>
      <c r="BJ207" s="2">
        <v>3840.5</v>
      </c>
      <c r="BK207" s="2"/>
      <c r="BL207" s="2"/>
      <c r="BM207" s="10">
        <f t="shared" si="277"/>
        <v>54.864285714285707</v>
      </c>
    </row>
    <row r="208" spans="1:65" hidden="1" x14ac:dyDescent="0.2">
      <c r="A208" s="29"/>
      <c r="B208" s="36" t="s">
        <v>400</v>
      </c>
      <c r="C208" s="35"/>
      <c r="D208" s="35"/>
      <c r="E208" s="35"/>
      <c r="F208" s="35"/>
      <c r="G208" s="35"/>
      <c r="H208" s="35"/>
      <c r="I208" s="21">
        <v>37</v>
      </c>
      <c r="J208" s="5" t="s">
        <v>51</v>
      </c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>
        <f>SUM(X209)</f>
        <v>30000</v>
      </c>
      <c r="Y208" s="22">
        <f t="shared" ref="Y208:Z208" si="284">SUM(Y209)</f>
        <v>35500</v>
      </c>
      <c r="Z208" s="22">
        <f t="shared" si="284"/>
        <v>20500</v>
      </c>
      <c r="AA208" s="22">
        <f>SUM(AA209)</f>
        <v>21000</v>
      </c>
      <c r="AB208" s="22">
        <f t="shared" ref="AB208" si="285">SUM(AB209)</f>
        <v>0</v>
      </c>
      <c r="AC208" s="22">
        <f>SUM(AC209)</f>
        <v>21000</v>
      </c>
      <c r="AD208" s="22">
        <f>SUM(AD209)</f>
        <v>21000</v>
      </c>
      <c r="AE208" s="22">
        <f t="shared" ref="AE208:AH208" si="286">SUM(AE209)</f>
        <v>0</v>
      </c>
      <c r="AF208" s="22">
        <f t="shared" si="286"/>
        <v>0</v>
      </c>
      <c r="AG208" s="22">
        <f t="shared" si="286"/>
        <v>37000</v>
      </c>
      <c r="AH208" s="22">
        <f t="shared" si="286"/>
        <v>32468.11</v>
      </c>
      <c r="AI208" s="22">
        <f>SUM(AI209)</f>
        <v>36000</v>
      </c>
      <c r="AJ208" s="22">
        <f>SUM(AJ209)</f>
        <v>0</v>
      </c>
      <c r="AK208" s="22">
        <f>SUM(AK209)</f>
        <v>30000</v>
      </c>
      <c r="AL208" s="22">
        <f t="shared" ref="AL208:AP208" si="287">SUM(AL209)</f>
        <v>8500</v>
      </c>
      <c r="AM208" s="22">
        <f t="shared" si="287"/>
        <v>0</v>
      </c>
      <c r="AN208" s="22">
        <f t="shared" si="287"/>
        <v>38500</v>
      </c>
      <c r="AO208" s="22">
        <f t="shared" si="182"/>
        <v>5109.8281239631024</v>
      </c>
      <c r="AP208" s="22">
        <f t="shared" si="287"/>
        <v>43500</v>
      </c>
      <c r="AQ208" s="22"/>
      <c r="AR208" s="22">
        <f t="shared" si="183"/>
        <v>5773.4421660362332</v>
      </c>
      <c r="AS208" s="22"/>
      <c r="AT208" s="22">
        <f t="shared" ref="AT208:AV208" si="288">SUM(AT209)</f>
        <v>281.97000000000003</v>
      </c>
      <c r="AU208" s="22">
        <f t="shared" si="288"/>
        <v>500</v>
      </c>
      <c r="AV208" s="22">
        <f t="shared" si="288"/>
        <v>0</v>
      </c>
      <c r="AW208" s="22">
        <f t="shared" si="275"/>
        <v>6273.4421660362332</v>
      </c>
      <c r="AX208" s="2"/>
      <c r="AY208" s="2"/>
      <c r="AZ208" s="2"/>
      <c r="BA208" s="2"/>
      <c r="BB208" s="2"/>
      <c r="BC208" s="2"/>
      <c r="BD208" s="2">
        <f t="shared" si="187"/>
        <v>0</v>
      </c>
      <c r="BE208" s="2">
        <f t="shared" si="188"/>
        <v>6273.4421660362332</v>
      </c>
      <c r="BF208" s="2">
        <f t="shared" si="189"/>
        <v>0</v>
      </c>
      <c r="BG208" s="2">
        <f>SUM(BG209)</f>
        <v>3011.9700000000003</v>
      </c>
      <c r="BH208" s="2">
        <f>SUM(BH209)</f>
        <v>50.97</v>
      </c>
      <c r="BI208" s="2">
        <f>SUM(BI209)</f>
        <v>3500</v>
      </c>
      <c r="BJ208" s="2">
        <f t="shared" ref="BJ208:BL208" si="289">SUM(BJ209)</f>
        <v>0</v>
      </c>
      <c r="BK208" s="2">
        <f t="shared" si="289"/>
        <v>0</v>
      </c>
      <c r="BL208" s="2">
        <f t="shared" si="289"/>
        <v>0</v>
      </c>
      <c r="BM208" s="10">
        <f t="shared" si="277"/>
        <v>0</v>
      </c>
    </row>
    <row r="209" spans="1:65" hidden="1" x14ac:dyDescent="0.2">
      <c r="A209" s="24"/>
      <c r="B209" s="31"/>
      <c r="C209" s="20"/>
      <c r="D209" s="20"/>
      <c r="E209" s="20"/>
      <c r="F209" s="20"/>
      <c r="G209" s="20"/>
      <c r="H209" s="20"/>
      <c r="I209" s="32">
        <v>372</v>
      </c>
      <c r="J209" s="33" t="s">
        <v>112</v>
      </c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22"/>
      <c r="W209" s="34"/>
      <c r="X209" s="34">
        <f>SUM(X210:X211)</f>
        <v>30000</v>
      </c>
      <c r="Y209" s="34">
        <f t="shared" ref="Y209:Z209" si="290">SUM(Y210:Y211)</f>
        <v>35500</v>
      </c>
      <c r="Z209" s="34">
        <f t="shared" si="290"/>
        <v>20500</v>
      </c>
      <c r="AA209" s="34">
        <f>SUM(AA210:AA211)</f>
        <v>21000</v>
      </c>
      <c r="AB209" s="34">
        <f t="shared" ref="AB209" si="291">SUM(AB210:AB211)</f>
        <v>0</v>
      </c>
      <c r="AC209" s="34">
        <f>SUM(AC210:AC211)</f>
        <v>21000</v>
      </c>
      <c r="AD209" s="34">
        <f>SUM(AD210:AD211)</f>
        <v>21000</v>
      </c>
      <c r="AE209" s="34"/>
      <c r="AF209" s="34"/>
      <c r="AG209" s="37">
        <f>SUM(AG210:AG213)</f>
        <v>37000</v>
      </c>
      <c r="AH209" s="37">
        <f t="shared" ref="AH209:AP209" si="292">SUM(AH210:AH213)</f>
        <v>32468.11</v>
      </c>
      <c r="AI209" s="37">
        <f t="shared" si="292"/>
        <v>36000</v>
      </c>
      <c r="AJ209" s="37">
        <f t="shared" si="292"/>
        <v>0</v>
      </c>
      <c r="AK209" s="37">
        <v>30000</v>
      </c>
      <c r="AL209" s="37">
        <f t="shared" si="292"/>
        <v>8500</v>
      </c>
      <c r="AM209" s="37">
        <f t="shared" si="292"/>
        <v>0</v>
      </c>
      <c r="AN209" s="37">
        <f t="shared" si="292"/>
        <v>38500</v>
      </c>
      <c r="AO209" s="22">
        <f t="shared" si="182"/>
        <v>5109.8281239631024</v>
      </c>
      <c r="AP209" s="37">
        <f t="shared" si="292"/>
        <v>43500</v>
      </c>
      <c r="AQ209" s="37"/>
      <c r="AR209" s="22">
        <f t="shared" si="183"/>
        <v>5773.4421660362332</v>
      </c>
      <c r="AS209" s="22"/>
      <c r="AT209" s="22">
        <f t="shared" ref="AT209" si="293">SUM(AT210:AT213)</f>
        <v>281.97000000000003</v>
      </c>
      <c r="AU209" s="22">
        <f t="shared" ref="AU209:AV209" si="294">SUM(AU210:AU213)</f>
        <v>500</v>
      </c>
      <c r="AV209" s="22">
        <f t="shared" si="294"/>
        <v>0</v>
      </c>
      <c r="AW209" s="22">
        <f t="shared" si="275"/>
        <v>6273.4421660362332</v>
      </c>
      <c r="AX209" s="2"/>
      <c r="AY209" s="2"/>
      <c r="AZ209" s="2"/>
      <c r="BA209" s="2"/>
      <c r="BB209" s="2"/>
      <c r="BC209" s="2"/>
      <c r="BD209" s="2">
        <f t="shared" si="187"/>
        <v>0</v>
      </c>
      <c r="BE209" s="2">
        <f t="shared" si="188"/>
        <v>6273.4421660362332</v>
      </c>
      <c r="BF209" s="2">
        <f t="shared" si="189"/>
        <v>0</v>
      </c>
      <c r="BG209" s="2">
        <f>SUM(BG210:BG213)</f>
        <v>3011.9700000000003</v>
      </c>
      <c r="BH209" s="2">
        <f>SUM(BH210:BH213)</f>
        <v>50.97</v>
      </c>
      <c r="BI209" s="2">
        <f>SUM(BI210:BI213)</f>
        <v>3500</v>
      </c>
      <c r="BJ209" s="2">
        <f>SUM(BJ210:BJ213)</f>
        <v>0</v>
      </c>
      <c r="BK209" s="2"/>
      <c r="BL209" s="2"/>
      <c r="BM209" s="10">
        <f t="shared" si="277"/>
        <v>0</v>
      </c>
    </row>
    <row r="210" spans="1:65" hidden="1" x14ac:dyDescent="0.2">
      <c r="A210" s="24"/>
      <c r="B210" s="31"/>
      <c r="C210" s="20"/>
      <c r="D210" s="20"/>
      <c r="E210" s="20"/>
      <c r="F210" s="20"/>
      <c r="G210" s="20"/>
      <c r="H210" s="20"/>
      <c r="I210" s="32">
        <v>37221</v>
      </c>
      <c r="J210" s="33" t="s">
        <v>207</v>
      </c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>
        <v>10000</v>
      </c>
      <c r="X210" s="34">
        <v>25000</v>
      </c>
      <c r="Y210" s="34">
        <v>30000</v>
      </c>
      <c r="Z210" s="34">
        <v>15000</v>
      </c>
      <c r="AA210" s="34">
        <v>15000</v>
      </c>
      <c r="AB210" s="34"/>
      <c r="AC210" s="34">
        <v>15000</v>
      </c>
      <c r="AD210" s="34">
        <v>15000</v>
      </c>
      <c r="AE210" s="34"/>
      <c r="AF210" s="34"/>
      <c r="AG210" s="37">
        <f t="shared" ref="AG210:AG213" si="295">SUM(AD210+AE210-AF210)</f>
        <v>15000</v>
      </c>
      <c r="AH210" s="34">
        <v>16468.11</v>
      </c>
      <c r="AI210" s="34">
        <v>14000</v>
      </c>
      <c r="AJ210" s="2">
        <v>0</v>
      </c>
      <c r="AK210" s="34">
        <v>14000</v>
      </c>
      <c r="AL210" s="34"/>
      <c r="AM210" s="34"/>
      <c r="AN210" s="2">
        <f t="shared" si="224"/>
        <v>14000</v>
      </c>
      <c r="AO210" s="22">
        <f t="shared" si="182"/>
        <v>1858.1193178047647</v>
      </c>
      <c r="AP210" s="2">
        <v>15000</v>
      </c>
      <c r="AQ210" s="2"/>
      <c r="AR210" s="22">
        <f t="shared" si="183"/>
        <v>1990.8421262193906</v>
      </c>
      <c r="AS210" s="22">
        <v>50.97</v>
      </c>
      <c r="AT210" s="22">
        <v>50.97</v>
      </c>
      <c r="AU210" s="22"/>
      <c r="AV210" s="22"/>
      <c r="AW210" s="22">
        <f t="shared" si="275"/>
        <v>1990.8421262193906</v>
      </c>
      <c r="AX210" s="2"/>
      <c r="AY210" s="2">
        <v>1990.84</v>
      </c>
      <c r="AZ210" s="2"/>
      <c r="BA210" s="2"/>
      <c r="BB210" s="2"/>
      <c r="BC210" s="2"/>
      <c r="BD210" s="2">
        <f t="shared" si="187"/>
        <v>1990.84</v>
      </c>
      <c r="BE210" s="2">
        <f t="shared" si="188"/>
        <v>2.1262193906750326E-3</v>
      </c>
      <c r="BF210" s="2">
        <f t="shared" si="189"/>
        <v>-1990.84</v>
      </c>
      <c r="BG210" s="2">
        <v>50.97</v>
      </c>
      <c r="BH210" s="2">
        <v>50.97</v>
      </c>
      <c r="BI210" s="2">
        <v>0</v>
      </c>
      <c r="BJ210" s="2">
        <v>0</v>
      </c>
      <c r="BK210" s="2"/>
      <c r="BL210" s="2"/>
      <c r="BM210" s="10">
        <v>0</v>
      </c>
    </row>
    <row r="211" spans="1:65" hidden="1" x14ac:dyDescent="0.2">
      <c r="A211" s="24"/>
      <c r="B211" s="31"/>
      <c r="C211" s="20"/>
      <c r="D211" s="20"/>
      <c r="E211" s="20"/>
      <c r="F211" s="20"/>
      <c r="G211" s="20"/>
      <c r="H211" s="20"/>
      <c r="I211" s="32">
        <v>37221</v>
      </c>
      <c r="J211" s="33" t="s">
        <v>208</v>
      </c>
      <c r="K211" s="34">
        <v>8000</v>
      </c>
      <c r="L211" s="34">
        <v>10000</v>
      </c>
      <c r="M211" s="34">
        <v>10000</v>
      </c>
      <c r="N211" s="34">
        <v>82000</v>
      </c>
      <c r="O211" s="34">
        <v>82000</v>
      </c>
      <c r="P211" s="34">
        <v>82000</v>
      </c>
      <c r="Q211" s="34">
        <v>82000</v>
      </c>
      <c r="R211" s="34">
        <v>37145.75</v>
      </c>
      <c r="S211" s="34"/>
      <c r="T211" s="34"/>
      <c r="U211" s="34"/>
      <c r="V211" s="22">
        <f t="shared" ref="V211" si="296">S211/P211*100</f>
        <v>0</v>
      </c>
      <c r="W211" s="34">
        <v>5000</v>
      </c>
      <c r="X211" s="34">
        <v>5000</v>
      </c>
      <c r="Y211" s="34">
        <v>5500</v>
      </c>
      <c r="Z211" s="34">
        <v>5500</v>
      </c>
      <c r="AA211" s="34">
        <v>6000</v>
      </c>
      <c r="AB211" s="34"/>
      <c r="AC211" s="34">
        <v>6000</v>
      </c>
      <c r="AD211" s="34">
        <v>6000</v>
      </c>
      <c r="AE211" s="34"/>
      <c r="AF211" s="34"/>
      <c r="AG211" s="37">
        <f t="shared" si="295"/>
        <v>6000</v>
      </c>
      <c r="AH211" s="34">
        <v>0</v>
      </c>
      <c r="AI211" s="34">
        <v>6000</v>
      </c>
      <c r="AJ211" s="2">
        <v>0</v>
      </c>
      <c r="AK211" s="34">
        <v>0</v>
      </c>
      <c r="AL211" s="34">
        <v>8500</v>
      </c>
      <c r="AM211" s="34"/>
      <c r="AN211" s="2">
        <f t="shared" si="224"/>
        <v>8500</v>
      </c>
      <c r="AO211" s="22">
        <f t="shared" si="182"/>
        <v>1128.1438715243214</v>
      </c>
      <c r="AP211" s="2">
        <v>8500</v>
      </c>
      <c r="AQ211" s="2"/>
      <c r="AR211" s="22">
        <f t="shared" si="183"/>
        <v>1128.1438715243214</v>
      </c>
      <c r="AS211" s="22"/>
      <c r="AT211" s="22"/>
      <c r="AU211" s="22"/>
      <c r="AV211" s="22"/>
      <c r="AW211" s="22">
        <f t="shared" si="275"/>
        <v>1128.1438715243214</v>
      </c>
      <c r="AX211" s="2">
        <v>1128.1400000000001</v>
      </c>
      <c r="AY211" s="2"/>
      <c r="AZ211" s="2"/>
      <c r="BA211" s="2"/>
      <c r="BB211" s="2"/>
      <c r="BC211" s="2"/>
      <c r="BD211" s="2">
        <f t="shared" si="187"/>
        <v>1128.1400000000001</v>
      </c>
      <c r="BE211" s="2">
        <f t="shared" si="188"/>
        <v>3.8715243213118811E-3</v>
      </c>
      <c r="BF211" s="2">
        <f t="shared" si="189"/>
        <v>-1128.1400000000001</v>
      </c>
      <c r="BG211" s="2"/>
      <c r="BH211" s="2">
        <v>0</v>
      </c>
      <c r="BI211" s="2">
        <v>1200</v>
      </c>
      <c r="BJ211" s="2">
        <v>0</v>
      </c>
      <c r="BK211" s="2"/>
      <c r="BL211" s="2"/>
      <c r="BM211" s="10">
        <f t="shared" si="277"/>
        <v>0</v>
      </c>
    </row>
    <row r="212" spans="1:65" hidden="1" x14ac:dyDescent="0.2">
      <c r="A212" s="24"/>
      <c r="B212" s="31"/>
      <c r="C212" s="20"/>
      <c r="D212" s="20"/>
      <c r="E212" s="20"/>
      <c r="F212" s="20"/>
      <c r="G212" s="20"/>
      <c r="H212" s="20"/>
      <c r="I212" s="32">
        <v>37229</v>
      </c>
      <c r="J212" s="33" t="s">
        <v>388</v>
      </c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22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7"/>
      <c r="AH212" s="34"/>
      <c r="AI212" s="34"/>
      <c r="AJ212" s="2"/>
      <c r="AK212" s="34"/>
      <c r="AL212" s="34"/>
      <c r="AM212" s="34"/>
      <c r="AN212" s="2"/>
      <c r="AO212" s="22"/>
      <c r="AP212" s="2"/>
      <c r="AQ212" s="2"/>
      <c r="AR212" s="22"/>
      <c r="AS212" s="22">
        <v>231</v>
      </c>
      <c r="AT212" s="22">
        <v>231</v>
      </c>
      <c r="AU212" s="22">
        <v>500</v>
      </c>
      <c r="AV212" s="22"/>
      <c r="AW212" s="22">
        <f t="shared" si="275"/>
        <v>500</v>
      </c>
      <c r="AX212" s="2"/>
      <c r="AY212" s="2"/>
      <c r="AZ212" s="2"/>
      <c r="BA212" s="2"/>
      <c r="BB212" s="2"/>
      <c r="BC212" s="2">
        <v>500</v>
      </c>
      <c r="BD212" s="2">
        <f t="shared" si="187"/>
        <v>500</v>
      </c>
      <c r="BE212" s="2">
        <f t="shared" si="188"/>
        <v>0</v>
      </c>
      <c r="BF212" s="2">
        <f t="shared" si="189"/>
        <v>-500</v>
      </c>
      <c r="BG212" s="2">
        <v>231</v>
      </c>
      <c r="BH212" s="2">
        <v>0</v>
      </c>
      <c r="BI212" s="2">
        <v>0</v>
      </c>
      <c r="BJ212" s="2">
        <v>0</v>
      </c>
      <c r="BK212" s="2"/>
      <c r="BL212" s="2"/>
      <c r="BM212" s="10">
        <v>0</v>
      </c>
    </row>
    <row r="213" spans="1:65" hidden="1" x14ac:dyDescent="0.2">
      <c r="A213" s="24"/>
      <c r="B213" s="31"/>
      <c r="C213" s="20"/>
      <c r="D213" s="20"/>
      <c r="E213" s="20"/>
      <c r="F213" s="20"/>
      <c r="G213" s="20"/>
      <c r="H213" s="20"/>
      <c r="I213" s="32">
        <v>37229</v>
      </c>
      <c r="J213" s="33" t="s">
        <v>312</v>
      </c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22"/>
      <c r="W213" s="34"/>
      <c r="X213" s="34"/>
      <c r="Y213" s="34"/>
      <c r="Z213" s="34"/>
      <c r="AA213" s="34"/>
      <c r="AB213" s="34"/>
      <c r="AC213" s="34"/>
      <c r="AD213" s="34">
        <v>16000</v>
      </c>
      <c r="AE213" s="34"/>
      <c r="AF213" s="34"/>
      <c r="AG213" s="37">
        <f t="shared" si="295"/>
        <v>16000</v>
      </c>
      <c r="AH213" s="34">
        <v>16000</v>
      </c>
      <c r="AI213" s="34">
        <v>16000</v>
      </c>
      <c r="AJ213" s="2">
        <v>0</v>
      </c>
      <c r="AK213" s="34">
        <v>16000</v>
      </c>
      <c r="AL213" s="34"/>
      <c r="AM213" s="34"/>
      <c r="AN213" s="2">
        <f t="shared" si="224"/>
        <v>16000</v>
      </c>
      <c r="AO213" s="22">
        <f t="shared" si="182"/>
        <v>2123.5649346340169</v>
      </c>
      <c r="AP213" s="2">
        <v>20000</v>
      </c>
      <c r="AQ213" s="2"/>
      <c r="AR213" s="22">
        <f t="shared" si="183"/>
        <v>2654.4561682925209</v>
      </c>
      <c r="AS213" s="22"/>
      <c r="AT213" s="22"/>
      <c r="AU213" s="22"/>
      <c r="AV213" s="22"/>
      <c r="AW213" s="22">
        <f t="shared" si="275"/>
        <v>2654.4561682925209</v>
      </c>
      <c r="AX213" s="2"/>
      <c r="AY213" s="2">
        <v>2654.46</v>
      </c>
      <c r="AZ213" s="2"/>
      <c r="BA213" s="2"/>
      <c r="BB213" s="2"/>
      <c r="BC213" s="2"/>
      <c r="BD213" s="2">
        <f t="shared" si="187"/>
        <v>2654.46</v>
      </c>
      <c r="BE213" s="2">
        <f t="shared" si="188"/>
        <v>-3.8317074790938932E-3</v>
      </c>
      <c r="BF213" s="2">
        <f t="shared" si="189"/>
        <v>-2654.46</v>
      </c>
      <c r="BG213" s="2">
        <v>2730</v>
      </c>
      <c r="BH213" s="2">
        <v>0</v>
      </c>
      <c r="BI213" s="2">
        <v>2300</v>
      </c>
      <c r="BJ213" s="2">
        <v>0</v>
      </c>
      <c r="BK213" s="2"/>
      <c r="BL213" s="2"/>
      <c r="BM213" s="10">
        <f t="shared" si="277"/>
        <v>0</v>
      </c>
    </row>
    <row r="214" spans="1:65" hidden="1" x14ac:dyDescent="0.2">
      <c r="A214" s="29" t="s">
        <v>113</v>
      </c>
      <c r="B214" s="36"/>
      <c r="C214" s="35"/>
      <c r="D214" s="35"/>
      <c r="E214" s="35"/>
      <c r="F214" s="35"/>
      <c r="G214" s="35"/>
      <c r="H214" s="35"/>
      <c r="I214" s="21" t="s">
        <v>114</v>
      </c>
      <c r="J214" s="5" t="s">
        <v>115</v>
      </c>
      <c r="K214" s="22" t="e">
        <f>SUM(K215+K240+#REF!)</f>
        <v>#REF!</v>
      </c>
      <c r="L214" s="22" t="e">
        <f>SUM(L215+L240+#REF!)</f>
        <v>#REF!</v>
      </c>
      <c r="M214" s="22" t="e">
        <f>SUM(M215+M240+#REF!)</f>
        <v>#REF!</v>
      </c>
      <c r="N214" s="22" t="e">
        <f t="shared" ref="N214:AN214" si="297">SUM(N215+N240+N230)</f>
        <v>#REF!</v>
      </c>
      <c r="O214" s="22" t="e">
        <f t="shared" si="297"/>
        <v>#REF!</v>
      </c>
      <c r="P214" s="22" t="e">
        <f t="shared" si="297"/>
        <v>#REF!</v>
      </c>
      <c r="Q214" s="22" t="e">
        <f t="shared" si="297"/>
        <v>#REF!</v>
      </c>
      <c r="R214" s="22" t="e">
        <f t="shared" si="297"/>
        <v>#REF!</v>
      </c>
      <c r="S214" s="22" t="e">
        <f t="shared" si="297"/>
        <v>#REF!</v>
      </c>
      <c r="T214" s="22" t="e">
        <f t="shared" si="297"/>
        <v>#REF!</v>
      </c>
      <c r="U214" s="22" t="e">
        <f t="shared" si="297"/>
        <v>#REF!</v>
      </c>
      <c r="V214" s="22" t="e">
        <f t="shared" si="297"/>
        <v>#REF!</v>
      </c>
      <c r="W214" s="22">
        <f t="shared" si="297"/>
        <v>115000</v>
      </c>
      <c r="X214" s="22">
        <f t="shared" si="297"/>
        <v>150000</v>
      </c>
      <c r="Y214" s="22">
        <f t="shared" si="297"/>
        <v>950000</v>
      </c>
      <c r="Z214" s="22">
        <f t="shared" si="297"/>
        <v>1200000</v>
      </c>
      <c r="AA214" s="22">
        <f t="shared" si="297"/>
        <v>950000</v>
      </c>
      <c r="AB214" s="22">
        <f t="shared" si="297"/>
        <v>82368.210000000006</v>
      </c>
      <c r="AC214" s="22">
        <f t="shared" si="297"/>
        <v>1788000</v>
      </c>
      <c r="AD214" s="22">
        <f t="shared" si="297"/>
        <v>1998000</v>
      </c>
      <c r="AE214" s="22">
        <f t="shared" si="297"/>
        <v>0</v>
      </c>
      <c r="AF214" s="22">
        <f t="shared" si="297"/>
        <v>0</v>
      </c>
      <c r="AG214" s="22">
        <f t="shared" si="297"/>
        <v>1998000</v>
      </c>
      <c r="AH214" s="22">
        <f t="shared" si="297"/>
        <v>610261.41</v>
      </c>
      <c r="AI214" s="22">
        <f t="shared" si="297"/>
        <v>1850000</v>
      </c>
      <c r="AJ214" s="22">
        <f t="shared" si="297"/>
        <v>281229.98000000004</v>
      </c>
      <c r="AK214" s="22">
        <f t="shared" si="297"/>
        <v>2030000</v>
      </c>
      <c r="AL214" s="22">
        <f t="shared" si="297"/>
        <v>320000</v>
      </c>
      <c r="AM214" s="22">
        <f t="shared" si="297"/>
        <v>200000</v>
      </c>
      <c r="AN214" s="22">
        <f t="shared" si="297"/>
        <v>2150000</v>
      </c>
      <c r="AO214" s="22">
        <f t="shared" si="182"/>
        <v>285354.03809144598</v>
      </c>
      <c r="AP214" s="22">
        <f>SUM(AP215+AP240+AP230)</f>
        <v>1600000</v>
      </c>
      <c r="AQ214" s="22">
        <f>SUM(AQ215+AQ240+AQ230)</f>
        <v>0</v>
      </c>
      <c r="AR214" s="22">
        <f t="shared" si="183"/>
        <v>212356.49346340168</v>
      </c>
      <c r="AS214" s="22"/>
      <c r="AT214" s="22">
        <f>SUM(AT215+AT240+AT230)</f>
        <v>58314.48000000001</v>
      </c>
      <c r="AU214" s="22">
        <f>SUM(AU215+AU240+AU230)</f>
        <v>134463.16</v>
      </c>
      <c r="AV214" s="22">
        <f>SUM(AV215+AV240+AV230)</f>
        <v>30466.48</v>
      </c>
      <c r="AW214" s="22">
        <f t="shared" si="275"/>
        <v>316353.17346340173</v>
      </c>
      <c r="AX214" s="2"/>
      <c r="AY214" s="2"/>
      <c r="AZ214" s="2"/>
      <c r="BA214" s="2"/>
      <c r="BB214" s="2"/>
      <c r="BC214" s="2"/>
      <c r="BD214" s="2">
        <f t="shared" si="187"/>
        <v>0</v>
      </c>
      <c r="BE214" s="2">
        <f t="shared" si="188"/>
        <v>316353.17346340173</v>
      </c>
      <c r="BF214" s="2">
        <f t="shared" si="189"/>
        <v>0</v>
      </c>
      <c r="BG214" s="2">
        <f>SUM(BG215+BG230+BG240)</f>
        <v>74475.76999999999</v>
      </c>
      <c r="BH214" s="2">
        <f>SUM(BH215+BH230+BH240)</f>
        <v>9410.6099999999988</v>
      </c>
      <c r="BI214" s="2">
        <f>SUM(BI215+BI230+BI240)</f>
        <v>273000</v>
      </c>
      <c r="BJ214" s="2">
        <f>SUM(BJ215+BJ230+BJ240)</f>
        <v>25489.1</v>
      </c>
      <c r="BK214" s="2">
        <f t="shared" ref="BK214:BL214" si="298">SUM(BK215+BK230+BK240)</f>
        <v>275000</v>
      </c>
      <c r="BL214" s="2">
        <f t="shared" si="298"/>
        <v>282000</v>
      </c>
      <c r="BM214" s="10">
        <f t="shared" si="277"/>
        <v>9.336666666666666</v>
      </c>
    </row>
    <row r="215" spans="1:65" hidden="1" x14ac:dyDescent="0.2">
      <c r="A215" s="24" t="s">
        <v>180</v>
      </c>
      <c r="B215" s="31"/>
      <c r="C215" s="20"/>
      <c r="D215" s="20"/>
      <c r="E215" s="20"/>
      <c r="F215" s="20"/>
      <c r="G215" s="20"/>
      <c r="H215" s="20"/>
      <c r="I215" s="32" t="s">
        <v>21</v>
      </c>
      <c r="J215" s="33" t="s">
        <v>181</v>
      </c>
      <c r="K215" s="34" t="e">
        <f t="shared" ref="K215:AE222" si="299">SUM(K216)</f>
        <v>#REF!</v>
      </c>
      <c r="L215" s="34" t="e">
        <f t="shared" si="299"/>
        <v>#REF!</v>
      </c>
      <c r="M215" s="34" t="e">
        <f t="shared" si="299"/>
        <v>#REF!</v>
      </c>
      <c r="N215" s="34" t="e">
        <f t="shared" si="299"/>
        <v>#REF!</v>
      </c>
      <c r="O215" s="34" t="e">
        <f t="shared" si="299"/>
        <v>#REF!</v>
      </c>
      <c r="P215" s="34" t="e">
        <f t="shared" si="299"/>
        <v>#REF!</v>
      </c>
      <c r="Q215" s="34" t="e">
        <f t="shared" si="299"/>
        <v>#REF!</v>
      </c>
      <c r="R215" s="34" t="e">
        <f t="shared" si="299"/>
        <v>#REF!</v>
      </c>
      <c r="S215" s="34" t="e">
        <f t="shared" si="299"/>
        <v>#REF!</v>
      </c>
      <c r="T215" s="34" t="e">
        <f t="shared" si="299"/>
        <v>#REF!</v>
      </c>
      <c r="U215" s="34" t="e">
        <f t="shared" si="299"/>
        <v>#REF!</v>
      </c>
      <c r="V215" s="34" t="e">
        <f t="shared" si="299"/>
        <v>#REF!</v>
      </c>
      <c r="W215" s="34">
        <f t="shared" si="299"/>
        <v>0</v>
      </c>
      <c r="X215" s="34">
        <f t="shared" si="299"/>
        <v>0</v>
      </c>
      <c r="Y215" s="34">
        <f t="shared" si="299"/>
        <v>400000</v>
      </c>
      <c r="Z215" s="34">
        <f t="shared" si="299"/>
        <v>650000</v>
      </c>
      <c r="AA215" s="34">
        <f t="shared" si="299"/>
        <v>400000</v>
      </c>
      <c r="AB215" s="34">
        <f t="shared" si="299"/>
        <v>75137.460000000006</v>
      </c>
      <c r="AC215" s="34">
        <f t="shared" si="299"/>
        <v>1238000</v>
      </c>
      <c r="AD215" s="34">
        <f t="shared" si="299"/>
        <v>1498000</v>
      </c>
      <c r="AE215" s="34">
        <f t="shared" si="299"/>
        <v>0</v>
      </c>
      <c r="AF215" s="34">
        <f t="shared" ref="AF215:AQ222" si="300">SUM(AF216)</f>
        <v>0</v>
      </c>
      <c r="AG215" s="34">
        <f t="shared" si="300"/>
        <v>1498000</v>
      </c>
      <c r="AH215" s="34">
        <f t="shared" si="300"/>
        <v>601936.41</v>
      </c>
      <c r="AI215" s="34">
        <f t="shared" si="300"/>
        <v>1250000</v>
      </c>
      <c r="AJ215" s="34">
        <f t="shared" si="300"/>
        <v>278452.08</v>
      </c>
      <c r="AK215" s="34">
        <f t="shared" si="300"/>
        <v>1650000</v>
      </c>
      <c r="AL215" s="34">
        <f t="shared" si="300"/>
        <v>320000</v>
      </c>
      <c r="AM215" s="34">
        <f t="shared" si="300"/>
        <v>200000</v>
      </c>
      <c r="AN215" s="34">
        <f t="shared" si="300"/>
        <v>1770000</v>
      </c>
      <c r="AO215" s="22">
        <f t="shared" si="182"/>
        <v>234919.37089388809</v>
      </c>
      <c r="AP215" s="34">
        <f t="shared" si="300"/>
        <v>1170000</v>
      </c>
      <c r="AQ215" s="34">
        <f t="shared" si="300"/>
        <v>0</v>
      </c>
      <c r="AR215" s="22">
        <f t="shared" si="183"/>
        <v>155285.68584511249</v>
      </c>
      <c r="AS215" s="22"/>
      <c r="AT215" s="22">
        <f t="shared" ref="AT215:AV215" si="301">SUM(AT216)</f>
        <v>41557.960000000006</v>
      </c>
      <c r="AU215" s="22">
        <f t="shared" si="301"/>
        <v>100000</v>
      </c>
      <c r="AV215" s="22">
        <f t="shared" si="301"/>
        <v>30466.48</v>
      </c>
      <c r="AW215" s="22">
        <f t="shared" si="275"/>
        <v>224819.20584511248</v>
      </c>
      <c r="AX215" s="2"/>
      <c r="AY215" s="2"/>
      <c r="AZ215" s="2"/>
      <c r="BA215" s="2"/>
      <c r="BB215" s="2"/>
      <c r="BC215" s="2"/>
      <c r="BD215" s="2">
        <f t="shared" si="187"/>
        <v>0</v>
      </c>
      <c r="BE215" s="2">
        <f t="shared" si="188"/>
        <v>224819.20584511248</v>
      </c>
      <c r="BF215" s="2">
        <f t="shared" si="189"/>
        <v>0</v>
      </c>
      <c r="BG215" s="2">
        <f>SUM(BG221)</f>
        <v>31414.219999999998</v>
      </c>
      <c r="BH215" s="2">
        <f>SUM(BH221)</f>
        <v>8594.48</v>
      </c>
      <c r="BI215" s="2">
        <f>SUM(BI221)</f>
        <v>230000</v>
      </c>
      <c r="BJ215" s="2">
        <f>SUM(BJ221)</f>
        <v>25447</v>
      </c>
      <c r="BK215" s="2">
        <f t="shared" ref="BK215:BL215" si="302">SUM(BK221)</f>
        <v>235000</v>
      </c>
      <c r="BL215" s="2">
        <f t="shared" si="302"/>
        <v>240000</v>
      </c>
      <c r="BM215" s="10">
        <f t="shared" si="277"/>
        <v>11.063913043478262</v>
      </c>
    </row>
    <row r="216" spans="1:65" hidden="1" x14ac:dyDescent="0.2">
      <c r="A216" s="24"/>
      <c r="B216" s="31"/>
      <c r="C216" s="20"/>
      <c r="D216" s="20"/>
      <c r="E216" s="20"/>
      <c r="F216" s="20"/>
      <c r="G216" s="20"/>
      <c r="H216" s="20"/>
      <c r="I216" s="32" t="s">
        <v>116</v>
      </c>
      <c r="J216" s="33"/>
      <c r="K216" s="34" t="e">
        <f t="shared" ref="K216:AQ216" si="303">SUM(K221)</f>
        <v>#REF!</v>
      </c>
      <c r="L216" s="34" t="e">
        <f t="shared" si="303"/>
        <v>#REF!</v>
      </c>
      <c r="M216" s="34" t="e">
        <f t="shared" si="303"/>
        <v>#REF!</v>
      </c>
      <c r="N216" s="34" t="e">
        <f t="shared" si="303"/>
        <v>#REF!</v>
      </c>
      <c r="O216" s="34" t="e">
        <f t="shared" si="303"/>
        <v>#REF!</v>
      </c>
      <c r="P216" s="34" t="e">
        <f t="shared" si="303"/>
        <v>#REF!</v>
      </c>
      <c r="Q216" s="34" t="e">
        <f t="shared" si="303"/>
        <v>#REF!</v>
      </c>
      <c r="R216" s="34" t="e">
        <f t="shared" si="303"/>
        <v>#REF!</v>
      </c>
      <c r="S216" s="34" t="e">
        <f t="shared" si="303"/>
        <v>#REF!</v>
      </c>
      <c r="T216" s="34" t="e">
        <f t="shared" si="303"/>
        <v>#REF!</v>
      </c>
      <c r="U216" s="34" t="e">
        <f t="shared" si="303"/>
        <v>#REF!</v>
      </c>
      <c r="V216" s="34" t="e">
        <f t="shared" si="303"/>
        <v>#REF!</v>
      </c>
      <c r="W216" s="34">
        <f t="shared" si="303"/>
        <v>0</v>
      </c>
      <c r="X216" s="34">
        <f t="shared" si="303"/>
        <v>0</v>
      </c>
      <c r="Y216" s="34">
        <f t="shared" si="303"/>
        <v>400000</v>
      </c>
      <c r="Z216" s="34">
        <f t="shared" si="303"/>
        <v>650000</v>
      </c>
      <c r="AA216" s="34">
        <f t="shared" si="303"/>
        <v>400000</v>
      </c>
      <c r="AB216" s="34">
        <f t="shared" si="303"/>
        <v>75137.460000000006</v>
      </c>
      <c r="AC216" s="34">
        <f t="shared" si="303"/>
        <v>1238000</v>
      </c>
      <c r="AD216" s="34">
        <f t="shared" si="303"/>
        <v>1498000</v>
      </c>
      <c r="AE216" s="34">
        <f t="shared" si="303"/>
        <v>0</v>
      </c>
      <c r="AF216" s="34">
        <f t="shared" si="303"/>
        <v>0</v>
      </c>
      <c r="AG216" s="34">
        <f t="shared" si="303"/>
        <v>1498000</v>
      </c>
      <c r="AH216" s="34">
        <f t="shared" si="303"/>
        <v>601936.41</v>
      </c>
      <c r="AI216" s="34">
        <f t="shared" si="303"/>
        <v>1250000</v>
      </c>
      <c r="AJ216" s="34">
        <f t="shared" si="303"/>
        <v>278452.08</v>
      </c>
      <c r="AK216" s="34">
        <f t="shared" si="303"/>
        <v>1650000</v>
      </c>
      <c r="AL216" s="34">
        <f t="shared" si="303"/>
        <v>320000</v>
      </c>
      <c r="AM216" s="34">
        <f t="shared" si="303"/>
        <v>200000</v>
      </c>
      <c r="AN216" s="34">
        <f t="shared" si="303"/>
        <v>1770000</v>
      </c>
      <c r="AO216" s="22">
        <f t="shared" ref="AO216:AO291" si="304">SUM(AN216/$AN$2)</f>
        <v>234919.37089388809</v>
      </c>
      <c r="AP216" s="34">
        <f t="shared" si="303"/>
        <v>1170000</v>
      </c>
      <c r="AQ216" s="34">
        <f t="shared" si="303"/>
        <v>0</v>
      </c>
      <c r="AR216" s="22">
        <f t="shared" ref="AR216:AR291" si="305">SUM(AP216/$AN$2)</f>
        <v>155285.68584511249</v>
      </c>
      <c r="AS216" s="22"/>
      <c r="AT216" s="22">
        <f t="shared" ref="AT216" si="306">SUM(AT221)</f>
        <v>41557.960000000006</v>
      </c>
      <c r="AU216" s="22">
        <f t="shared" ref="AU216:AV216" si="307">SUM(AU221)</f>
        <v>100000</v>
      </c>
      <c r="AV216" s="22">
        <f t="shared" si="307"/>
        <v>30466.48</v>
      </c>
      <c r="AW216" s="22">
        <f t="shared" si="275"/>
        <v>224819.20584511248</v>
      </c>
      <c r="AX216" s="2"/>
      <c r="AY216" s="2"/>
      <c r="AZ216" s="2"/>
      <c r="BA216" s="2"/>
      <c r="BB216" s="2"/>
      <c r="BC216" s="2"/>
      <c r="BD216" s="2">
        <f t="shared" si="187"/>
        <v>0</v>
      </c>
      <c r="BE216" s="2">
        <f t="shared" si="188"/>
        <v>224819.20584511248</v>
      </c>
      <c r="BF216" s="2">
        <f t="shared" si="189"/>
        <v>0</v>
      </c>
      <c r="BG216" s="2"/>
      <c r="BH216" s="2">
        <f>SUM(BH217:BH220)</f>
        <v>230000</v>
      </c>
      <c r="BI216" s="2">
        <f>SUM(BI217:BI220)</f>
        <v>230000</v>
      </c>
      <c r="BJ216" s="2">
        <f>SUM(BJ217:BJ220)</f>
        <v>25447</v>
      </c>
      <c r="BK216" s="2">
        <f t="shared" ref="BK216:BL216" si="308">SUM(BK217:BK220)</f>
        <v>235000</v>
      </c>
      <c r="BL216" s="2">
        <f t="shared" si="308"/>
        <v>240000</v>
      </c>
      <c r="BM216" s="10">
        <f t="shared" si="277"/>
        <v>11.063913043478262</v>
      </c>
    </row>
    <row r="217" spans="1:65" hidden="1" x14ac:dyDescent="0.2">
      <c r="A217" s="24"/>
      <c r="B217" s="31" t="s">
        <v>369</v>
      </c>
      <c r="C217" s="20"/>
      <c r="D217" s="31"/>
      <c r="E217" s="20"/>
      <c r="F217" s="20"/>
      <c r="G217" s="20"/>
      <c r="H217" s="20"/>
      <c r="I217" s="39" t="s">
        <v>375</v>
      </c>
      <c r="J217" s="33" t="s">
        <v>1</v>
      </c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22">
        <f t="shared" si="304"/>
        <v>0</v>
      </c>
      <c r="AP217" s="34">
        <v>500000</v>
      </c>
      <c r="AQ217" s="34"/>
      <c r="AR217" s="22">
        <f t="shared" si="305"/>
        <v>66361.404207313026</v>
      </c>
      <c r="AS217" s="22"/>
      <c r="AT217" s="22">
        <v>500000</v>
      </c>
      <c r="AU217" s="22"/>
      <c r="AV217" s="22"/>
      <c r="AW217" s="22">
        <v>33180.699999999997</v>
      </c>
      <c r="AX217" s="2"/>
      <c r="AY217" s="2"/>
      <c r="AZ217" s="2"/>
      <c r="BA217" s="2"/>
      <c r="BB217" s="2"/>
      <c r="BC217" s="2"/>
      <c r="BD217" s="2">
        <f t="shared" si="187"/>
        <v>0</v>
      </c>
      <c r="BE217" s="2">
        <f t="shared" si="188"/>
        <v>33180.699999999997</v>
      </c>
      <c r="BF217" s="2">
        <f t="shared" si="189"/>
        <v>0</v>
      </c>
      <c r="BG217" s="2"/>
      <c r="BH217" s="2">
        <v>100000</v>
      </c>
      <c r="BI217" s="2">
        <v>100000</v>
      </c>
      <c r="BJ217" s="2"/>
      <c r="BK217" s="2">
        <v>100000</v>
      </c>
      <c r="BL217" s="2">
        <v>100000</v>
      </c>
      <c r="BM217" s="10">
        <f t="shared" si="277"/>
        <v>0</v>
      </c>
    </row>
    <row r="218" spans="1:65" hidden="1" x14ac:dyDescent="0.2">
      <c r="A218" s="24"/>
      <c r="B218" s="31" t="s">
        <v>369</v>
      </c>
      <c r="C218" s="20"/>
      <c r="D218" s="31"/>
      <c r="E218" s="20"/>
      <c r="F218" s="20"/>
      <c r="G218" s="20"/>
      <c r="H218" s="20"/>
      <c r="I218" s="39" t="s">
        <v>370</v>
      </c>
      <c r="J218" s="33" t="s">
        <v>372</v>
      </c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22"/>
      <c r="AP218" s="34"/>
      <c r="AQ218" s="34"/>
      <c r="AR218" s="22"/>
      <c r="AS218" s="22"/>
      <c r="AT218" s="22"/>
      <c r="AU218" s="22"/>
      <c r="AV218" s="22"/>
      <c r="AW218" s="22">
        <v>9350.36</v>
      </c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>
        <v>30000</v>
      </c>
      <c r="BI218" s="2">
        <v>30000</v>
      </c>
      <c r="BJ218" s="2">
        <v>400</v>
      </c>
      <c r="BK218" s="2">
        <v>35000</v>
      </c>
      <c r="BL218" s="2">
        <v>40000</v>
      </c>
      <c r="BM218" s="10">
        <f t="shared" si="277"/>
        <v>1.3333333333333335</v>
      </c>
    </row>
    <row r="219" spans="1:65" hidden="1" x14ac:dyDescent="0.2">
      <c r="A219" s="24"/>
      <c r="B219" s="31" t="s">
        <v>369</v>
      </c>
      <c r="C219" s="20"/>
      <c r="D219" s="31"/>
      <c r="E219" s="20"/>
      <c r="F219" s="20"/>
      <c r="G219" s="20"/>
      <c r="H219" s="20"/>
      <c r="I219" s="39" t="s">
        <v>396</v>
      </c>
      <c r="J219" s="33" t="s">
        <v>377</v>
      </c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22"/>
      <c r="AP219" s="34"/>
      <c r="AQ219" s="34"/>
      <c r="AR219" s="22"/>
      <c r="AS219" s="22"/>
      <c r="AT219" s="22"/>
      <c r="AU219" s="22"/>
      <c r="AV219" s="22"/>
      <c r="AW219" s="22">
        <v>67471.3</v>
      </c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>
        <v>0</v>
      </c>
      <c r="BI219" s="2">
        <v>0</v>
      </c>
      <c r="BJ219" s="2"/>
      <c r="BK219" s="2"/>
      <c r="BL219" s="2"/>
      <c r="BM219" s="10">
        <v>0</v>
      </c>
    </row>
    <row r="220" spans="1:65" hidden="1" x14ac:dyDescent="0.2">
      <c r="A220" s="24"/>
      <c r="B220" s="31" t="s">
        <v>369</v>
      </c>
      <c r="C220" s="20"/>
      <c r="D220" s="31"/>
      <c r="E220" s="20"/>
      <c r="F220" s="20"/>
      <c r="G220" s="20"/>
      <c r="H220" s="20"/>
      <c r="I220" s="32" t="s">
        <v>373</v>
      </c>
      <c r="J220" s="33" t="s">
        <v>374</v>
      </c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22">
        <f t="shared" si="304"/>
        <v>0</v>
      </c>
      <c r="AP220" s="34">
        <v>670000</v>
      </c>
      <c r="AQ220" s="34"/>
      <c r="AR220" s="22">
        <f t="shared" si="305"/>
        <v>88924.281637799446</v>
      </c>
      <c r="AS220" s="22"/>
      <c r="AT220" s="22">
        <v>670000</v>
      </c>
      <c r="AU220" s="22">
        <v>670000</v>
      </c>
      <c r="AV220" s="22">
        <v>670000</v>
      </c>
      <c r="AW220" s="22">
        <v>96816.97</v>
      </c>
      <c r="AX220" s="2"/>
      <c r="AY220" s="2"/>
      <c r="AZ220" s="2"/>
      <c r="BA220" s="2"/>
      <c r="BB220" s="2"/>
      <c r="BC220" s="2"/>
      <c r="BD220" s="2">
        <f t="shared" si="187"/>
        <v>0</v>
      </c>
      <c r="BE220" s="2">
        <f t="shared" si="188"/>
        <v>96816.97</v>
      </c>
      <c r="BF220" s="2">
        <f t="shared" si="189"/>
        <v>0</v>
      </c>
      <c r="BG220" s="2"/>
      <c r="BH220" s="2">
        <v>100000</v>
      </c>
      <c r="BI220" s="2">
        <v>100000</v>
      </c>
      <c r="BJ220" s="2">
        <v>25047</v>
      </c>
      <c r="BK220" s="2">
        <v>100000</v>
      </c>
      <c r="BL220" s="2">
        <v>100000</v>
      </c>
      <c r="BM220" s="10">
        <f t="shared" si="277"/>
        <v>25.047000000000004</v>
      </c>
    </row>
    <row r="221" spans="1:65" hidden="1" x14ac:dyDescent="0.2">
      <c r="A221" s="29"/>
      <c r="B221" s="36"/>
      <c r="C221" s="35"/>
      <c r="D221" s="35"/>
      <c r="E221" s="35"/>
      <c r="F221" s="35"/>
      <c r="G221" s="35"/>
      <c r="H221" s="35"/>
      <c r="I221" s="21">
        <v>4</v>
      </c>
      <c r="J221" s="5" t="s">
        <v>15</v>
      </c>
      <c r="K221" s="22" t="e">
        <f t="shared" si="299"/>
        <v>#REF!</v>
      </c>
      <c r="L221" s="22" t="e">
        <f t="shared" si="299"/>
        <v>#REF!</v>
      </c>
      <c r="M221" s="22" t="e">
        <f t="shared" si="299"/>
        <v>#REF!</v>
      </c>
      <c r="N221" s="22" t="e">
        <f t="shared" si="299"/>
        <v>#REF!</v>
      </c>
      <c r="O221" s="22" t="e">
        <f t="shared" si="299"/>
        <v>#REF!</v>
      </c>
      <c r="P221" s="22" t="e">
        <f t="shared" si="299"/>
        <v>#REF!</v>
      </c>
      <c r="Q221" s="22" t="e">
        <f t="shared" si="299"/>
        <v>#REF!</v>
      </c>
      <c r="R221" s="22" t="e">
        <f t="shared" si="299"/>
        <v>#REF!</v>
      </c>
      <c r="S221" s="22" t="e">
        <f t="shared" si="299"/>
        <v>#REF!</v>
      </c>
      <c r="T221" s="22" t="e">
        <f t="shared" si="299"/>
        <v>#REF!</v>
      </c>
      <c r="U221" s="22" t="e">
        <f t="shared" si="299"/>
        <v>#REF!</v>
      </c>
      <c r="V221" s="22" t="e">
        <f t="shared" si="299"/>
        <v>#REF!</v>
      </c>
      <c r="W221" s="22">
        <f t="shared" si="299"/>
        <v>0</v>
      </c>
      <c r="X221" s="22">
        <f t="shared" si="299"/>
        <v>0</v>
      </c>
      <c r="Y221" s="22">
        <f t="shared" si="299"/>
        <v>400000</v>
      </c>
      <c r="Z221" s="22">
        <f t="shared" si="299"/>
        <v>650000</v>
      </c>
      <c r="AA221" s="22">
        <f t="shared" si="299"/>
        <v>400000</v>
      </c>
      <c r="AB221" s="22">
        <f t="shared" si="299"/>
        <v>75137.460000000006</v>
      </c>
      <c r="AC221" s="22">
        <f t="shared" si="299"/>
        <v>1238000</v>
      </c>
      <c r="AD221" s="22">
        <f t="shared" si="299"/>
        <v>1498000</v>
      </c>
      <c r="AE221" s="22">
        <f t="shared" si="299"/>
        <v>0</v>
      </c>
      <c r="AF221" s="22">
        <f t="shared" si="300"/>
        <v>0</v>
      </c>
      <c r="AG221" s="22">
        <f t="shared" si="300"/>
        <v>1498000</v>
      </c>
      <c r="AH221" s="22">
        <f t="shared" si="300"/>
        <v>601936.41</v>
      </c>
      <c r="AI221" s="22">
        <f t="shared" si="300"/>
        <v>1250000</v>
      </c>
      <c r="AJ221" s="22">
        <f t="shared" si="300"/>
        <v>278452.08</v>
      </c>
      <c r="AK221" s="22">
        <f t="shared" si="300"/>
        <v>1650000</v>
      </c>
      <c r="AL221" s="22">
        <f t="shared" si="300"/>
        <v>320000</v>
      </c>
      <c r="AM221" s="22">
        <f t="shared" si="300"/>
        <v>200000</v>
      </c>
      <c r="AN221" s="22">
        <f t="shared" si="300"/>
        <v>1770000</v>
      </c>
      <c r="AO221" s="22">
        <f t="shared" si="304"/>
        <v>234919.37089388809</v>
      </c>
      <c r="AP221" s="22">
        <f t="shared" si="300"/>
        <v>1170000</v>
      </c>
      <c r="AQ221" s="22">
        <f t="shared" si="300"/>
        <v>0</v>
      </c>
      <c r="AR221" s="22">
        <f t="shared" si="305"/>
        <v>155285.68584511249</v>
      </c>
      <c r="AS221" s="22"/>
      <c r="AT221" s="22">
        <f t="shared" ref="AT221:AV222" si="309">SUM(AT222)</f>
        <v>41557.960000000006</v>
      </c>
      <c r="AU221" s="22">
        <f t="shared" si="309"/>
        <v>100000</v>
      </c>
      <c r="AV221" s="22">
        <f t="shared" si="309"/>
        <v>30466.48</v>
      </c>
      <c r="AW221" s="22">
        <f t="shared" ref="AW221:AW231" si="310">SUM(AR221+AU221-AV221)</f>
        <v>224819.20584511248</v>
      </c>
      <c r="AX221" s="2"/>
      <c r="AY221" s="2"/>
      <c r="AZ221" s="2"/>
      <c r="BA221" s="2"/>
      <c r="BB221" s="2"/>
      <c r="BC221" s="2"/>
      <c r="BD221" s="2">
        <f t="shared" si="187"/>
        <v>0</v>
      </c>
      <c r="BE221" s="2">
        <f t="shared" si="188"/>
        <v>224819.20584511248</v>
      </c>
      <c r="BF221" s="2">
        <f t="shared" si="189"/>
        <v>0</v>
      </c>
      <c r="BG221" s="2">
        <f t="shared" ref="BG221:BI222" si="311">SUM(BG222)</f>
        <v>31414.219999999998</v>
      </c>
      <c r="BH221" s="2">
        <f t="shared" si="311"/>
        <v>8594.48</v>
      </c>
      <c r="BI221" s="2">
        <f t="shared" si="311"/>
        <v>230000</v>
      </c>
      <c r="BJ221" s="2">
        <f t="shared" ref="BJ221:BL221" si="312">SUM(BJ222)</f>
        <v>25447</v>
      </c>
      <c r="BK221" s="2">
        <f t="shared" si="312"/>
        <v>235000</v>
      </c>
      <c r="BL221" s="2">
        <f t="shared" si="312"/>
        <v>240000</v>
      </c>
      <c r="BM221" s="10">
        <f t="shared" si="277"/>
        <v>11.063913043478262</v>
      </c>
    </row>
    <row r="222" spans="1:65" hidden="1" x14ac:dyDescent="0.2">
      <c r="A222" s="29"/>
      <c r="B222" s="36" t="s">
        <v>401</v>
      </c>
      <c r="C222" s="35"/>
      <c r="D222" s="35"/>
      <c r="E222" s="35"/>
      <c r="F222" s="35"/>
      <c r="G222" s="35"/>
      <c r="H222" s="35"/>
      <c r="I222" s="21">
        <v>45</v>
      </c>
      <c r="J222" s="5" t="s">
        <v>418</v>
      </c>
      <c r="K222" s="22" t="e">
        <f t="shared" si="299"/>
        <v>#REF!</v>
      </c>
      <c r="L222" s="22" t="e">
        <f t="shared" si="299"/>
        <v>#REF!</v>
      </c>
      <c r="M222" s="22" t="e">
        <f t="shared" si="299"/>
        <v>#REF!</v>
      </c>
      <c r="N222" s="22" t="e">
        <f t="shared" si="299"/>
        <v>#REF!</v>
      </c>
      <c r="O222" s="22" t="e">
        <f t="shared" si="299"/>
        <v>#REF!</v>
      </c>
      <c r="P222" s="22" t="e">
        <f t="shared" si="299"/>
        <v>#REF!</v>
      </c>
      <c r="Q222" s="22" t="e">
        <f t="shared" si="299"/>
        <v>#REF!</v>
      </c>
      <c r="R222" s="22" t="e">
        <f t="shared" si="299"/>
        <v>#REF!</v>
      </c>
      <c r="S222" s="22" t="e">
        <f t="shared" si="299"/>
        <v>#REF!</v>
      </c>
      <c r="T222" s="22" t="e">
        <f t="shared" si="299"/>
        <v>#REF!</v>
      </c>
      <c r="U222" s="22" t="e">
        <f t="shared" si="299"/>
        <v>#REF!</v>
      </c>
      <c r="V222" s="22" t="e">
        <f t="shared" si="299"/>
        <v>#REF!</v>
      </c>
      <c r="W222" s="22">
        <f t="shared" si="299"/>
        <v>0</v>
      </c>
      <c r="X222" s="22">
        <f t="shared" si="299"/>
        <v>0</v>
      </c>
      <c r="Y222" s="22">
        <f t="shared" si="299"/>
        <v>400000</v>
      </c>
      <c r="Z222" s="22">
        <f t="shared" si="299"/>
        <v>650000</v>
      </c>
      <c r="AA222" s="22">
        <f t="shared" si="299"/>
        <v>400000</v>
      </c>
      <c r="AB222" s="22">
        <f t="shared" si="299"/>
        <v>75137.460000000006</v>
      </c>
      <c r="AC222" s="22">
        <f t="shared" si="299"/>
        <v>1238000</v>
      </c>
      <c r="AD222" s="22">
        <f t="shared" si="299"/>
        <v>1498000</v>
      </c>
      <c r="AE222" s="22">
        <f t="shared" si="299"/>
        <v>0</v>
      </c>
      <c r="AF222" s="22">
        <f t="shared" si="300"/>
        <v>0</v>
      </c>
      <c r="AG222" s="22">
        <f t="shared" si="300"/>
        <v>1498000</v>
      </c>
      <c r="AH222" s="22">
        <f t="shared" si="300"/>
        <v>601936.41</v>
      </c>
      <c r="AI222" s="22">
        <f t="shared" si="300"/>
        <v>1250000</v>
      </c>
      <c r="AJ222" s="22">
        <f t="shared" si="300"/>
        <v>278452.08</v>
      </c>
      <c r="AK222" s="22">
        <f t="shared" si="300"/>
        <v>1650000</v>
      </c>
      <c r="AL222" s="22">
        <f t="shared" si="300"/>
        <v>320000</v>
      </c>
      <c r="AM222" s="22">
        <f t="shared" si="300"/>
        <v>200000</v>
      </c>
      <c r="AN222" s="22">
        <f t="shared" si="300"/>
        <v>1770000</v>
      </c>
      <c r="AO222" s="22">
        <f t="shared" si="304"/>
        <v>234919.37089388809</v>
      </c>
      <c r="AP222" s="22">
        <f t="shared" si="300"/>
        <v>1170000</v>
      </c>
      <c r="AQ222" s="22"/>
      <c r="AR222" s="22">
        <f t="shared" si="305"/>
        <v>155285.68584511249</v>
      </c>
      <c r="AS222" s="22"/>
      <c r="AT222" s="22">
        <f t="shared" si="309"/>
        <v>41557.960000000006</v>
      </c>
      <c r="AU222" s="22">
        <f t="shared" si="309"/>
        <v>100000</v>
      </c>
      <c r="AV222" s="22">
        <f t="shared" si="309"/>
        <v>30466.48</v>
      </c>
      <c r="AW222" s="22">
        <f t="shared" si="310"/>
        <v>224819.20584511248</v>
      </c>
      <c r="AX222" s="2"/>
      <c r="AY222" s="2"/>
      <c r="AZ222" s="2"/>
      <c r="BA222" s="2"/>
      <c r="BB222" s="2"/>
      <c r="BC222" s="2"/>
      <c r="BD222" s="2">
        <f t="shared" si="187"/>
        <v>0</v>
      </c>
      <c r="BE222" s="2">
        <f t="shared" si="188"/>
        <v>224819.20584511248</v>
      </c>
      <c r="BF222" s="2">
        <f t="shared" si="189"/>
        <v>0</v>
      </c>
      <c r="BG222" s="2">
        <f t="shared" si="311"/>
        <v>31414.219999999998</v>
      </c>
      <c r="BH222" s="2">
        <f t="shared" si="311"/>
        <v>8594.48</v>
      </c>
      <c r="BI222" s="2">
        <f t="shared" si="311"/>
        <v>230000</v>
      </c>
      <c r="BJ222" s="2">
        <f>SUM(BJ223)</f>
        <v>25447</v>
      </c>
      <c r="BK222" s="2">
        <v>235000</v>
      </c>
      <c r="BL222" s="2">
        <v>240000</v>
      </c>
      <c r="BM222" s="10">
        <f t="shared" si="277"/>
        <v>11.063913043478262</v>
      </c>
    </row>
    <row r="223" spans="1:65" hidden="1" x14ac:dyDescent="0.2">
      <c r="A223" s="24"/>
      <c r="B223" s="20"/>
      <c r="C223" s="20"/>
      <c r="D223" s="20"/>
      <c r="E223" s="20"/>
      <c r="F223" s="20"/>
      <c r="G223" s="20"/>
      <c r="H223" s="20"/>
      <c r="I223" s="32">
        <v>451</v>
      </c>
      <c r="J223" s="33" t="s">
        <v>419</v>
      </c>
      <c r="K223" s="34" t="e">
        <f>SUM(#REF!)</f>
        <v>#REF!</v>
      </c>
      <c r="L223" s="34" t="e">
        <f>SUM(#REF!)</f>
        <v>#REF!</v>
      </c>
      <c r="M223" s="34" t="e">
        <f>SUM(#REF!)</f>
        <v>#REF!</v>
      </c>
      <c r="N223" s="34" t="e">
        <f>SUM(#REF!)</f>
        <v>#REF!</v>
      </c>
      <c r="O223" s="34" t="e">
        <f>SUM(#REF!)</f>
        <v>#REF!</v>
      </c>
      <c r="P223" s="34" t="e">
        <f>SUM(#REF!)</f>
        <v>#REF!</v>
      </c>
      <c r="Q223" s="34" t="e">
        <f>SUM(#REF!)</f>
        <v>#REF!</v>
      </c>
      <c r="R223" s="34" t="e">
        <f>SUM(#REF!)</f>
        <v>#REF!</v>
      </c>
      <c r="S223" s="34" t="e">
        <f>SUM(#REF!)</f>
        <v>#REF!</v>
      </c>
      <c r="T223" s="34" t="e">
        <f>SUM(#REF!)</f>
        <v>#REF!</v>
      </c>
      <c r="U223" s="34" t="e">
        <f>SUM(#REF!)</f>
        <v>#REF!</v>
      </c>
      <c r="V223" s="34" t="e">
        <f>SUM(#REF!)</f>
        <v>#REF!</v>
      </c>
      <c r="W223" s="34">
        <f>SUM(W225:W225)</f>
        <v>0</v>
      </c>
      <c r="X223" s="34">
        <f>SUM(X225:X225)</f>
        <v>0</v>
      </c>
      <c r="Y223" s="34">
        <f t="shared" ref="Y223:AN223" si="313">SUM(Y225:Y229)</f>
        <v>400000</v>
      </c>
      <c r="Z223" s="34">
        <f t="shared" si="313"/>
        <v>650000</v>
      </c>
      <c r="AA223" s="34">
        <f t="shared" si="313"/>
        <v>400000</v>
      </c>
      <c r="AB223" s="34">
        <f t="shared" si="313"/>
        <v>75137.460000000006</v>
      </c>
      <c r="AC223" s="34">
        <f t="shared" si="313"/>
        <v>1238000</v>
      </c>
      <c r="AD223" s="34">
        <f t="shared" si="313"/>
        <v>1498000</v>
      </c>
      <c r="AE223" s="34">
        <f t="shared" si="313"/>
        <v>0</v>
      </c>
      <c r="AF223" s="34">
        <f t="shared" si="313"/>
        <v>0</v>
      </c>
      <c r="AG223" s="34">
        <f t="shared" si="313"/>
        <v>1498000</v>
      </c>
      <c r="AH223" s="34">
        <f t="shared" si="313"/>
        <v>601936.41</v>
      </c>
      <c r="AI223" s="34">
        <f t="shared" si="313"/>
        <v>1250000</v>
      </c>
      <c r="AJ223" s="34">
        <f t="shared" si="313"/>
        <v>278452.08</v>
      </c>
      <c r="AK223" s="34">
        <f t="shared" si="313"/>
        <v>1650000</v>
      </c>
      <c r="AL223" s="34">
        <f t="shared" si="313"/>
        <v>320000</v>
      </c>
      <c r="AM223" s="34">
        <f t="shared" si="313"/>
        <v>200000</v>
      </c>
      <c r="AN223" s="34">
        <f t="shared" si="313"/>
        <v>1770000</v>
      </c>
      <c r="AO223" s="22">
        <f t="shared" si="304"/>
        <v>234919.37089388809</v>
      </c>
      <c r="AP223" s="34">
        <f>SUM(AP225:AP229)</f>
        <v>1170000</v>
      </c>
      <c r="AQ223" s="34"/>
      <c r="AR223" s="22">
        <f t="shared" si="305"/>
        <v>155285.68584511249</v>
      </c>
      <c r="AS223" s="22"/>
      <c r="AT223" s="22">
        <f>SUM(AT224:AT229)</f>
        <v>41557.960000000006</v>
      </c>
      <c r="AU223" s="22">
        <f>SUM(AU224:AU229)</f>
        <v>100000</v>
      </c>
      <c r="AV223" s="22">
        <f>SUM(AV224:AV229)</f>
        <v>30466.48</v>
      </c>
      <c r="AW223" s="22">
        <f t="shared" si="310"/>
        <v>224819.20584511248</v>
      </c>
      <c r="AX223" s="2"/>
      <c r="AY223" s="2"/>
      <c r="AZ223" s="2"/>
      <c r="BA223" s="2"/>
      <c r="BB223" s="2"/>
      <c r="BC223" s="2"/>
      <c r="BD223" s="2">
        <f t="shared" si="187"/>
        <v>0</v>
      </c>
      <c r="BE223" s="2">
        <f t="shared" si="188"/>
        <v>224819.20584511248</v>
      </c>
      <c r="BF223" s="2">
        <f t="shared" si="189"/>
        <v>0</v>
      </c>
      <c r="BG223" s="2">
        <f>SUM(BG224:BG229)</f>
        <v>31414.219999999998</v>
      </c>
      <c r="BH223" s="2">
        <f>SUM(BH224:BH229)</f>
        <v>8594.48</v>
      </c>
      <c r="BI223" s="2">
        <f>SUM(BI224:BI229)</f>
        <v>230000</v>
      </c>
      <c r="BJ223" s="2">
        <f>SUM(BJ224:BJ229)</f>
        <v>25447</v>
      </c>
      <c r="BK223" s="2"/>
      <c r="BL223" s="2"/>
      <c r="BM223" s="10">
        <f t="shared" si="277"/>
        <v>11.063913043478262</v>
      </c>
    </row>
    <row r="224" spans="1:65" hidden="1" x14ac:dyDescent="0.2">
      <c r="A224" s="24"/>
      <c r="B224" s="20"/>
      <c r="C224" s="20"/>
      <c r="D224" s="20"/>
      <c r="E224" s="20"/>
      <c r="F224" s="20"/>
      <c r="G224" s="20"/>
      <c r="H224" s="20"/>
      <c r="I224" s="32">
        <v>45111</v>
      </c>
      <c r="J224" s="33" t="s">
        <v>391</v>
      </c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22"/>
      <c r="AP224" s="34"/>
      <c r="AQ224" s="34"/>
      <c r="AR224" s="22"/>
      <c r="AS224" s="22"/>
      <c r="AT224" s="22"/>
      <c r="AU224" s="22">
        <v>25000</v>
      </c>
      <c r="AV224" s="22"/>
      <c r="AW224" s="22">
        <f t="shared" si="310"/>
        <v>25000</v>
      </c>
      <c r="AX224" s="2"/>
      <c r="AY224" s="2"/>
      <c r="AZ224" s="2"/>
      <c r="BA224" s="2"/>
      <c r="BB224" s="2"/>
      <c r="BC224" s="2">
        <v>25000</v>
      </c>
      <c r="BD224" s="2">
        <f t="shared" si="187"/>
        <v>25000</v>
      </c>
      <c r="BE224" s="2">
        <f t="shared" si="188"/>
        <v>0</v>
      </c>
      <c r="BF224" s="2">
        <f t="shared" si="189"/>
        <v>-25000</v>
      </c>
      <c r="BG224" s="2">
        <v>2500</v>
      </c>
      <c r="BH224" s="2">
        <v>0</v>
      </c>
      <c r="BI224" s="2">
        <v>0</v>
      </c>
      <c r="BJ224" s="2">
        <v>0</v>
      </c>
      <c r="BK224" s="2"/>
      <c r="BL224" s="2"/>
      <c r="BM224" s="10">
        <v>0</v>
      </c>
    </row>
    <row r="225" spans="1:65" hidden="1" x14ac:dyDescent="0.2">
      <c r="A225" s="24"/>
      <c r="B225" s="31"/>
      <c r="C225" s="20"/>
      <c r="D225" s="20"/>
      <c r="E225" s="20"/>
      <c r="F225" s="20"/>
      <c r="G225" s="20"/>
      <c r="H225" s="20"/>
      <c r="I225" s="32">
        <v>45111</v>
      </c>
      <c r="J225" s="33" t="s">
        <v>411</v>
      </c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22"/>
      <c r="W225" s="34"/>
      <c r="X225" s="34"/>
      <c r="Y225" s="34">
        <v>400000</v>
      </c>
      <c r="Z225" s="34">
        <v>500000</v>
      </c>
      <c r="AA225" s="34">
        <v>400000</v>
      </c>
      <c r="AB225" s="34"/>
      <c r="AC225" s="34">
        <v>200000</v>
      </c>
      <c r="AD225" s="34">
        <v>550000</v>
      </c>
      <c r="AE225" s="34"/>
      <c r="AF225" s="34"/>
      <c r="AG225" s="37">
        <f t="shared" ref="AG225:AG229" si="314">SUM(AD225+AE225-AF225)</f>
        <v>550000</v>
      </c>
      <c r="AH225" s="34"/>
      <c r="AI225" s="34">
        <v>600000</v>
      </c>
      <c r="AJ225" s="2">
        <v>278452.08</v>
      </c>
      <c r="AK225" s="34">
        <v>600000</v>
      </c>
      <c r="AL225" s="34"/>
      <c r="AM225" s="34">
        <v>200000</v>
      </c>
      <c r="AN225" s="2">
        <f t="shared" si="224"/>
        <v>400000</v>
      </c>
      <c r="AO225" s="22">
        <f t="shared" si="304"/>
        <v>53089.123365850421</v>
      </c>
      <c r="AP225" s="2">
        <v>300000</v>
      </c>
      <c r="AQ225" s="2"/>
      <c r="AR225" s="22">
        <f t="shared" si="305"/>
        <v>39816.842524387816</v>
      </c>
      <c r="AS225" s="22"/>
      <c r="AT225" s="22"/>
      <c r="AU225" s="22"/>
      <c r="AV225" s="22">
        <v>30466.48</v>
      </c>
      <c r="AW225" s="22">
        <f t="shared" si="310"/>
        <v>9350.3625243878159</v>
      </c>
      <c r="AX225" s="2"/>
      <c r="AY225" s="2">
        <v>9350.36</v>
      </c>
      <c r="AZ225" s="2"/>
      <c r="BA225" s="2"/>
      <c r="BB225" s="2"/>
      <c r="BC225" s="2"/>
      <c r="BD225" s="2">
        <f t="shared" si="187"/>
        <v>9350.36</v>
      </c>
      <c r="BE225" s="2">
        <f t="shared" si="188"/>
        <v>2.5243878153560217E-3</v>
      </c>
      <c r="BF225" s="2">
        <f t="shared" si="189"/>
        <v>-9350.36</v>
      </c>
      <c r="BG225" s="2"/>
      <c r="BH225" s="2">
        <v>0</v>
      </c>
      <c r="BI225" s="2">
        <v>30000</v>
      </c>
      <c r="BJ225" s="2">
        <v>400</v>
      </c>
      <c r="BK225" s="2"/>
      <c r="BL225" s="2"/>
      <c r="BM225" s="10">
        <f t="shared" si="277"/>
        <v>1.3333333333333335</v>
      </c>
    </row>
    <row r="226" spans="1:65" hidden="1" x14ac:dyDescent="0.2">
      <c r="A226" s="24"/>
      <c r="B226" s="31"/>
      <c r="C226" s="20"/>
      <c r="D226" s="20"/>
      <c r="E226" s="20"/>
      <c r="F226" s="20"/>
      <c r="G226" s="20"/>
      <c r="H226" s="20"/>
      <c r="I226" s="32">
        <v>45111</v>
      </c>
      <c r="J226" s="33" t="s">
        <v>392</v>
      </c>
      <c r="K226" s="34"/>
      <c r="L226" s="34"/>
      <c r="M226" s="34"/>
      <c r="N226" s="34"/>
      <c r="O226" s="34"/>
      <c r="P226" s="34"/>
      <c r="Q226" s="34"/>
      <c r="R226" s="34"/>
      <c r="S226" s="34">
        <v>50000</v>
      </c>
      <c r="T226" s="34"/>
      <c r="U226" s="34"/>
      <c r="V226" s="22" t="e">
        <f t="shared" ref="V226" si="315">S226/P226*100</f>
        <v>#DIV/0!</v>
      </c>
      <c r="W226" s="34">
        <v>50000</v>
      </c>
      <c r="X226" s="34">
        <v>50000</v>
      </c>
      <c r="Y226" s="34"/>
      <c r="Z226" s="34">
        <v>50000</v>
      </c>
      <c r="AA226" s="34">
        <v>0</v>
      </c>
      <c r="AB226" s="34">
        <v>75137.460000000006</v>
      </c>
      <c r="AC226" s="34">
        <v>200000</v>
      </c>
      <c r="AD226" s="34">
        <v>200000</v>
      </c>
      <c r="AE226" s="34"/>
      <c r="AF226" s="34"/>
      <c r="AG226" s="37">
        <f t="shared" si="314"/>
        <v>200000</v>
      </c>
      <c r="AH226" s="34"/>
      <c r="AI226" s="34">
        <v>0</v>
      </c>
      <c r="AJ226" s="2">
        <v>0</v>
      </c>
      <c r="AK226" s="34">
        <v>0</v>
      </c>
      <c r="AL226" s="34"/>
      <c r="AM226" s="34"/>
      <c r="AN226" s="2">
        <f t="shared" si="224"/>
        <v>0</v>
      </c>
      <c r="AO226" s="22">
        <f t="shared" si="304"/>
        <v>0</v>
      </c>
      <c r="AP226" s="2"/>
      <c r="AQ226" s="2"/>
      <c r="AR226" s="22">
        <f t="shared" si="305"/>
        <v>0</v>
      </c>
      <c r="AS226" s="22"/>
      <c r="AT226" s="22"/>
      <c r="AU226" s="22">
        <v>75000</v>
      </c>
      <c r="AV226" s="22"/>
      <c r="AW226" s="22">
        <f t="shared" si="310"/>
        <v>75000</v>
      </c>
      <c r="AX226" s="2"/>
      <c r="AY226" s="2"/>
      <c r="AZ226" s="2"/>
      <c r="BA226" s="2"/>
      <c r="BB226" s="2">
        <v>75000</v>
      </c>
      <c r="BC226" s="2"/>
      <c r="BD226" s="2">
        <f t="shared" ref="BD226:BD292" si="316">SUM(AX226+AY226+AZ226+BA226+BB226+BC226)</f>
        <v>75000</v>
      </c>
      <c r="BE226" s="2">
        <f t="shared" si="188"/>
        <v>0</v>
      </c>
      <c r="BF226" s="2">
        <f t="shared" si="189"/>
        <v>-75000</v>
      </c>
      <c r="BG226" s="2"/>
      <c r="BH226" s="2">
        <v>0</v>
      </c>
      <c r="BI226" s="2">
        <v>168000</v>
      </c>
      <c r="BJ226" s="2">
        <v>0</v>
      </c>
      <c r="BK226" s="2"/>
      <c r="BL226" s="2"/>
      <c r="BM226" s="10">
        <f t="shared" si="277"/>
        <v>0</v>
      </c>
    </row>
    <row r="227" spans="1:65" hidden="1" x14ac:dyDescent="0.2">
      <c r="A227" s="24"/>
      <c r="B227" s="31"/>
      <c r="C227" s="20"/>
      <c r="D227" s="20"/>
      <c r="E227" s="20"/>
      <c r="F227" s="20"/>
      <c r="G227" s="20"/>
      <c r="H227" s="20"/>
      <c r="I227" s="32">
        <v>45111</v>
      </c>
      <c r="J227" s="33" t="s">
        <v>389</v>
      </c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22"/>
      <c r="W227" s="34"/>
      <c r="X227" s="34"/>
      <c r="Y227" s="34"/>
      <c r="Z227" s="34">
        <v>100000</v>
      </c>
      <c r="AA227" s="34">
        <v>0</v>
      </c>
      <c r="AB227" s="34"/>
      <c r="AC227" s="34">
        <v>238000</v>
      </c>
      <c r="AD227" s="34">
        <v>238000</v>
      </c>
      <c r="AE227" s="34"/>
      <c r="AF227" s="34"/>
      <c r="AG227" s="37">
        <f t="shared" si="314"/>
        <v>238000</v>
      </c>
      <c r="AH227" s="34">
        <v>100883.76</v>
      </c>
      <c r="AI227" s="34">
        <v>200000</v>
      </c>
      <c r="AJ227" s="2">
        <v>0</v>
      </c>
      <c r="AK227" s="34">
        <v>600000</v>
      </c>
      <c r="AL227" s="34"/>
      <c r="AM227" s="34"/>
      <c r="AN227" s="2">
        <f t="shared" si="224"/>
        <v>600000</v>
      </c>
      <c r="AO227" s="22">
        <f t="shared" si="304"/>
        <v>79633.685048775631</v>
      </c>
      <c r="AP227" s="2">
        <v>300000</v>
      </c>
      <c r="AQ227" s="2"/>
      <c r="AR227" s="22">
        <f t="shared" si="305"/>
        <v>39816.842524387816</v>
      </c>
      <c r="AS227" s="22"/>
      <c r="AT227" s="22">
        <v>8594.48</v>
      </c>
      <c r="AU227" s="22"/>
      <c r="AV227" s="22"/>
      <c r="AW227" s="22">
        <f t="shared" si="310"/>
        <v>39816.842524387816</v>
      </c>
      <c r="AX227" s="2"/>
      <c r="AY227" s="2"/>
      <c r="AZ227" s="2"/>
      <c r="BA227" s="2"/>
      <c r="BB227" s="2">
        <v>21816.97</v>
      </c>
      <c r="BC227" s="2"/>
      <c r="BD227" s="2">
        <f t="shared" si="316"/>
        <v>21816.97</v>
      </c>
      <c r="BE227" s="2">
        <f t="shared" ref="BE227:BE293" si="317">SUM(AW227-BD227)</f>
        <v>17999.872524387814</v>
      </c>
      <c r="BF227" s="2">
        <f t="shared" si="189"/>
        <v>-21816.97</v>
      </c>
      <c r="BG227" s="2">
        <v>19969.11</v>
      </c>
      <c r="BH227" s="2">
        <v>8594.48</v>
      </c>
      <c r="BI227" s="2">
        <v>24000</v>
      </c>
      <c r="BJ227" s="2">
        <v>0</v>
      </c>
      <c r="BK227" s="2"/>
      <c r="BL227" s="2"/>
      <c r="BM227" s="10">
        <f t="shared" si="277"/>
        <v>0</v>
      </c>
    </row>
    <row r="228" spans="1:65" hidden="1" x14ac:dyDescent="0.2">
      <c r="A228" s="24"/>
      <c r="B228" s="31"/>
      <c r="C228" s="20"/>
      <c r="D228" s="20"/>
      <c r="E228" s="20"/>
      <c r="F228" s="20"/>
      <c r="G228" s="20"/>
      <c r="H228" s="20"/>
      <c r="I228" s="32">
        <v>45111</v>
      </c>
      <c r="J228" s="33" t="s">
        <v>358</v>
      </c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22"/>
      <c r="W228" s="34"/>
      <c r="X228" s="34"/>
      <c r="Y228" s="34"/>
      <c r="Z228" s="34"/>
      <c r="AA228" s="34"/>
      <c r="AB228" s="34"/>
      <c r="AC228" s="34">
        <v>450000</v>
      </c>
      <c r="AD228" s="34">
        <v>390000</v>
      </c>
      <c r="AE228" s="34"/>
      <c r="AF228" s="34"/>
      <c r="AG228" s="37">
        <f t="shared" si="314"/>
        <v>390000</v>
      </c>
      <c r="AH228" s="34">
        <v>382437.65</v>
      </c>
      <c r="AI228" s="34">
        <v>0</v>
      </c>
      <c r="AJ228" s="2">
        <v>0</v>
      </c>
      <c r="AK228" s="34">
        <v>0</v>
      </c>
      <c r="AL228" s="34">
        <v>320000</v>
      </c>
      <c r="AM228" s="34"/>
      <c r="AN228" s="2">
        <f t="shared" si="224"/>
        <v>320000</v>
      </c>
      <c r="AO228" s="22">
        <f t="shared" si="304"/>
        <v>42471.298692680335</v>
      </c>
      <c r="AP228" s="2">
        <v>320000</v>
      </c>
      <c r="AQ228" s="2"/>
      <c r="AR228" s="22">
        <f t="shared" si="305"/>
        <v>42471.298692680335</v>
      </c>
      <c r="AS228" s="22"/>
      <c r="AT228" s="22">
        <v>32963.480000000003</v>
      </c>
      <c r="AU228" s="22"/>
      <c r="AV228" s="22"/>
      <c r="AW228" s="22">
        <f t="shared" si="310"/>
        <v>42471.298692680335</v>
      </c>
      <c r="AX228" s="2"/>
      <c r="AY228" s="2"/>
      <c r="AZ228" s="2"/>
      <c r="BA228" s="2"/>
      <c r="BB228" s="2"/>
      <c r="BC228" s="2">
        <v>42471.3</v>
      </c>
      <c r="BD228" s="2">
        <f t="shared" si="316"/>
        <v>42471.3</v>
      </c>
      <c r="BE228" s="2">
        <f t="shared" si="317"/>
        <v>-1.3073196678305976E-3</v>
      </c>
      <c r="BF228" s="2">
        <f t="shared" ref="BF228:BF294" si="318">SUM(BE228-AW228)</f>
        <v>-42471.3</v>
      </c>
      <c r="BG228" s="2">
        <v>8266.56</v>
      </c>
      <c r="BH228" s="2">
        <v>0</v>
      </c>
      <c r="BI228" s="2">
        <v>8000</v>
      </c>
      <c r="BJ228" s="2">
        <v>0</v>
      </c>
      <c r="BK228" s="2"/>
      <c r="BL228" s="2"/>
      <c r="BM228" s="10">
        <f t="shared" si="277"/>
        <v>0</v>
      </c>
    </row>
    <row r="229" spans="1:65" hidden="1" x14ac:dyDescent="0.2">
      <c r="A229" s="24"/>
      <c r="B229" s="31"/>
      <c r="C229" s="20"/>
      <c r="D229" s="20"/>
      <c r="E229" s="20"/>
      <c r="F229" s="20"/>
      <c r="G229" s="20"/>
      <c r="H229" s="20"/>
      <c r="I229" s="32">
        <v>45111</v>
      </c>
      <c r="J229" s="33" t="s">
        <v>328</v>
      </c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22"/>
      <c r="W229" s="34"/>
      <c r="X229" s="34"/>
      <c r="Y229" s="34"/>
      <c r="Z229" s="34"/>
      <c r="AA229" s="34"/>
      <c r="AB229" s="34"/>
      <c r="AC229" s="34">
        <v>150000</v>
      </c>
      <c r="AD229" s="34">
        <v>120000</v>
      </c>
      <c r="AE229" s="34"/>
      <c r="AF229" s="34"/>
      <c r="AG229" s="37">
        <f t="shared" si="314"/>
        <v>120000</v>
      </c>
      <c r="AH229" s="34">
        <v>118615</v>
      </c>
      <c r="AI229" s="34">
        <v>450000</v>
      </c>
      <c r="AJ229" s="2">
        <v>0</v>
      </c>
      <c r="AK229" s="34">
        <v>450000</v>
      </c>
      <c r="AL229" s="34"/>
      <c r="AM229" s="34"/>
      <c r="AN229" s="2">
        <f t="shared" si="224"/>
        <v>450000</v>
      </c>
      <c r="AO229" s="22">
        <f t="shared" si="304"/>
        <v>59725.263786581723</v>
      </c>
      <c r="AP229" s="2">
        <v>250000</v>
      </c>
      <c r="AQ229" s="2"/>
      <c r="AR229" s="22">
        <f t="shared" si="305"/>
        <v>33180.702103656513</v>
      </c>
      <c r="AS229" s="22"/>
      <c r="AT229" s="22"/>
      <c r="AU229" s="22"/>
      <c r="AV229" s="22"/>
      <c r="AW229" s="22">
        <f t="shared" si="310"/>
        <v>33180.702103656513</v>
      </c>
      <c r="AX229" s="2"/>
      <c r="AY229" s="2"/>
      <c r="AZ229" s="2"/>
      <c r="BA229" s="2">
        <v>33180.699999999997</v>
      </c>
      <c r="BB229" s="2"/>
      <c r="BC229" s="2"/>
      <c r="BD229" s="2">
        <f t="shared" si="316"/>
        <v>33180.699999999997</v>
      </c>
      <c r="BE229" s="2">
        <f t="shared" si="317"/>
        <v>2.1036565158283338E-3</v>
      </c>
      <c r="BF229" s="2">
        <f t="shared" si="318"/>
        <v>-33180.699999999997</v>
      </c>
      <c r="BG229" s="2">
        <v>678.55</v>
      </c>
      <c r="BH229" s="2">
        <v>0</v>
      </c>
      <c r="BI229" s="2">
        <v>0</v>
      </c>
      <c r="BJ229" s="2">
        <v>25047</v>
      </c>
      <c r="BK229" s="2"/>
      <c r="BL229" s="2"/>
      <c r="BM229" s="10">
        <v>0</v>
      </c>
    </row>
    <row r="230" spans="1:65" hidden="1" x14ac:dyDescent="0.2">
      <c r="A230" s="24" t="s">
        <v>184</v>
      </c>
      <c r="B230" s="31"/>
      <c r="C230" s="20"/>
      <c r="D230" s="20"/>
      <c r="E230" s="20"/>
      <c r="F230" s="20"/>
      <c r="G230" s="20"/>
      <c r="H230" s="20"/>
      <c r="I230" s="32" t="s">
        <v>183</v>
      </c>
      <c r="J230" s="33"/>
      <c r="K230" s="34"/>
      <c r="L230" s="34"/>
      <c r="M230" s="34"/>
      <c r="N230" s="34">
        <f t="shared" ref="N230:AL235" si="319">SUM(N231)</f>
        <v>50000</v>
      </c>
      <c r="O230" s="34">
        <f t="shared" si="319"/>
        <v>50000</v>
      </c>
      <c r="P230" s="34">
        <f t="shared" si="319"/>
        <v>50000</v>
      </c>
      <c r="Q230" s="34">
        <f t="shared" si="319"/>
        <v>50000</v>
      </c>
      <c r="R230" s="34">
        <f t="shared" si="319"/>
        <v>0</v>
      </c>
      <c r="S230" s="34">
        <f t="shared" si="319"/>
        <v>100000</v>
      </c>
      <c r="T230" s="34">
        <f t="shared" si="319"/>
        <v>0</v>
      </c>
      <c r="U230" s="34">
        <f t="shared" si="319"/>
        <v>0</v>
      </c>
      <c r="V230" s="34" t="e">
        <f t="shared" si="319"/>
        <v>#DIV/0!</v>
      </c>
      <c r="W230" s="34">
        <f t="shared" si="319"/>
        <v>100000</v>
      </c>
      <c r="X230" s="34">
        <f t="shared" si="319"/>
        <v>100000</v>
      </c>
      <c r="Y230" s="34">
        <f t="shared" si="319"/>
        <v>500000</v>
      </c>
      <c r="Z230" s="34">
        <f t="shared" si="319"/>
        <v>500000</v>
      </c>
      <c r="AA230" s="34">
        <f t="shared" si="319"/>
        <v>500000</v>
      </c>
      <c r="AB230" s="34">
        <f t="shared" si="319"/>
        <v>0</v>
      </c>
      <c r="AC230" s="34">
        <f t="shared" si="319"/>
        <v>500000</v>
      </c>
      <c r="AD230" s="34">
        <f t="shared" si="319"/>
        <v>450000</v>
      </c>
      <c r="AE230" s="34">
        <f t="shared" si="319"/>
        <v>0</v>
      </c>
      <c r="AF230" s="34">
        <f t="shared" si="319"/>
        <v>0</v>
      </c>
      <c r="AG230" s="34">
        <f t="shared" si="319"/>
        <v>450000</v>
      </c>
      <c r="AH230" s="34">
        <f t="shared" si="319"/>
        <v>0</v>
      </c>
      <c r="AI230" s="34">
        <f t="shared" si="319"/>
        <v>550000</v>
      </c>
      <c r="AJ230" s="34">
        <f t="shared" si="319"/>
        <v>2777.9</v>
      </c>
      <c r="AK230" s="34">
        <f t="shared" si="319"/>
        <v>330000</v>
      </c>
      <c r="AL230" s="34">
        <f t="shared" si="319"/>
        <v>0</v>
      </c>
      <c r="AM230" s="34">
        <f t="shared" ref="AM230:AQ235" si="320">SUM(AM231)</f>
        <v>0</v>
      </c>
      <c r="AN230" s="34">
        <f t="shared" si="320"/>
        <v>330000</v>
      </c>
      <c r="AO230" s="22">
        <f t="shared" si="304"/>
        <v>43798.526776826599</v>
      </c>
      <c r="AP230" s="34">
        <f t="shared" si="320"/>
        <v>330000</v>
      </c>
      <c r="AQ230" s="34">
        <f t="shared" si="320"/>
        <v>0</v>
      </c>
      <c r="AR230" s="22">
        <f t="shared" si="305"/>
        <v>43798.526776826599</v>
      </c>
      <c r="AS230" s="22"/>
      <c r="AT230" s="22">
        <f t="shared" ref="AT230:AV230" si="321">SUM(AT231)</f>
        <v>16603.34</v>
      </c>
      <c r="AU230" s="22">
        <f t="shared" si="321"/>
        <v>34463.160000000003</v>
      </c>
      <c r="AV230" s="22">
        <f t="shared" si="321"/>
        <v>0</v>
      </c>
      <c r="AW230" s="22">
        <f t="shared" si="310"/>
        <v>78261.686776826595</v>
      </c>
      <c r="AX230" s="2"/>
      <c r="AY230" s="2"/>
      <c r="AZ230" s="2"/>
      <c r="BA230" s="2"/>
      <c r="BB230" s="2"/>
      <c r="BC230" s="2"/>
      <c r="BD230" s="2">
        <f t="shared" si="316"/>
        <v>0</v>
      </c>
      <c r="BE230" s="2">
        <f t="shared" si="317"/>
        <v>78261.686776826595</v>
      </c>
      <c r="BF230" s="2">
        <f t="shared" si="318"/>
        <v>0</v>
      </c>
      <c r="BG230" s="2">
        <f>SUM(BG234)</f>
        <v>40255.870000000003</v>
      </c>
      <c r="BH230" s="2">
        <f>SUM(BH234)</f>
        <v>678.55</v>
      </c>
      <c r="BI230" s="2">
        <f>SUM(BI234)</f>
        <v>36000</v>
      </c>
      <c r="BJ230" s="2">
        <f>SUM(BJ234)</f>
        <v>0</v>
      </c>
      <c r="BK230" s="2">
        <f t="shared" ref="BK230:BL230" si="322">SUM(BK234)</f>
        <v>40000</v>
      </c>
      <c r="BL230" s="2">
        <f t="shared" si="322"/>
        <v>42000</v>
      </c>
      <c r="BM230" s="10">
        <f t="shared" si="277"/>
        <v>0</v>
      </c>
    </row>
    <row r="231" spans="1:65" hidden="1" x14ac:dyDescent="0.2">
      <c r="A231" s="24"/>
      <c r="B231" s="31"/>
      <c r="C231" s="20"/>
      <c r="D231" s="20"/>
      <c r="E231" s="20"/>
      <c r="F231" s="20"/>
      <c r="G231" s="20"/>
      <c r="H231" s="20"/>
      <c r="I231" s="32" t="s">
        <v>182</v>
      </c>
      <c r="J231" s="33"/>
      <c r="K231" s="34"/>
      <c r="L231" s="34"/>
      <c r="M231" s="34"/>
      <c r="N231" s="34">
        <f t="shared" ref="N231:AQ231" si="323">SUM(N234)</f>
        <v>50000</v>
      </c>
      <c r="O231" s="34">
        <f t="shared" si="323"/>
        <v>50000</v>
      </c>
      <c r="P231" s="34">
        <f t="shared" si="323"/>
        <v>50000</v>
      </c>
      <c r="Q231" s="34">
        <f t="shared" si="323"/>
        <v>50000</v>
      </c>
      <c r="R231" s="34">
        <f t="shared" si="323"/>
        <v>0</v>
      </c>
      <c r="S231" s="34">
        <f t="shared" si="323"/>
        <v>100000</v>
      </c>
      <c r="T231" s="34">
        <f t="shared" si="323"/>
        <v>0</v>
      </c>
      <c r="U231" s="34">
        <f t="shared" si="323"/>
        <v>0</v>
      </c>
      <c r="V231" s="34" t="e">
        <f t="shared" si="323"/>
        <v>#DIV/0!</v>
      </c>
      <c r="W231" s="34">
        <f t="shared" si="323"/>
        <v>100000</v>
      </c>
      <c r="X231" s="34">
        <f t="shared" si="323"/>
        <v>100000</v>
      </c>
      <c r="Y231" s="34">
        <f t="shared" si="323"/>
        <v>500000</v>
      </c>
      <c r="Z231" s="34">
        <f t="shared" si="323"/>
        <v>500000</v>
      </c>
      <c r="AA231" s="34">
        <f t="shared" si="323"/>
        <v>500000</v>
      </c>
      <c r="AB231" s="34">
        <f t="shared" si="323"/>
        <v>0</v>
      </c>
      <c r="AC231" s="34">
        <f t="shared" si="323"/>
        <v>500000</v>
      </c>
      <c r="AD231" s="34">
        <f t="shared" si="323"/>
        <v>450000</v>
      </c>
      <c r="AE231" s="34">
        <f t="shared" si="323"/>
        <v>0</v>
      </c>
      <c r="AF231" s="34">
        <f t="shared" si="323"/>
        <v>0</v>
      </c>
      <c r="AG231" s="34">
        <f t="shared" si="323"/>
        <v>450000</v>
      </c>
      <c r="AH231" s="34">
        <f t="shared" si="323"/>
        <v>0</v>
      </c>
      <c r="AI231" s="34">
        <f t="shared" si="323"/>
        <v>550000</v>
      </c>
      <c r="AJ231" s="34">
        <f t="shared" si="323"/>
        <v>2777.9</v>
      </c>
      <c r="AK231" s="34">
        <f t="shared" si="323"/>
        <v>330000</v>
      </c>
      <c r="AL231" s="34">
        <f t="shared" si="323"/>
        <v>0</v>
      </c>
      <c r="AM231" s="34">
        <f t="shared" si="323"/>
        <v>0</v>
      </c>
      <c r="AN231" s="34">
        <f t="shared" si="323"/>
        <v>330000</v>
      </c>
      <c r="AO231" s="22">
        <f t="shared" si="304"/>
        <v>43798.526776826599</v>
      </c>
      <c r="AP231" s="34">
        <f t="shared" si="323"/>
        <v>330000</v>
      </c>
      <c r="AQ231" s="34">
        <f t="shared" si="323"/>
        <v>0</v>
      </c>
      <c r="AR231" s="22">
        <f t="shared" si="305"/>
        <v>43798.526776826599</v>
      </c>
      <c r="AS231" s="22"/>
      <c r="AT231" s="22">
        <f t="shared" ref="AT231" si="324">SUM(AT234)</f>
        <v>16603.34</v>
      </c>
      <c r="AU231" s="22">
        <f t="shared" ref="AU231:AV231" si="325">SUM(AU234)</f>
        <v>34463.160000000003</v>
      </c>
      <c r="AV231" s="22">
        <f t="shared" si="325"/>
        <v>0</v>
      </c>
      <c r="AW231" s="22">
        <f t="shared" si="310"/>
        <v>78261.686776826595</v>
      </c>
      <c r="AX231" s="2"/>
      <c r="AY231" s="2"/>
      <c r="AZ231" s="2"/>
      <c r="BA231" s="2"/>
      <c r="BB231" s="2"/>
      <c r="BC231" s="2"/>
      <c r="BD231" s="2">
        <f t="shared" si="316"/>
        <v>0</v>
      </c>
      <c r="BE231" s="2">
        <f t="shared" si="317"/>
        <v>78261.686776826595</v>
      </c>
      <c r="BF231" s="2">
        <f t="shared" si="318"/>
        <v>0</v>
      </c>
      <c r="BG231" s="2"/>
      <c r="BH231" s="2">
        <f>SUM(BH232)</f>
        <v>36000</v>
      </c>
      <c r="BI231" s="2">
        <f>SUM(BI232)</f>
        <v>36000</v>
      </c>
      <c r="BJ231" s="2">
        <f>SUM(BJ232)</f>
        <v>0</v>
      </c>
      <c r="BK231" s="2">
        <f t="shared" ref="BK231:BL231" si="326">SUM(BK232)</f>
        <v>40000</v>
      </c>
      <c r="BL231" s="2">
        <f t="shared" si="326"/>
        <v>42000</v>
      </c>
      <c r="BM231" s="10">
        <f t="shared" si="277"/>
        <v>0</v>
      </c>
    </row>
    <row r="232" spans="1:65" hidden="1" x14ac:dyDescent="0.2">
      <c r="A232" s="24"/>
      <c r="B232" s="31" t="s">
        <v>369</v>
      </c>
      <c r="C232" s="20"/>
      <c r="D232" s="31"/>
      <c r="E232" s="20"/>
      <c r="F232" s="20"/>
      <c r="G232" s="20"/>
      <c r="H232" s="20"/>
      <c r="I232" s="39" t="s">
        <v>370</v>
      </c>
      <c r="J232" s="33" t="s">
        <v>1</v>
      </c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22">
        <f t="shared" si="304"/>
        <v>0</v>
      </c>
      <c r="AP232" s="34">
        <v>300000</v>
      </c>
      <c r="AQ232" s="34"/>
      <c r="AR232" s="22">
        <f t="shared" si="305"/>
        <v>39816.842524387816</v>
      </c>
      <c r="AS232" s="22"/>
      <c r="AT232" s="22">
        <v>300000</v>
      </c>
      <c r="AU232" s="22"/>
      <c r="AV232" s="22"/>
      <c r="AW232" s="22">
        <v>44280</v>
      </c>
      <c r="AX232" s="2"/>
      <c r="AY232" s="2"/>
      <c r="AZ232" s="2"/>
      <c r="BA232" s="2"/>
      <c r="BB232" s="2"/>
      <c r="BC232" s="2"/>
      <c r="BD232" s="2">
        <f t="shared" si="316"/>
        <v>0</v>
      </c>
      <c r="BE232" s="2">
        <f t="shared" si="317"/>
        <v>44280</v>
      </c>
      <c r="BF232" s="2">
        <f t="shared" si="318"/>
        <v>0</v>
      </c>
      <c r="BG232" s="2"/>
      <c r="BH232" s="2">
        <v>36000</v>
      </c>
      <c r="BI232" s="2">
        <v>36000</v>
      </c>
      <c r="BJ232" s="2"/>
      <c r="BK232" s="2">
        <v>40000</v>
      </c>
      <c r="BL232" s="2">
        <v>42000</v>
      </c>
      <c r="BM232" s="10">
        <f t="shared" si="277"/>
        <v>0</v>
      </c>
    </row>
    <row r="233" spans="1:65" hidden="1" x14ac:dyDescent="0.2">
      <c r="A233" s="24"/>
      <c r="B233" s="31" t="s">
        <v>369</v>
      </c>
      <c r="C233" s="20"/>
      <c r="D233" s="31"/>
      <c r="E233" s="20"/>
      <c r="F233" s="20"/>
      <c r="G233" s="20"/>
      <c r="H233" s="20"/>
      <c r="I233" s="32" t="s">
        <v>373</v>
      </c>
      <c r="J233" s="33" t="s">
        <v>374</v>
      </c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22">
        <f t="shared" si="304"/>
        <v>0</v>
      </c>
      <c r="AP233" s="34">
        <v>30000</v>
      </c>
      <c r="AQ233" s="34"/>
      <c r="AR233" s="22">
        <f t="shared" si="305"/>
        <v>3981.6842524387812</v>
      </c>
      <c r="AS233" s="22"/>
      <c r="AT233" s="22">
        <v>30000</v>
      </c>
      <c r="AU233" s="22"/>
      <c r="AV233" s="22"/>
      <c r="AW233" s="22">
        <v>33981.68</v>
      </c>
      <c r="AX233" s="2"/>
      <c r="AY233" s="2"/>
      <c r="AZ233" s="2"/>
      <c r="BA233" s="2"/>
      <c r="BB233" s="2"/>
      <c r="BC233" s="2"/>
      <c r="BD233" s="2">
        <f t="shared" si="316"/>
        <v>0</v>
      </c>
      <c r="BE233" s="2">
        <f t="shared" si="317"/>
        <v>33981.68</v>
      </c>
      <c r="BF233" s="2">
        <f t="shared" si="318"/>
        <v>0</v>
      </c>
      <c r="BG233" s="2"/>
      <c r="BH233" s="2">
        <v>0</v>
      </c>
      <c r="BI233" s="2">
        <v>0</v>
      </c>
      <c r="BJ233" s="2"/>
      <c r="BK233" s="2"/>
      <c r="BL233" s="2"/>
      <c r="BM233" s="10">
        <v>0</v>
      </c>
    </row>
    <row r="234" spans="1:65" hidden="1" x14ac:dyDescent="0.2">
      <c r="A234" s="29"/>
      <c r="B234" s="36"/>
      <c r="C234" s="35"/>
      <c r="D234" s="35"/>
      <c r="E234" s="35"/>
      <c r="F234" s="35"/>
      <c r="G234" s="35"/>
      <c r="H234" s="35"/>
      <c r="I234" s="21">
        <v>4</v>
      </c>
      <c r="J234" s="5" t="s">
        <v>15</v>
      </c>
      <c r="K234" s="22"/>
      <c r="L234" s="22"/>
      <c r="M234" s="22"/>
      <c r="N234" s="22">
        <f t="shared" si="319"/>
        <v>50000</v>
      </c>
      <c r="O234" s="22">
        <f t="shared" si="319"/>
        <v>50000</v>
      </c>
      <c r="P234" s="22">
        <f t="shared" si="319"/>
        <v>50000</v>
      </c>
      <c r="Q234" s="22">
        <f t="shared" si="319"/>
        <v>50000</v>
      </c>
      <c r="R234" s="22">
        <f t="shared" si="319"/>
        <v>0</v>
      </c>
      <c r="S234" s="22">
        <f t="shared" si="319"/>
        <v>100000</v>
      </c>
      <c r="T234" s="22">
        <f t="shared" si="319"/>
        <v>0</v>
      </c>
      <c r="U234" s="22">
        <f t="shared" si="319"/>
        <v>0</v>
      </c>
      <c r="V234" s="22" t="e">
        <f t="shared" si="319"/>
        <v>#DIV/0!</v>
      </c>
      <c r="W234" s="22">
        <f t="shared" si="319"/>
        <v>100000</v>
      </c>
      <c r="X234" s="22">
        <f t="shared" si="319"/>
        <v>100000</v>
      </c>
      <c r="Y234" s="22">
        <f t="shared" si="319"/>
        <v>500000</v>
      </c>
      <c r="Z234" s="22">
        <f t="shared" si="319"/>
        <v>500000</v>
      </c>
      <c r="AA234" s="22">
        <f t="shared" si="319"/>
        <v>500000</v>
      </c>
      <c r="AB234" s="22">
        <f t="shared" si="319"/>
        <v>0</v>
      </c>
      <c r="AC234" s="22">
        <f t="shared" si="319"/>
        <v>500000</v>
      </c>
      <c r="AD234" s="22">
        <f t="shared" si="319"/>
        <v>450000</v>
      </c>
      <c r="AE234" s="22">
        <f t="shared" si="319"/>
        <v>0</v>
      </c>
      <c r="AF234" s="22">
        <f t="shared" si="319"/>
        <v>0</v>
      </c>
      <c r="AG234" s="22">
        <f t="shared" si="319"/>
        <v>450000</v>
      </c>
      <c r="AH234" s="22">
        <f t="shared" si="319"/>
        <v>0</v>
      </c>
      <c r="AI234" s="22">
        <f t="shared" si="319"/>
        <v>550000</v>
      </c>
      <c r="AJ234" s="22">
        <f t="shared" si="319"/>
        <v>2777.9</v>
      </c>
      <c r="AK234" s="22">
        <f t="shared" si="319"/>
        <v>330000</v>
      </c>
      <c r="AL234" s="22">
        <f t="shared" si="319"/>
        <v>0</v>
      </c>
      <c r="AM234" s="22">
        <f t="shared" si="320"/>
        <v>0</v>
      </c>
      <c r="AN234" s="22">
        <f t="shared" si="320"/>
        <v>330000</v>
      </c>
      <c r="AO234" s="22">
        <f t="shared" si="304"/>
        <v>43798.526776826599</v>
      </c>
      <c r="AP234" s="22">
        <f t="shared" si="320"/>
        <v>330000</v>
      </c>
      <c r="AQ234" s="22">
        <f t="shared" si="320"/>
        <v>0</v>
      </c>
      <c r="AR234" s="22">
        <f t="shared" si="305"/>
        <v>43798.526776826599</v>
      </c>
      <c r="AS234" s="22"/>
      <c r="AT234" s="22">
        <f t="shared" ref="AT234:AV235" si="327">SUM(AT235)</f>
        <v>16603.34</v>
      </c>
      <c r="AU234" s="22">
        <f t="shared" si="327"/>
        <v>34463.160000000003</v>
      </c>
      <c r="AV234" s="22">
        <f t="shared" si="327"/>
        <v>0</v>
      </c>
      <c r="AW234" s="22">
        <f t="shared" ref="AW234:AW241" si="328">SUM(AR234+AU234-AV234)</f>
        <v>78261.686776826595</v>
      </c>
      <c r="AX234" s="2"/>
      <c r="AY234" s="2"/>
      <c r="AZ234" s="2"/>
      <c r="BA234" s="2"/>
      <c r="BB234" s="2"/>
      <c r="BC234" s="2"/>
      <c r="BD234" s="2">
        <f t="shared" si="316"/>
        <v>0</v>
      </c>
      <c r="BE234" s="2">
        <f t="shared" si="317"/>
        <v>78261.686776826595</v>
      </c>
      <c r="BF234" s="2">
        <f t="shared" si="318"/>
        <v>0</v>
      </c>
      <c r="BG234" s="2">
        <f t="shared" ref="BG234:BJ235" si="329">SUM(BG235)</f>
        <v>40255.870000000003</v>
      </c>
      <c r="BH234" s="2">
        <f t="shared" si="329"/>
        <v>678.55</v>
      </c>
      <c r="BI234" s="2">
        <f t="shared" si="329"/>
        <v>36000</v>
      </c>
      <c r="BJ234" s="2">
        <f t="shared" si="329"/>
        <v>0</v>
      </c>
      <c r="BK234" s="2">
        <f t="shared" ref="BK234:BL234" si="330">SUM(BK235)</f>
        <v>40000</v>
      </c>
      <c r="BL234" s="2">
        <f t="shared" si="330"/>
        <v>42000</v>
      </c>
      <c r="BM234" s="10">
        <f t="shared" si="277"/>
        <v>0</v>
      </c>
    </row>
    <row r="235" spans="1:65" hidden="1" x14ac:dyDescent="0.2">
      <c r="A235" s="29"/>
      <c r="B235" s="36" t="s">
        <v>402</v>
      </c>
      <c r="C235" s="35"/>
      <c r="D235" s="35"/>
      <c r="E235" s="35"/>
      <c r="F235" s="35"/>
      <c r="G235" s="35"/>
      <c r="H235" s="35"/>
      <c r="I235" s="21">
        <v>42</v>
      </c>
      <c r="J235" s="5" t="s">
        <v>30</v>
      </c>
      <c r="K235" s="22"/>
      <c r="L235" s="22"/>
      <c r="M235" s="22"/>
      <c r="N235" s="22">
        <f t="shared" si="319"/>
        <v>50000</v>
      </c>
      <c r="O235" s="22">
        <f t="shared" si="319"/>
        <v>50000</v>
      </c>
      <c r="P235" s="22">
        <f t="shared" si="319"/>
        <v>50000</v>
      </c>
      <c r="Q235" s="22">
        <f t="shared" si="319"/>
        <v>50000</v>
      </c>
      <c r="R235" s="22">
        <f t="shared" si="319"/>
        <v>0</v>
      </c>
      <c r="S235" s="22">
        <f t="shared" si="319"/>
        <v>100000</v>
      </c>
      <c r="T235" s="22">
        <f t="shared" si="319"/>
        <v>0</v>
      </c>
      <c r="U235" s="22">
        <f t="shared" si="319"/>
        <v>0</v>
      </c>
      <c r="V235" s="22" t="e">
        <f t="shared" si="319"/>
        <v>#DIV/0!</v>
      </c>
      <c r="W235" s="22">
        <f t="shared" si="319"/>
        <v>100000</v>
      </c>
      <c r="X235" s="22">
        <f t="shared" si="319"/>
        <v>100000</v>
      </c>
      <c r="Y235" s="22">
        <f t="shared" si="319"/>
        <v>500000</v>
      </c>
      <c r="Z235" s="22">
        <f t="shared" si="319"/>
        <v>500000</v>
      </c>
      <c r="AA235" s="22">
        <f t="shared" si="319"/>
        <v>500000</v>
      </c>
      <c r="AB235" s="22">
        <f t="shared" si="319"/>
        <v>0</v>
      </c>
      <c r="AC235" s="22">
        <f t="shared" si="319"/>
        <v>500000</v>
      </c>
      <c r="AD235" s="22">
        <f t="shared" si="319"/>
        <v>450000</v>
      </c>
      <c r="AE235" s="22">
        <f t="shared" si="319"/>
        <v>0</v>
      </c>
      <c r="AF235" s="22">
        <f t="shared" si="319"/>
        <v>0</v>
      </c>
      <c r="AG235" s="22">
        <f t="shared" si="319"/>
        <v>450000</v>
      </c>
      <c r="AH235" s="22">
        <f t="shared" si="319"/>
        <v>0</v>
      </c>
      <c r="AI235" s="22">
        <f t="shared" si="319"/>
        <v>550000</v>
      </c>
      <c r="AJ235" s="22">
        <f t="shared" si="319"/>
        <v>2777.9</v>
      </c>
      <c r="AK235" s="22">
        <f t="shared" si="319"/>
        <v>330000</v>
      </c>
      <c r="AL235" s="22">
        <f t="shared" si="319"/>
        <v>0</v>
      </c>
      <c r="AM235" s="22">
        <f t="shared" si="320"/>
        <v>0</v>
      </c>
      <c r="AN235" s="22">
        <f t="shared" si="320"/>
        <v>330000</v>
      </c>
      <c r="AO235" s="22">
        <f t="shared" si="304"/>
        <v>43798.526776826599</v>
      </c>
      <c r="AP235" s="22">
        <f t="shared" si="320"/>
        <v>330000</v>
      </c>
      <c r="AQ235" s="22"/>
      <c r="AR235" s="22">
        <f t="shared" si="305"/>
        <v>43798.526776826599</v>
      </c>
      <c r="AS235" s="22"/>
      <c r="AT235" s="22">
        <f t="shared" si="327"/>
        <v>16603.34</v>
      </c>
      <c r="AU235" s="22">
        <f t="shared" si="327"/>
        <v>34463.160000000003</v>
      </c>
      <c r="AV235" s="22">
        <f t="shared" si="327"/>
        <v>0</v>
      </c>
      <c r="AW235" s="22">
        <f t="shared" si="328"/>
        <v>78261.686776826595</v>
      </c>
      <c r="AX235" s="2"/>
      <c r="AY235" s="2"/>
      <c r="AZ235" s="2"/>
      <c r="BA235" s="2"/>
      <c r="BB235" s="2"/>
      <c r="BC235" s="2"/>
      <c r="BD235" s="2">
        <f t="shared" si="316"/>
        <v>0</v>
      </c>
      <c r="BE235" s="2">
        <f t="shared" si="317"/>
        <v>78261.686776826595</v>
      </c>
      <c r="BF235" s="2">
        <f t="shared" si="318"/>
        <v>0</v>
      </c>
      <c r="BG235" s="2">
        <f t="shared" si="329"/>
        <v>40255.870000000003</v>
      </c>
      <c r="BH235" s="2">
        <f t="shared" si="329"/>
        <v>678.55</v>
      </c>
      <c r="BI235" s="2">
        <f t="shared" si="329"/>
        <v>36000</v>
      </c>
      <c r="BJ235" s="2">
        <f t="shared" si="329"/>
        <v>0</v>
      </c>
      <c r="BK235" s="2">
        <v>40000</v>
      </c>
      <c r="BL235" s="2">
        <v>42000</v>
      </c>
      <c r="BM235" s="10">
        <f t="shared" si="277"/>
        <v>0</v>
      </c>
    </row>
    <row r="236" spans="1:65" hidden="1" x14ac:dyDescent="0.2">
      <c r="A236" s="24"/>
      <c r="B236" s="31"/>
      <c r="C236" s="20"/>
      <c r="D236" s="20"/>
      <c r="E236" s="20"/>
      <c r="F236" s="20"/>
      <c r="G236" s="20"/>
      <c r="H236" s="20"/>
      <c r="I236" s="32">
        <v>421</v>
      </c>
      <c r="J236" s="33" t="s">
        <v>74</v>
      </c>
      <c r="K236" s="34"/>
      <c r="L236" s="34"/>
      <c r="M236" s="34"/>
      <c r="N236" s="34">
        <f t="shared" ref="N236:AB236" si="331">SUM(N237:N239)</f>
        <v>50000</v>
      </c>
      <c r="O236" s="34">
        <f t="shared" si="331"/>
        <v>50000</v>
      </c>
      <c r="P236" s="34">
        <f t="shared" si="331"/>
        <v>50000</v>
      </c>
      <c r="Q236" s="34">
        <f t="shared" si="331"/>
        <v>50000</v>
      </c>
      <c r="R236" s="34">
        <f t="shared" si="331"/>
        <v>0</v>
      </c>
      <c r="S236" s="34">
        <f t="shared" si="331"/>
        <v>100000</v>
      </c>
      <c r="T236" s="34">
        <f t="shared" si="331"/>
        <v>0</v>
      </c>
      <c r="U236" s="34">
        <f t="shared" si="331"/>
        <v>0</v>
      </c>
      <c r="V236" s="34" t="e">
        <f t="shared" si="331"/>
        <v>#DIV/0!</v>
      </c>
      <c r="W236" s="34">
        <f t="shared" si="331"/>
        <v>100000</v>
      </c>
      <c r="X236" s="34">
        <f t="shared" si="331"/>
        <v>100000</v>
      </c>
      <c r="Y236" s="34">
        <f t="shared" si="331"/>
        <v>500000</v>
      </c>
      <c r="Z236" s="34">
        <f t="shared" ref="Z236" si="332">SUM(Z237:Z239)</f>
        <v>500000</v>
      </c>
      <c r="AA236" s="34">
        <f t="shared" si="331"/>
        <v>500000</v>
      </c>
      <c r="AB236" s="34">
        <f t="shared" si="331"/>
        <v>0</v>
      </c>
      <c r="AC236" s="34">
        <f t="shared" ref="AC236:AF236" si="333">SUM(AC237:AC239)</f>
        <v>500000</v>
      </c>
      <c r="AD236" s="34">
        <f t="shared" si="333"/>
        <v>450000</v>
      </c>
      <c r="AE236" s="34">
        <f t="shared" si="333"/>
        <v>0</v>
      </c>
      <c r="AF236" s="34">
        <f t="shared" si="333"/>
        <v>0</v>
      </c>
      <c r="AG236" s="34">
        <f>SUM(AG237:AG239)</f>
        <v>450000</v>
      </c>
      <c r="AH236" s="34">
        <f>SUM(AH237:AH239)</f>
        <v>0</v>
      </c>
      <c r="AI236" s="34">
        <f>SUM(AI237:AI239)</f>
        <v>550000</v>
      </c>
      <c r="AJ236" s="34">
        <f>SUM(AJ237:AJ239)</f>
        <v>2777.9</v>
      </c>
      <c r="AK236" s="34">
        <f>SUM(AK237:AK239)</f>
        <v>330000</v>
      </c>
      <c r="AL236" s="34">
        <f t="shared" ref="AL236:AP236" si="334">SUM(AL237:AL239)</f>
        <v>0</v>
      </c>
      <c r="AM236" s="34">
        <f t="shared" si="334"/>
        <v>0</v>
      </c>
      <c r="AN236" s="34">
        <f t="shared" si="334"/>
        <v>330000</v>
      </c>
      <c r="AO236" s="22">
        <f t="shared" si="304"/>
        <v>43798.526776826599</v>
      </c>
      <c r="AP236" s="34">
        <f t="shared" si="334"/>
        <v>330000</v>
      </c>
      <c r="AQ236" s="34"/>
      <c r="AR236" s="22">
        <f t="shared" si="305"/>
        <v>43798.526776826599</v>
      </c>
      <c r="AS236" s="22"/>
      <c r="AT236" s="22">
        <f t="shared" ref="AT236" si="335">SUM(AT237:AT239)</f>
        <v>16603.34</v>
      </c>
      <c r="AU236" s="22">
        <f t="shared" ref="AU236:AV236" si="336">SUM(AU237:AU239)</f>
        <v>34463.160000000003</v>
      </c>
      <c r="AV236" s="22">
        <f t="shared" si="336"/>
        <v>0</v>
      </c>
      <c r="AW236" s="22">
        <f t="shared" si="328"/>
        <v>78261.686776826595</v>
      </c>
      <c r="AX236" s="2"/>
      <c r="AY236" s="2"/>
      <c r="AZ236" s="2"/>
      <c r="BA236" s="2"/>
      <c r="BB236" s="2"/>
      <c r="BC236" s="2"/>
      <c r="BD236" s="2">
        <f t="shared" si="316"/>
        <v>0</v>
      </c>
      <c r="BE236" s="2">
        <f t="shared" si="317"/>
        <v>78261.686776826595</v>
      </c>
      <c r="BF236" s="2">
        <f t="shared" si="318"/>
        <v>0</v>
      </c>
      <c r="BG236" s="2">
        <f>SUM(BG237:BG239)</f>
        <v>40255.870000000003</v>
      </c>
      <c r="BH236" s="2">
        <f>SUM(BH237:BH239)</f>
        <v>678.55</v>
      </c>
      <c r="BI236" s="2">
        <f>SUM(BI237:BI239)</f>
        <v>36000</v>
      </c>
      <c r="BJ236" s="2">
        <f>SUM(BJ237:BJ239)</f>
        <v>0</v>
      </c>
      <c r="BK236" s="2"/>
      <c r="BL236" s="2"/>
      <c r="BM236" s="10">
        <f t="shared" si="277"/>
        <v>0</v>
      </c>
    </row>
    <row r="237" spans="1:65" hidden="1" x14ac:dyDescent="0.2">
      <c r="A237" s="24"/>
      <c r="B237" s="31"/>
      <c r="C237" s="20"/>
      <c r="D237" s="20"/>
      <c r="E237" s="20"/>
      <c r="F237" s="20"/>
      <c r="G237" s="20"/>
      <c r="H237" s="20"/>
      <c r="I237" s="32">
        <v>42149</v>
      </c>
      <c r="J237" s="33" t="s">
        <v>394</v>
      </c>
      <c r="K237" s="34"/>
      <c r="L237" s="34"/>
      <c r="M237" s="34"/>
      <c r="N237" s="34">
        <v>50000</v>
      </c>
      <c r="O237" s="34">
        <v>50000</v>
      </c>
      <c r="P237" s="34">
        <v>50000</v>
      </c>
      <c r="Q237" s="34">
        <v>50000</v>
      </c>
      <c r="R237" s="34"/>
      <c r="S237" s="34">
        <v>50000</v>
      </c>
      <c r="T237" s="34"/>
      <c r="U237" s="34"/>
      <c r="V237" s="22">
        <f t="shared" si="265"/>
        <v>100</v>
      </c>
      <c r="W237" s="34">
        <v>50000</v>
      </c>
      <c r="X237" s="34">
        <v>50000</v>
      </c>
      <c r="Y237" s="34">
        <v>450000</v>
      </c>
      <c r="Z237" s="34">
        <v>450000</v>
      </c>
      <c r="AA237" s="34">
        <v>500000</v>
      </c>
      <c r="AB237" s="34"/>
      <c r="AC237" s="34">
        <v>500000</v>
      </c>
      <c r="AD237" s="34">
        <v>450000</v>
      </c>
      <c r="AE237" s="34"/>
      <c r="AF237" s="34"/>
      <c r="AG237" s="37">
        <f>SUM(AD237+AE237-AF237)</f>
        <v>450000</v>
      </c>
      <c r="AH237" s="34"/>
      <c r="AI237" s="34">
        <v>550000</v>
      </c>
      <c r="AJ237" s="2">
        <v>2777.9</v>
      </c>
      <c r="AK237" s="34">
        <v>300000</v>
      </c>
      <c r="AL237" s="34"/>
      <c r="AM237" s="34"/>
      <c r="AN237" s="2">
        <f t="shared" si="224"/>
        <v>300000</v>
      </c>
      <c r="AO237" s="22">
        <f t="shared" si="304"/>
        <v>39816.842524387816</v>
      </c>
      <c r="AP237" s="2">
        <v>300000</v>
      </c>
      <c r="AQ237" s="2"/>
      <c r="AR237" s="22">
        <f t="shared" si="305"/>
        <v>39816.842524387816</v>
      </c>
      <c r="AS237" s="22">
        <v>16603.34</v>
      </c>
      <c r="AT237" s="22">
        <v>16603.34</v>
      </c>
      <c r="AU237" s="22">
        <v>4463.16</v>
      </c>
      <c r="AV237" s="22"/>
      <c r="AW237" s="22">
        <f t="shared" si="328"/>
        <v>44280.002524387819</v>
      </c>
      <c r="AX237" s="2"/>
      <c r="AY237" s="2"/>
      <c r="AZ237" s="2"/>
      <c r="BA237" s="2">
        <v>44280</v>
      </c>
      <c r="BB237" s="2"/>
      <c r="BC237" s="2"/>
      <c r="BD237" s="2">
        <f t="shared" si="316"/>
        <v>44280</v>
      </c>
      <c r="BE237" s="2">
        <f t="shared" si="317"/>
        <v>2.5243878189940006E-3</v>
      </c>
      <c r="BF237" s="2">
        <f t="shared" si="318"/>
        <v>-44280</v>
      </c>
      <c r="BG237" s="2">
        <v>40255.870000000003</v>
      </c>
      <c r="BH237" s="2">
        <v>678.55</v>
      </c>
      <c r="BI237" s="2">
        <v>0</v>
      </c>
      <c r="BJ237" s="2">
        <v>0</v>
      </c>
      <c r="BK237" s="2"/>
      <c r="BL237" s="2"/>
      <c r="BM237" s="10">
        <v>0</v>
      </c>
    </row>
    <row r="238" spans="1:65" hidden="1" x14ac:dyDescent="0.2">
      <c r="A238" s="24"/>
      <c r="B238" s="31"/>
      <c r="C238" s="20"/>
      <c r="D238" s="20"/>
      <c r="E238" s="20"/>
      <c r="F238" s="20"/>
      <c r="G238" s="20"/>
      <c r="H238" s="20"/>
      <c r="I238" s="32">
        <v>42149</v>
      </c>
      <c r="J238" s="33" t="s">
        <v>412</v>
      </c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22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7"/>
      <c r="AH238" s="34"/>
      <c r="AI238" s="34"/>
      <c r="AJ238" s="2"/>
      <c r="AK238" s="34"/>
      <c r="AL238" s="34"/>
      <c r="AM238" s="34"/>
      <c r="AN238" s="2"/>
      <c r="AO238" s="22"/>
      <c r="AP238" s="2"/>
      <c r="AQ238" s="2"/>
      <c r="AR238" s="22"/>
      <c r="AS238" s="22"/>
      <c r="AT238" s="22"/>
      <c r="AU238" s="22">
        <v>30000</v>
      </c>
      <c r="AV238" s="22"/>
      <c r="AW238" s="22">
        <f t="shared" si="328"/>
        <v>30000</v>
      </c>
      <c r="AX238" s="2"/>
      <c r="AY238" s="2"/>
      <c r="AZ238" s="2"/>
      <c r="BA238" s="2"/>
      <c r="BB238" s="2">
        <v>30000</v>
      </c>
      <c r="BC238" s="2"/>
      <c r="BD238" s="2">
        <f t="shared" si="316"/>
        <v>30000</v>
      </c>
      <c r="BE238" s="2">
        <f t="shared" si="317"/>
        <v>0</v>
      </c>
      <c r="BF238" s="2">
        <f t="shared" si="318"/>
        <v>-30000</v>
      </c>
      <c r="BG238" s="2"/>
      <c r="BH238" s="2">
        <v>0</v>
      </c>
      <c r="BI238" s="2">
        <v>36000</v>
      </c>
      <c r="BJ238" s="2">
        <v>0</v>
      </c>
      <c r="BK238" s="2"/>
      <c r="BL238" s="2"/>
      <c r="BM238" s="10">
        <f t="shared" si="277"/>
        <v>0</v>
      </c>
    </row>
    <row r="239" spans="1:65" hidden="1" x14ac:dyDescent="0.2">
      <c r="A239" s="24"/>
      <c r="B239" s="31"/>
      <c r="C239" s="20"/>
      <c r="D239" s="20"/>
      <c r="E239" s="20"/>
      <c r="F239" s="20"/>
      <c r="G239" s="20"/>
      <c r="H239" s="20"/>
      <c r="I239" s="32">
        <v>42141</v>
      </c>
      <c r="J239" s="33" t="s">
        <v>199</v>
      </c>
      <c r="K239" s="34"/>
      <c r="L239" s="34"/>
      <c r="M239" s="34"/>
      <c r="N239" s="34"/>
      <c r="O239" s="34"/>
      <c r="P239" s="34"/>
      <c r="Q239" s="34"/>
      <c r="R239" s="34"/>
      <c r="S239" s="34">
        <v>50000</v>
      </c>
      <c r="T239" s="34"/>
      <c r="U239" s="34"/>
      <c r="V239" s="22" t="e">
        <f t="shared" si="265"/>
        <v>#DIV/0!</v>
      </c>
      <c r="W239" s="34">
        <v>50000</v>
      </c>
      <c r="X239" s="34">
        <v>50000</v>
      </c>
      <c r="Y239" s="34">
        <v>50000</v>
      </c>
      <c r="Z239" s="34">
        <v>50000</v>
      </c>
      <c r="AA239" s="34">
        <v>0</v>
      </c>
      <c r="AB239" s="34"/>
      <c r="AC239" s="34">
        <v>0</v>
      </c>
      <c r="AD239" s="34"/>
      <c r="AE239" s="34"/>
      <c r="AF239" s="34"/>
      <c r="AG239" s="37">
        <f t="shared" si="212"/>
        <v>0</v>
      </c>
      <c r="AH239" s="34"/>
      <c r="AI239" s="34">
        <v>0</v>
      </c>
      <c r="AJ239" s="2">
        <v>0</v>
      </c>
      <c r="AK239" s="34">
        <v>30000</v>
      </c>
      <c r="AL239" s="34"/>
      <c r="AM239" s="34"/>
      <c r="AN239" s="2">
        <f t="shared" si="224"/>
        <v>30000</v>
      </c>
      <c r="AO239" s="22">
        <f t="shared" si="304"/>
        <v>3981.6842524387812</v>
      </c>
      <c r="AP239" s="2">
        <v>30000</v>
      </c>
      <c r="AQ239" s="2"/>
      <c r="AR239" s="22">
        <f t="shared" si="305"/>
        <v>3981.6842524387812</v>
      </c>
      <c r="AS239" s="22"/>
      <c r="AT239" s="22"/>
      <c r="AU239" s="22"/>
      <c r="AV239" s="22"/>
      <c r="AW239" s="22">
        <f t="shared" si="328"/>
        <v>3981.6842524387812</v>
      </c>
      <c r="AX239" s="2"/>
      <c r="AY239" s="2"/>
      <c r="AZ239" s="2"/>
      <c r="BA239" s="2"/>
      <c r="BB239" s="2">
        <v>3981.68</v>
      </c>
      <c r="BC239" s="2"/>
      <c r="BD239" s="2">
        <f t="shared" si="316"/>
        <v>3981.68</v>
      </c>
      <c r="BE239" s="2">
        <f t="shared" si="317"/>
        <v>4.2524387813500653E-3</v>
      </c>
      <c r="BF239" s="2">
        <f t="shared" si="318"/>
        <v>-3981.68</v>
      </c>
      <c r="BG239" s="2"/>
      <c r="BH239" s="2">
        <v>0</v>
      </c>
      <c r="BI239" s="2">
        <v>0</v>
      </c>
      <c r="BJ239" s="2"/>
      <c r="BK239" s="2"/>
      <c r="BL239" s="2"/>
      <c r="BM239" s="10">
        <v>0</v>
      </c>
    </row>
    <row r="240" spans="1:65" hidden="1" x14ac:dyDescent="0.2">
      <c r="A240" s="24" t="s">
        <v>185</v>
      </c>
      <c r="B240" s="31"/>
      <c r="C240" s="20"/>
      <c r="D240" s="20"/>
      <c r="E240" s="20"/>
      <c r="F240" s="20"/>
      <c r="G240" s="20"/>
      <c r="H240" s="20"/>
      <c r="I240" s="32" t="s">
        <v>21</v>
      </c>
      <c r="J240" s="33" t="s">
        <v>117</v>
      </c>
      <c r="K240" s="34">
        <f t="shared" ref="K240:AE246" si="337">SUM(K241)</f>
        <v>170587.68</v>
      </c>
      <c r="L240" s="34">
        <f t="shared" si="337"/>
        <v>30000</v>
      </c>
      <c r="M240" s="34">
        <f t="shared" si="337"/>
        <v>30000</v>
      </c>
      <c r="N240" s="34">
        <f t="shared" si="337"/>
        <v>15000</v>
      </c>
      <c r="O240" s="34">
        <f t="shared" si="337"/>
        <v>15000</v>
      </c>
      <c r="P240" s="34">
        <f t="shared" si="337"/>
        <v>13000</v>
      </c>
      <c r="Q240" s="34">
        <f t="shared" si="337"/>
        <v>13000</v>
      </c>
      <c r="R240" s="34">
        <f t="shared" si="337"/>
        <v>0</v>
      </c>
      <c r="S240" s="34">
        <f t="shared" si="337"/>
        <v>13000</v>
      </c>
      <c r="T240" s="34">
        <f t="shared" si="337"/>
        <v>0</v>
      </c>
      <c r="U240" s="34">
        <f t="shared" si="337"/>
        <v>0</v>
      </c>
      <c r="V240" s="34">
        <f t="shared" si="337"/>
        <v>100</v>
      </c>
      <c r="W240" s="34">
        <f t="shared" si="337"/>
        <v>15000</v>
      </c>
      <c r="X240" s="34">
        <f t="shared" si="337"/>
        <v>50000</v>
      </c>
      <c r="Y240" s="34">
        <f t="shared" si="337"/>
        <v>50000</v>
      </c>
      <c r="Z240" s="34">
        <f t="shared" si="337"/>
        <v>50000</v>
      </c>
      <c r="AA240" s="34">
        <f t="shared" si="337"/>
        <v>50000</v>
      </c>
      <c r="AB240" s="34">
        <f t="shared" si="337"/>
        <v>7230.75</v>
      </c>
      <c r="AC240" s="34">
        <f t="shared" si="337"/>
        <v>50000</v>
      </c>
      <c r="AD240" s="34">
        <f t="shared" si="337"/>
        <v>50000</v>
      </c>
      <c r="AE240" s="34">
        <f t="shared" si="337"/>
        <v>0</v>
      </c>
      <c r="AF240" s="34">
        <f t="shared" ref="AF240:AQ245" si="338">SUM(AF241)</f>
        <v>0</v>
      </c>
      <c r="AG240" s="34">
        <f t="shared" si="338"/>
        <v>50000</v>
      </c>
      <c r="AH240" s="34">
        <f t="shared" si="338"/>
        <v>8325</v>
      </c>
      <c r="AI240" s="34">
        <f t="shared" si="338"/>
        <v>50000</v>
      </c>
      <c r="AJ240" s="34">
        <f t="shared" si="338"/>
        <v>0</v>
      </c>
      <c r="AK240" s="34">
        <f t="shared" si="338"/>
        <v>50000</v>
      </c>
      <c r="AL240" s="34">
        <f t="shared" si="338"/>
        <v>0</v>
      </c>
      <c r="AM240" s="34">
        <f t="shared" si="338"/>
        <v>0</v>
      </c>
      <c r="AN240" s="34">
        <f t="shared" si="338"/>
        <v>50000</v>
      </c>
      <c r="AO240" s="22">
        <f t="shared" si="304"/>
        <v>6636.1404207313026</v>
      </c>
      <c r="AP240" s="34">
        <f t="shared" si="338"/>
        <v>100000</v>
      </c>
      <c r="AQ240" s="34">
        <f t="shared" si="338"/>
        <v>0</v>
      </c>
      <c r="AR240" s="22">
        <f t="shared" si="305"/>
        <v>13272.280841462605</v>
      </c>
      <c r="AS240" s="22"/>
      <c r="AT240" s="22">
        <f t="shared" ref="AT240:AV240" si="339">SUM(AT241)</f>
        <v>153.18</v>
      </c>
      <c r="AU240" s="22">
        <f t="shared" si="339"/>
        <v>0</v>
      </c>
      <c r="AV240" s="22">
        <f t="shared" si="339"/>
        <v>0</v>
      </c>
      <c r="AW240" s="22">
        <f t="shared" si="328"/>
        <v>13272.280841462605</v>
      </c>
      <c r="AX240" s="2"/>
      <c r="AY240" s="2"/>
      <c r="AZ240" s="2"/>
      <c r="BA240" s="2"/>
      <c r="BB240" s="2"/>
      <c r="BC240" s="2"/>
      <c r="BD240" s="2">
        <f t="shared" si="316"/>
        <v>0</v>
      </c>
      <c r="BE240" s="2">
        <f t="shared" si="317"/>
        <v>13272.280841462605</v>
      </c>
      <c r="BF240" s="2">
        <f t="shared" si="318"/>
        <v>0</v>
      </c>
      <c r="BG240" s="2">
        <f>SUM(BG245)</f>
        <v>2805.68</v>
      </c>
      <c r="BH240" s="2">
        <f>SUM(BH245)</f>
        <v>137.58000000000001</v>
      </c>
      <c r="BI240" s="2">
        <f>SUM(BI245)</f>
        <v>7000</v>
      </c>
      <c r="BJ240" s="2">
        <f>SUM(BJ245)</f>
        <v>42.1</v>
      </c>
      <c r="BK240" s="2">
        <f t="shared" ref="BK240:BL240" si="340">SUM(BK245)</f>
        <v>0</v>
      </c>
      <c r="BL240" s="2">
        <f t="shared" si="340"/>
        <v>0</v>
      </c>
      <c r="BM240" s="10">
        <f t="shared" si="277"/>
        <v>0.60142857142857142</v>
      </c>
    </row>
    <row r="241" spans="1:65" hidden="1" x14ac:dyDescent="0.2">
      <c r="A241" s="24"/>
      <c r="B241" s="31"/>
      <c r="C241" s="20"/>
      <c r="D241" s="20"/>
      <c r="E241" s="20"/>
      <c r="F241" s="20"/>
      <c r="G241" s="20"/>
      <c r="H241" s="20"/>
      <c r="I241" s="32" t="s">
        <v>118</v>
      </c>
      <c r="J241" s="33"/>
      <c r="K241" s="34">
        <f t="shared" ref="K241:AQ241" si="341">SUM(K245)</f>
        <v>170587.68</v>
      </c>
      <c r="L241" s="34">
        <f t="shared" si="341"/>
        <v>30000</v>
      </c>
      <c r="M241" s="34">
        <f t="shared" si="341"/>
        <v>30000</v>
      </c>
      <c r="N241" s="34">
        <f t="shared" si="341"/>
        <v>15000</v>
      </c>
      <c r="O241" s="34">
        <f t="shared" si="341"/>
        <v>15000</v>
      </c>
      <c r="P241" s="34">
        <f t="shared" si="341"/>
        <v>13000</v>
      </c>
      <c r="Q241" s="34">
        <f t="shared" si="341"/>
        <v>13000</v>
      </c>
      <c r="R241" s="34">
        <f t="shared" si="341"/>
        <v>0</v>
      </c>
      <c r="S241" s="34">
        <f t="shared" si="341"/>
        <v>13000</v>
      </c>
      <c r="T241" s="34">
        <f t="shared" si="341"/>
        <v>0</v>
      </c>
      <c r="U241" s="34">
        <f t="shared" si="341"/>
        <v>0</v>
      </c>
      <c r="V241" s="34">
        <f t="shared" si="341"/>
        <v>100</v>
      </c>
      <c r="W241" s="34">
        <f t="shared" si="341"/>
        <v>15000</v>
      </c>
      <c r="X241" s="34">
        <f t="shared" si="341"/>
        <v>50000</v>
      </c>
      <c r="Y241" s="34">
        <f t="shared" si="341"/>
        <v>50000</v>
      </c>
      <c r="Z241" s="34">
        <f t="shared" si="341"/>
        <v>50000</v>
      </c>
      <c r="AA241" s="34">
        <f t="shared" si="341"/>
        <v>50000</v>
      </c>
      <c r="AB241" s="34">
        <f t="shared" si="341"/>
        <v>7230.75</v>
      </c>
      <c r="AC241" s="34">
        <f t="shared" si="341"/>
        <v>50000</v>
      </c>
      <c r="AD241" s="34">
        <f t="shared" si="341"/>
        <v>50000</v>
      </c>
      <c r="AE241" s="34">
        <f t="shared" si="341"/>
        <v>0</v>
      </c>
      <c r="AF241" s="34">
        <f t="shared" si="341"/>
        <v>0</v>
      </c>
      <c r="AG241" s="34">
        <f t="shared" si="341"/>
        <v>50000</v>
      </c>
      <c r="AH241" s="34">
        <f t="shared" si="341"/>
        <v>8325</v>
      </c>
      <c r="AI241" s="34">
        <f t="shared" si="341"/>
        <v>50000</v>
      </c>
      <c r="AJ241" s="34">
        <f t="shared" si="341"/>
        <v>0</v>
      </c>
      <c r="AK241" s="34">
        <f t="shared" si="341"/>
        <v>50000</v>
      </c>
      <c r="AL241" s="34">
        <f t="shared" si="341"/>
        <v>0</v>
      </c>
      <c r="AM241" s="34">
        <f t="shared" si="341"/>
        <v>0</v>
      </c>
      <c r="AN241" s="34">
        <f t="shared" si="341"/>
        <v>50000</v>
      </c>
      <c r="AO241" s="22">
        <f t="shared" si="304"/>
        <v>6636.1404207313026</v>
      </c>
      <c r="AP241" s="34">
        <f t="shared" si="341"/>
        <v>100000</v>
      </c>
      <c r="AQ241" s="34">
        <f t="shared" si="341"/>
        <v>0</v>
      </c>
      <c r="AR241" s="22">
        <f t="shared" si="305"/>
        <v>13272.280841462605</v>
      </c>
      <c r="AS241" s="22"/>
      <c r="AT241" s="22">
        <f t="shared" ref="AT241" si="342">SUM(AT245)</f>
        <v>153.18</v>
      </c>
      <c r="AU241" s="22">
        <f t="shared" ref="AU241:AV241" si="343">SUM(AU245)</f>
        <v>0</v>
      </c>
      <c r="AV241" s="22">
        <f t="shared" si="343"/>
        <v>0</v>
      </c>
      <c r="AW241" s="22">
        <f t="shared" si="328"/>
        <v>13272.280841462605</v>
      </c>
      <c r="AX241" s="2"/>
      <c r="AY241" s="2"/>
      <c r="AZ241" s="2"/>
      <c r="BA241" s="2"/>
      <c r="BB241" s="2"/>
      <c r="BC241" s="2"/>
      <c r="BD241" s="2">
        <f t="shared" si="316"/>
        <v>0</v>
      </c>
      <c r="BE241" s="2">
        <f t="shared" si="317"/>
        <v>13272.280841462605</v>
      </c>
      <c r="BF241" s="2">
        <f t="shared" si="318"/>
        <v>0</v>
      </c>
      <c r="BG241" s="2"/>
      <c r="BH241" s="2">
        <f>SUM(BH242:BH244)</f>
        <v>7000</v>
      </c>
      <c r="BI241" s="2">
        <f>SUM(BI242:BI244)</f>
        <v>7000</v>
      </c>
      <c r="BJ241" s="2">
        <f>SUM(BJ242:BJ244)</f>
        <v>42.1</v>
      </c>
      <c r="BK241" s="2">
        <f t="shared" ref="BK241:BL241" si="344">SUM(BK242:BK244)</f>
        <v>8000</v>
      </c>
      <c r="BL241" s="2">
        <f t="shared" si="344"/>
        <v>8000</v>
      </c>
      <c r="BM241" s="10">
        <f t="shared" si="277"/>
        <v>0.60142857142857142</v>
      </c>
    </row>
    <row r="242" spans="1:65" hidden="1" x14ac:dyDescent="0.2">
      <c r="A242" s="24"/>
      <c r="B242" s="31" t="s">
        <v>369</v>
      </c>
      <c r="C242" s="20"/>
      <c r="D242" s="31"/>
      <c r="E242" s="20"/>
      <c r="F242" s="20"/>
      <c r="G242" s="20"/>
      <c r="H242" s="20"/>
      <c r="I242" s="39" t="s">
        <v>371</v>
      </c>
      <c r="J242" s="33" t="s">
        <v>372</v>
      </c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22"/>
      <c r="AP242" s="34"/>
      <c r="AQ242" s="34"/>
      <c r="AR242" s="22"/>
      <c r="AS242" s="22"/>
      <c r="AT242" s="22"/>
      <c r="AU242" s="22"/>
      <c r="AV242" s="22"/>
      <c r="AW242" s="22">
        <v>985.66</v>
      </c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>
        <v>0</v>
      </c>
      <c r="BI242" s="2">
        <v>0</v>
      </c>
      <c r="BJ242" s="2">
        <v>42.1</v>
      </c>
      <c r="BK242" s="2"/>
      <c r="BL242" s="2"/>
      <c r="BM242" s="10">
        <v>0</v>
      </c>
    </row>
    <row r="243" spans="1:65" hidden="1" x14ac:dyDescent="0.2">
      <c r="A243" s="24"/>
      <c r="B243" s="31" t="s">
        <v>369</v>
      </c>
      <c r="C243" s="20"/>
      <c r="D243" s="31"/>
      <c r="E243" s="20"/>
      <c r="F243" s="20"/>
      <c r="G243" s="20"/>
      <c r="H243" s="20"/>
      <c r="I243" s="39" t="s">
        <v>396</v>
      </c>
      <c r="J243" s="33" t="s">
        <v>377</v>
      </c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22"/>
      <c r="AP243" s="34"/>
      <c r="AQ243" s="34"/>
      <c r="AR243" s="22"/>
      <c r="AS243" s="22"/>
      <c r="AT243" s="22"/>
      <c r="AU243" s="22"/>
      <c r="AV243" s="22"/>
      <c r="AW243" s="22">
        <v>12286.62</v>
      </c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>
        <v>0</v>
      </c>
      <c r="BI243" s="2">
        <v>0</v>
      </c>
      <c r="BJ243" s="2"/>
      <c r="BK243" s="2"/>
      <c r="BL243" s="2"/>
      <c r="BM243" s="10">
        <v>0</v>
      </c>
    </row>
    <row r="244" spans="1:65" hidden="1" x14ac:dyDescent="0.2">
      <c r="A244" s="24"/>
      <c r="B244" s="31" t="s">
        <v>369</v>
      </c>
      <c r="C244" s="20"/>
      <c r="D244" s="31"/>
      <c r="E244" s="20"/>
      <c r="F244" s="20"/>
      <c r="G244" s="20"/>
      <c r="H244" s="20"/>
      <c r="I244" s="39" t="s">
        <v>370</v>
      </c>
      <c r="J244" s="33" t="s">
        <v>1</v>
      </c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22">
        <f t="shared" si="304"/>
        <v>0</v>
      </c>
      <c r="AP244" s="34">
        <v>100000</v>
      </c>
      <c r="AQ244" s="34"/>
      <c r="AR244" s="22">
        <f t="shared" si="305"/>
        <v>13272.280841462605</v>
      </c>
      <c r="AS244" s="22"/>
      <c r="AT244" s="22">
        <v>100000</v>
      </c>
      <c r="AU244" s="22">
        <v>100000</v>
      </c>
      <c r="AV244" s="22">
        <v>100000</v>
      </c>
      <c r="AW244" s="22">
        <f t="shared" ref="AW244:AW253" si="345">SUM(AR244+AU244-AV244)</f>
        <v>13272.280841462605</v>
      </c>
      <c r="AX244" s="2"/>
      <c r="AY244" s="2"/>
      <c r="AZ244" s="2"/>
      <c r="BA244" s="2"/>
      <c r="BB244" s="2"/>
      <c r="BC244" s="2"/>
      <c r="BD244" s="2">
        <f t="shared" si="316"/>
        <v>0</v>
      </c>
      <c r="BE244" s="2">
        <f t="shared" si="317"/>
        <v>13272.280841462605</v>
      </c>
      <c r="BF244" s="2">
        <f t="shared" si="318"/>
        <v>0</v>
      </c>
      <c r="BG244" s="2"/>
      <c r="BH244" s="2">
        <v>7000</v>
      </c>
      <c r="BI244" s="2">
        <v>7000</v>
      </c>
      <c r="BJ244" s="2"/>
      <c r="BK244" s="2">
        <v>8000</v>
      </c>
      <c r="BL244" s="2">
        <v>8000</v>
      </c>
      <c r="BM244" s="10">
        <f t="shared" si="277"/>
        <v>0</v>
      </c>
    </row>
    <row r="245" spans="1:65" hidden="1" x14ac:dyDescent="0.2">
      <c r="A245" s="29"/>
      <c r="B245" s="36"/>
      <c r="C245" s="35"/>
      <c r="D245" s="35"/>
      <c r="E245" s="35"/>
      <c r="F245" s="35"/>
      <c r="G245" s="35"/>
      <c r="H245" s="35"/>
      <c r="I245" s="21">
        <v>3</v>
      </c>
      <c r="J245" s="5" t="s">
        <v>4</v>
      </c>
      <c r="K245" s="22">
        <f t="shared" si="337"/>
        <v>170587.68</v>
      </c>
      <c r="L245" s="22">
        <f t="shared" si="337"/>
        <v>30000</v>
      </c>
      <c r="M245" s="22">
        <f t="shared" si="337"/>
        <v>30000</v>
      </c>
      <c r="N245" s="22">
        <f t="shared" si="337"/>
        <v>15000</v>
      </c>
      <c r="O245" s="22">
        <f t="shared" si="337"/>
        <v>15000</v>
      </c>
      <c r="P245" s="22">
        <f t="shared" si="337"/>
        <v>13000</v>
      </c>
      <c r="Q245" s="22">
        <f t="shared" si="337"/>
        <v>13000</v>
      </c>
      <c r="R245" s="22">
        <f t="shared" si="337"/>
        <v>0</v>
      </c>
      <c r="S245" s="22">
        <f t="shared" si="337"/>
        <v>13000</v>
      </c>
      <c r="T245" s="22">
        <f t="shared" si="337"/>
        <v>0</v>
      </c>
      <c r="U245" s="22">
        <f t="shared" si="337"/>
        <v>0</v>
      </c>
      <c r="V245" s="22">
        <f t="shared" si="337"/>
        <v>100</v>
      </c>
      <c r="W245" s="22">
        <f t="shared" si="337"/>
        <v>15000</v>
      </c>
      <c r="X245" s="22">
        <f t="shared" si="337"/>
        <v>50000</v>
      </c>
      <c r="Y245" s="22">
        <f>SUM(Y246)</f>
        <v>50000</v>
      </c>
      <c r="Z245" s="22">
        <f>SUM(Z246)</f>
        <v>50000</v>
      </c>
      <c r="AA245" s="22">
        <f t="shared" si="337"/>
        <v>50000</v>
      </c>
      <c r="AB245" s="22">
        <f t="shared" si="337"/>
        <v>7230.75</v>
      </c>
      <c r="AC245" s="22">
        <f t="shared" si="337"/>
        <v>50000</v>
      </c>
      <c r="AD245" s="22">
        <f t="shared" si="337"/>
        <v>50000</v>
      </c>
      <c r="AE245" s="22">
        <f t="shared" si="337"/>
        <v>0</v>
      </c>
      <c r="AF245" s="22">
        <f t="shared" si="338"/>
        <v>0</v>
      </c>
      <c r="AG245" s="22">
        <f t="shared" si="338"/>
        <v>50000</v>
      </c>
      <c r="AH245" s="22">
        <f t="shared" si="338"/>
        <v>8325</v>
      </c>
      <c r="AI245" s="22">
        <f t="shared" si="338"/>
        <v>50000</v>
      </c>
      <c r="AJ245" s="22">
        <f t="shared" si="338"/>
        <v>0</v>
      </c>
      <c r="AK245" s="22">
        <f t="shared" si="338"/>
        <v>50000</v>
      </c>
      <c r="AL245" s="22">
        <f t="shared" si="338"/>
        <v>0</v>
      </c>
      <c r="AM245" s="22">
        <f t="shared" si="338"/>
        <v>0</v>
      </c>
      <c r="AN245" s="22">
        <f t="shared" si="338"/>
        <v>50000</v>
      </c>
      <c r="AO245" s="22">
        <f t="shared" si="304"/>
        <v>6636.1404207313026</v>
      </c>
      <c r="AP245" s="22">
        <f t="shared" si="338"/>
        <v>100000</v>
      </c>
      <c r="AQ245" s="22">
        <f t="shared" si="338"/>
        <v>0</v>
      </c>
      <c r="AR245" s="22">
        <f t="shared" si="305"/>
        <v>13272.280841462605</v>
      </c>
      <c r="AS245" s="22"/>
      <c r="AT245" s="22">
        <f t="shared" ref="AT245:AV245" si="346">SUM(AT246)</f>
        <v>153.18</v>
      </c>
      <c r="AU245" s="22">
        <f t="shared" si="346"/>
        <v>0</v>
      </c>
      <c r="AV245" s="22">
        <f t="shared" si="346"/>
        <v>0</v>
      </c>
      <c r="AW245" s="22">
        <f t="shared" si="345"/>
        <v>13272.280841462605</v>
      </c>
      <c r="AX245" s="2"/>
      <c r="AY245" s="2"/>
      <c r="AZ245" s="2"/>
      <c r="BA245" s="2"/>
      <c r="BB245" s="2"/>
      <c r="BC245" s="2"/>
      <c r="BD245" s="2">
        <f t="shared" si="316"/>
        <v>0</v>
      </c>
      <c r="BE245" s="2">
        <f t="shared" si="317"/>
        <v>13272.280841462605</v>
      </c>
      <c r="BF245" s="2">
        <f t="shared" si="318"/>
        <v>0</v>
      </c>
      <c r="BG245" s="2">
        <f>SUM(BG246)</f>
        <v>2805.68</v>
      </c>
      <c r="BH245" s="2">
        <f>SUM(BH246)</f>
        <v>137.58000000000001</v>
      </c>
      <c r="BI245" s="2">
        <f>SUM(BI246)</f>
        <v>7000</v>
      </c>
      <c r="BJ245" s="2">
        <f>SUM(BJ246)</f>
        <v>42.1</v>
      </c>
      <c r="BK245" s="2">
        <f t="shared" ref="BK245:BL245" si="347">SUM(BK246)</f>
        <v>0</v>
      </c>
      <c r="BL245" s="2">
        <f t="shared" si="347"/>
        <v>0</v>
      </c>
      <c r="BM245" s="10">
        <f t="shared" si="277"/>
        <v>0.60142857142857142</v>
      </c>
    </row>
    <row r="246" spans="1:65" hidden="1" x14ac:dyDescent="0.2">
      <c r="A246" s="29"/>
      <c r="B246" s="36" t="s">
        <v>403</v>
      </c>
      <c r="C246" s="35"/>
      <c r="D246" s="35"/>
      <c r="E246" s="35"/>
      <c r="F246" s="35"/>
      <c r="G246" s="35"/>
      <c r="H246" s="35"/>
      <c r="I246" s="21">
        <v>32</v>
      </c>
      <c r="J246" s="5" t="s">
        <v>8</v>
      </c>
      <c r="K246" s="22">
        <f t="shared" si="337"/>
        <v>170587.68</v>
      </c>
      <c r="L246" s="22">
        <f t="shared" si="337"/>
        <v>30000</v>
      </c>
      <c r="M246" s="22">
        <f t="shared" si="337"/>
        <v>30000</v>
      </c>
      <c r="N246" s="22">
        <f t="shared" si="337"/>
        <v>15000</v>
      </c>
      <c r="O246" s="22">
        <f t="shared" si="337"/>
        <v>15000</v>
      </c>
      <c r="P246" s="22">
        <f t="shared" si="337"/>
        <v>13000</v>
      </c>
      <c r="Q246" s="22">
        <f t="shared" si="337"/>
        <v>13000</v>
      </c>
      <c r="R246" s="22">
        <f t="shared" si="337"/>
        <v>0</v>
      </c>
      <c r="S246" s="22">
        <f t="shared" si="337"/>
        <v>13000</v>
      </c>
      <c r="T246" s="22">
        <f t="shared" si="337"/>
        <v>0</v>
      </c>
      <c r="U246" s="22">
        <f t="shared" si="337"/>
        <v>0</v>
      </c>
      <c r="V246" s="22">
        <f t="shared" si="337"/>
        <v>100</v>
      </c>
      <c r="W246" s="22">
        <f t="shared" si="337"/>
        <v>15000</v>
      </c>
      <c r="X246" s="22">
        <f t="shared" si="337"/>
        <v>50000</v>
      </c>
      <c r="Y246" s="22">
        <f>SUM(Y247+Y249)</f>
        <v>50000</v>
      </c>
      <c r="Z246" s="22">
        <f>SUM(Z247+Z249)</f>
        <v>50000</v>
      </c>
      <c r="AA246" s="22">
        <f t="shared" ref="AA246:AP246" si="348">SUM(AA247+AA249)</f>
        <v>50000</v>
      </c>
      <c r="AB246" s="22">
        <f t="shared" si="348"/>
        <v>7230.75</v>
      </c>
      <c r="AC246" s="22">
        <f t="shared" si="348"/>
        <v>50000</v>
      </c>
      <c r="AD246" s="22">
        <f t="shared" si="348"/>
        <v>50000</v>
      </c>
      <c r="AE246" s="22">
        <f t="shared" si="348"/>
        <v>0</v>
      </c>
      <c r="AF246" s="22">
        <f t="shared" si="348"/>
        <v>0</v>
      </c>
      <c r="AG246" s="22">
        <f t="shared" si="348"/>
        <v>50000</v>
      </c>
      <c r="AH246" s="22">
        <f t="shared" si="348"/>
        <v>8325</v>
      </c>
      <c r="AI246" s="22">
        <f t="shared" si="348"/>
        <v>50000</v>
      </c>
      <c r="AJ246" s="22">
        <f t="shared" si="348"/>
        <v>0</v>
      </c>
      <c r="AK246" s="22">
        <f t="shared" si="348"/>
        <v>50000</v>
      </c>
      <c r="AL246" s="22">
        <f t="shared" si="348"/>
        <v>0</v>
      </c>
      <c r="AM246" s="22">
        <f t="shared" si="348"/>
        <v>0</v>
      </c>
      <c r="AN246" s="22">
        <f t="shared" si="348"/>
        <v>50000</v>
      </c>
      <c r="AO246" s="22">
        <f t="shared" si="304"/>
        <v>6636.1404207313026</v>
      </c>
      <c r="AP246" s="22">
        <f t="shared" si="348"/>
        <v>100000</v>
      </c>
      <c r="AQ246" s="22"/>
      <c r="AR246" s="22">
        <f t="shared" si="305"/>
        <v>13272.280841462605</v>
      </c>
      <c r="AS246" s="22"/>
      <c r="AT246" s="22">
        <f t="shared" ref="AT246" si="349">SUM(AT247+AT249)</f>
        <v>153.18</v>
      </c>
      <c r="AU246" s="22">
        <f t="shared" ref="AU246:AV246" si="350">SUM(AU247+AU249)</f>
        <v>0</v>
      </c>
      <c r="AV246" s="22">
        <f t="shared" si="350"/>
        <v>0</v>
      </c>
      <c r="AW246" s="22">
        <f t="shared" si="345"/>
        <v>13272.280841462605</v>
      </c>
      <c r="AX246" s="2"/>
      <c r="AY246" s="2"/>
      <c r="AZ246" s="2"/>
      <c r="BA246" s="2"/>
      <c r="BB246" s="2"/>
      <c r="BC246" s="2"/>
      <c r="BD246" s="2">
        <f t="shared" si="316"/>
        <v>0</v>
      </c>
      <c r="BE246" s="2">
        <f t="shared" si="317"/>
        <v>13272.280841462605</v>
      </c>
      <c r="BF246" s="2">
        <f t="shared" si="318"/>
        <v>0</v>
      </c>
      <c r="BG246" s="2">
        <f>SUM(BG249)</f>
        <v>2805.68</v>
      </c>
      <c r="BH246" s="2">
        <f>SUM(BH249)</f>
        <v>137.58000000000001</v>
      </c>
      <c r="BI246" s="2">
        <f>SUM(BI249)</f>
        <v>7000</v>
      </c>
      <c r="BJ246" s="2">
        <f t="shared" ref="BJ246:BL246" si="351">SUM(BJ249)</f>
        <v>42.1</v>
      </c>
      <c r="BK246" s="2">
        <f t="shared" si="351"/>
        <v>0</v>
      </c>
      <c r="BL246" s="2">
        <f t="shared" si="351"/>
        <v>0</v>
      </c>
      <c r="BM246" s="10">
        <f t="shared" si="277"/>
        <v>0.60142857142857142</v>
      </c>
    </row>
    <row r="247" spans="1:65" hidden="1" x14ac:dyDescent="0.2">
      <c r="A247" s="24"/>
      <c r="B247" s="31"/>
      <c r="C247" s="20"/>
      <c r="D247" s="20"/>
      <c r="E247" s="20"/>
      <c r="F247" s="20"/>
      <c r="G247" s="20"/>
      <c r="H247" s="20"/>
      <c r="I247" s="32">
        <v>322</v>
      </c>
      <c r="J247" s="33" t="s">
        <v>94</v>
      </c>
      <c r="K247" s="34">
        <f t="shared" ref="K247:X247" si="352">SUM(K250)</f>
        <v>170587.68</v>
      </c>
      <c r="L247" s="34">
        <f t="shared" si="352"/>
        <v>30000</v>
      </c>
      <c r="M247" s="34">
        <f t="shared" si="352"/>
        <v>30000</v>
      </c>
      <c r="N247" s="34">
        <f t="shared" si="352"/>
        <v>15000</v>
      </c>
      <c r="O247" s="34">
        <f t="shared" si="352"/>
        <v>15000</v>
      </c>
      <c r="P247" s="34">
        <f t="shared" si="352"/>
        <v>13000</v>
      </c>
      <c r="Q247" s="34">
        <f t="shared" si="352"/>
        <v>13000</v>
      </c>
      <c r="R247" s="34">
        <f t="shared" si="352"/>
        <v>0</v>
      </c>
      <c r="S247" s="34">
        <f t="shared" si="352"/>
        <v>13000</v>
      </c>
      <c r="T247" s="34">
        <f t="shared" si="352"/>
        <v>0</v>
      </c>
      <c r="U247" s="34">
        <f t="shared" si="352"/>
        <v>0</v>
      </c>
      <c r="V247" s="34">
        <f t="shared" si="352"/>
        <v>100</v>
      </c>
      <c r="W247" s="34">
        <f t="shared" si="352"/>
        <v>15000</v>
      </c>
      <c r="X247" s="34">
        <f t="shared" si="352"/>
        <v>50000</v>
      </c>
      <c r="Y247" s="34">
        <f>SUM(Y248)</f>
        <v>0</v>
      </c>
      <c r="Z247" s="34">
        <f>SUM(Z248)</f>
        <v>0</v>
      </c>
      <c r="AA247" s="34">
        <v>0</v>
      </c>
      <c r="AB247" s="34">
        <f t="shared" ref="AB247" si="353">SUM(AB248)</f>
        <v>3818.25</v>
      </c>
      <c r="AC247" s="34">
        <v>0</v>
      </c>
      <c r="AD247" s="34"/>
      <c r="AE247" s="34"/>
      <c r="AF247" s="34"/>
      <c r="AG247" s="37">
        <f t="shared" si="212"/>
        <v>0</v>
      </c>
      <c r="AH247" s="34"/>
      <c r="AI247" s="34"/>
      <c r="AJ247" s="2"/>
      <c r="AK247" s="34"/>
      <c r="AL247" s="34"/>
      <c r="AM247" s="34"/>
      <c r="AN247" s="2">
        <f t="shared" si="224"/>
        <v>0</v>
      </c>
      <c r="AO247" s="22">
        <f t="shared" si="304"/>
        <v>0</v>
      </c>
      <c r="AP247" s="2"/>
      <c r="AQ247" s="2"/>
      <c r="AR247" s="22">
        <f t="shared" si="305"/>
        <v>0</v>
      </c>
      <c r="AS247" s="22"/>
      <c r="AT247" s="22"/>
      <c r="AU247" s="22"/>
      <c r="AV247" s="22"/>
      <c r="AW247" s="22">
        <f t="shared" si="345"/>
        <v>0</v>
      </c>
      <c r="AX247" s="2"/>
      <c r="AY247" s="2"/>
      <c r="AZ247" s="2"/>
      <c r="BA247" s="2"/>
      <c r="BB247" s="2"/>
      <c r="BC247" s="2"/>
      <c r="BD247" s="2">
        <f t="shared" si="316"/>
        <v>0</v>
      </c>
      <c r="BE247" s="2">
        <f t="shared" si="317"/>
        <v>0</v>
      </c>
      <c r="BF247" s="2">
        <f t="shared" si="318"/>
        <v>0</v>
      </c>
      <c r="BG247" s="2"/>
      <c r="BH247" s="2">
        <v>0</v>
      </c>
      <c r="BI247" s="2">
        <v>0</v>
      </c>
      <c r="BJ247" s="2"/>
      <c r="BK247" s="2"/>
      <c r="BL247" s="2"/>
      <c r="BM247" s="10">
        <v>0</v>
      </c>
    </row>
    <row r="248" spans="1:65" hidden="1" x14ac:dyDescent="0.2">
      <c r="A248" s="24"/>
      <c r="B248" s="31"/>
      <c r="C248" s="20"/>
      <c r="D248" s="20"/>
      <c r="E248" s="20"/>
      <c r="F248" s="20"/>
      <c r="G248" s="20"/>
      <c r="H248" s="20"/>
      <c r="I248" s="32">
        <v>32241</v>
      </c>
      <c r="J248" s="33" t="s">
        <v>245</v>
      </c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22"/>
      <c r="W248" s="34"/>
      <c r="X248" s="34"/>
      <c r="Y248" s="34"/>
      <c r="Z248" s="34"/>
      <c r="AA248" s="34">
        <v>0</v>
      </c>
      <c r="AB248" s="34">
        <v>3818.25</v>
      </c>
      <c r="AC248" s="34">
        <v>0</v>
      </c>
      <c r="AD248" s="34"/>
      <c r="AE248" s="34"/>
      <c r="AF248" s="34"/>
      <c r="AG248" s="37">
        <f t="shared" si="212"/>
        <v>0</v>
      </c>
      <c r="AH248" s="34"/>
      <c r="AI248" s="34"/>
      <c r="AJ248" s="2"/>
      <c r="AK248" s="34"/>
      <c r="AL248" s="34"/>
      <c r="AM248" s="34"/>
      <c r="AN248" s="2">
        <f t="shared" si="224"/>
        <v>0</v>
      </c>
      <c r="AO248" s="22">
        <f t="shared" si="304"/>
        <v>0</v>
      </c>
      <c r="AP248" s="2"/>
      <c r="AQ248" s="2"/>
      <c r="AR248" s="22">
        <f t="shared" si="305"/>
        <v>0</v>
      </c>
      <c r="AS248" s="22"/>
      <c r="AT248" s="22"/>
      <c r="AU248" s="22"/>
      <c r="AV248" s="22"/>
      <c r="AW248" s="22">
        <f t="shared" si="345"/>
        <v>0</v>
      </c>
      <c r="AX248" s="2"/>
      <c r="AY248" s="2"/>
      <c r="AZ248" s="2"/>
      <c r="BA248" s="2"/>
      <c r="BB248" s="2"/>
      <c r="BC248" s="2"/>
      <c r="BD248" s="2">
        <f t="shared" si="316"/>
        <v>0</v>
      </c>
      <c r="BE248" s="2">
        <f t="shared" si="317"/>
        <v>0</v>
      </c>
      <c r="BF248" s="2">
        <f t="shared" si="318"/>
        <v>0</v>
      </c>
      <c r="BG248" s="2"/>
      <c r="BH248" s="2">
        <v>0</v>
      </c>
      <c r="BI248" s="2">
        <v>0</v>
      </c>
      <c r="BJ248" s="2"/>
      <c r="BK248" s="2"/>
      <c r="BL248" s="2"/>
      <c r="BM248" s="10">
        <v>0</v>
      </c>
    </row>
    <row r="249" spans="1:65" hidden="1" x14ac:dyDescent="0.2">
      <c r="A249" s="24"/>
      <c r="B249" s="31"/>
      <c r="C249" s="20"/>
      <c r="D249" s="20"/>
      <c r="E249" s="20"/>
      <c r="F249" s="20"/>
      <c r="G249" s="20"/>
      <c r="H249" s="20"/>
      <c r="I249" s="32">
        <v>323</v>
      </c>
      <c r="J249" s="33" t="s">
        <v>71</v>
      </c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22"/>
      <c r="W249" s="34"/>
      <c r="X249" s="34"/>
      <c r="Y249" s="34">
        <f>SUM(Y250)</f>
        <v>50000</v>
      </c>
      <c r="Z249" s="34">
        <f>SUM(Z250)</f>
        <v>50000</v>
      </c>
      <c r="AA249" s="34">
        <f t="shared" ref="AA249:AJ249" si="354">SUM(AA250)</f>
        <v>50000</v>
      </c>
      <c r="AB249" s="34">
        <f t="shared" si="354"/>
        <v>3412.5</v>
      </c>
      <c r="AC249" s="34">
        <f t="shared" si="354"/>
        <v>50000</v>
      </c>
      <c r="AD249" s="34">
        <f t="shared" si="354"/>
        <v>50000</v>
      </c>
      <c r="AE249" s="34">
        <f t="shared" si="354"/>
        <v>0</v>
      </c>
      <c r="AF249" s="34">
        <f t="shared" si="354"/>
        <v>0</v>
      </c>
      <c r="AG249" s="34">
        <f t="shared" si="354"/>
        <v>50000</v>
      </c>
      <c r="AH249" s="34">
        <f t="shared" si="354"/>
        <v>8325</v>
      </c>
      <c r="AI249" s="34">
        <f t="shared" si="354"/>
        <v>50000</v>
      </c>
      <c r="AJ249" s="34">
        <f t="shared" si="354"/>
        <v>0</v>
      </c>
      <c r="AK249" s="34">
        <f>SUM(AK250)</f>
        <v>50000</v>
      </c>
      <c r="AL249" s="34">
        <f t="shared" ref="AL249:AP249" si="355">SUM(AL250)</f>
        <v>0</v>
      </c>
      <c r="AM249" s="34">
        <f t="shared" si="355"/>
        <v>0</v>
      </c>
      <c r="AN249" s="34">
        <f t="shared" si="355"/>
        <v>50000</v>
      </c>
      <c r="AO249" s="22">
        <f t="shared" si="304"/>
        <v>6636.1404207313026</v>
      </c>
      <c r="AP249" s="34">
        <f t="shared" si="355"/>
        <v>100000</v>
      </c>
      <c r="AQ249" s="34"/>
      <c r="AR249" s="22">
        <f t="shared" si="305"/>
        <v>13272.280841462605</v>
      </c>
      <c r="AS249" s="22"/>
      <c r="AT249" s="22">
        <f t="shared" ref="AT249:AV249" si="356">SUM(AT250)</f>
        <v>153.18</v>
      </c>
      <c r="AU249" s="22">
        <f t="shared" si="356"/>
        <v>0</v>
      </c>
      <c r="AV249" s="22">
        <f t="shared" si="356"/>
        <v>0</v>
      </c>
      <c r="AW249" s="22">
        <f t="shared" si="345"/>
        <v>13272.280841462605</v>
      </c>
      <c r="AX249" s="2"/>
      <c r="AY249" s="2"/>
      <c r="AZ249" s="2"/>
      <c r="BA249" s="2"/>
      <c r="BB249" s="2"/>
      <c r="BC249" s="2"/>
      <c r="BD249" s="2">
        <f t="shared" si="316"/>
        <v>0</v>
      </c>
      <c r="BE249" s="2">
        <f t="shared" si="317"/>
        <v>13272.280841462605</v>
      </c>
      <c r="BF249" s="2">
        <f t="shared" si="318"/>
        <v>0</v>
      </c>
      <c r="BG249" s="2">
        <f>SUM(BG250)</f>
        <v>2805.68</v>
      </c>
      <c r="BH249" s="2">
        <f>SUM(BH250)</f>
        <v>137.58000000000001</v>
      </c>
      <c r="BI249" s="2">
        <f>SUM(BI250)</f>
        <v>7000</v>
      </c>
      <c r="BJ249" s="2">
        <f>SUM(BJ250)</f>
        <v>42.1</v>
      </c>
      <c r="BK249" s="2">
        <v>0</v>
      </c>
      <c r="BL249" s="2">
        <v>0</v>
      </c>
      <c r="BM249" s="10">
        <f t="shared" si="277"/>
        <v>0.60142857142857142</v>
      </c>
    </row>
    <row r="250" spans="1:65" hidden="1" x14ac:dyDescent="0.2">
      <c r="A250" s="24"/>
      <c r="B250" s="31"/>
      <c r="C250" s="20"/>
      <c r="D250" s="20"/>
      <c r="E250" s="20"/>
      <c r="F250" s="20"/>
      <c r="G250" s="20"/>
      <c r="H250" s="20"/>
      <c r="I250" s="32">
        <v>32329</v>
      </c>
      <c r="J250" s="33" t="s">
        <v>62</v>
      </c>
      <c r="K250" s="34">
        <v>170587.68</v>
      </c>
      <c r="L250" s="34">
        <v>30000</v>
      </c>
      <c r="M250" s="34">
        <v>30000</v>
      </c>
      <c r="N250" s="34">
        <v>15000</v>
      </c>
      <c r="O250" s="34">
        <v>15000</v>
      </c>
      <c r="P250" s="34">
        <v>13000</v>
      </c>
      <c r="Q250" s="34">
        <v>13000</v>
      </c>
      <c r="R250" s="34"/>
      <c r="S250" s="34">
        <v>13000</v>
      </c>
      <c r="T250" s="34"/>
      <c r="U250" s="34"/>
      <c r="V250" s="22">
        <f t="shared" si="265"/>
        <v>100</v>
      </c>
      <c r="W250" s="34">
        <v>15000</v>
      </c>
      <c r="X250" s="34">
        <v>50000</v>
      </c>
      <c r="Y250" s="34">
        <v>50000</v>
      </c>
      <c r="Z250" s="34">
        <v>50000</v>
      </c>
      <c r="AA250" s="34">
        <v>50000</v>
      </c>
      <c r="AB250" s="34">
        <v>3412.5</v>
      </c>
      <c r="AC250" s="34">
        <v>50000</v>
      </c>
      <c r="AD250" s="34">
        <v>50000</v>
      </c>
      <c r="AE250" s="34"/>
      <c r="AF250" s="34"/>
      <c r="AG250" s="37">
        <f>SUM(AD250+AE250-AF250)</f>
        <v>50000</v>
      </c>
      <c r="AH250" s="34">
        <v>8325</v>
      </c>
      <c r="AI250" s="34">
        <v>50000</v>
      </c>
      <c r="AJ250" s="2">
        <v>0</v>
      </c>
      <c r="AK250" s="34">
        <v>50000</v>
      </c>
      <c r="AL250" s="34"/>
      <c r="AM250" s="34"/>
      <c r="AN250" s="2">
        <f t="shared" si="224"/>
        <v>50000</v>
      </c>
      <c r="AO250" s="22">
        <f t="shared" si="304"/>
        <v>6636.1404207313026</v>
      </c>
      <c r="AP250" s="2">
        <v>100000</v>
      </c>
      <c r="AQ250" s="2"/>
      <c r="AR250" s="22">
        <f t="shared" si="305"/>
        <v>13272.280841462605</v>
      </c>
      <c r="AS250" s="22">
        <v>153.18</v>
      </c>
      <c r="AT250" s="22">
        <v>153.18</v>
      </c>
      <c r="AU250" s="22"/>
      <c r="AV250" s="22"/>
      <c r="AW250" s="22">
        <f t="shared" si="345"/>
        <v>13272.280841462605</v>
      </c>
      <c r="AX250" s="2"/>
      <c r="AY250" s="2">
        <v>985.66</v>
      </c>
      <c r="AZ250" s="2"/>
      <c r="BA250" s="2"/>
      <c r="BB250" s="2"/>
      <c r="BC250" s="2">
        <v>12286.62</v>
      </c>
      <c r="BD250" s="2">
        <f t="shared" si="316"/>
        <v>13272.28</v>
      </c>
      <c r="BE250" s="2">
        <f t="shared" si="317"/>
        <v>8.4146260451234411E-4</v>
      </c>
      <c r="BF250" s="2">
        <f t="shared" si="318"/>
        <v>-13272.28</v>
      </c>
      <c r="BG250" s="2">
        <v>2805.68</v>
      </c>
      <c r="BH250" s="2">
        <v>137.58000000000001</v>
      </c>
      <c r="BI250" s="2">
        <v>7000</v>
      </c>
      <c r="BJ250" s="2">
        <v>42.1</v>
      </c>
      <c r="BK250" s="2"/>
      <c r="BL250" s="2"/>
      <c r="BM250" s="10">
        <f t="shared" si="277"/>
        <v>0.60142857142857142</v>
      </c>
    </row>
    <row r="251" spans="1:65" hidden="1" x14ac:dyDescent="0.2">
      <c r="A251" s="29" t="s">
        <v>119</v>
      </c>
      <c r="B251" s="36"/>
      <c r="C251" s="35"/>
      <c r="D251" s="35"/>
      <c r="E251" s="35"/>
      <c r="F251" s="35"/>
      <c r="G251" s="35"/>
      <c r="H251" s="35"/>
      <c r="I251" s="21" t="s">
        <v>120</v>
      </c>
      <c r="J251" s="5" t="s">
        <v>242</v>
      </c>
      <c r="K251" s="22" t="e">
        <f>SUM(K252+#REF!+#REF!+#REF!+#REF!)</f>
        <v>#REF!</v>
      </c>
      <c r="L251" s="22" t="e">
        <f>SUM(L252+#REF!+#REF!+#REF!+#REF!)</f>
        <v>#REF!</v>
      </c>
      <c r="M251" s="22" t="e">
        <f>SUM(M252+#REF!+#REF!+#REF!+#REF!)</f>
        <v>#REF!</v>
      </c>
      <c r="N251" s="22">
        <f t="shared" ref="N251:X251" si="357">SUM(N252)</f>
        <v>400000</v>
      </c>
      <c r="O251" s="22">
        <f t="shared" si="357"/>
        <v>400000</v>
      </c>
      <c r="P251" s="22">
        <f t="shared" si="357"/>
        <v>500000</v>
      </c>
      <c r="Q251" s="22">
        <f t="shared" si="357"/>
        <v>500000</v>
      </c>
      <c r="R251" s="22">
        <f t="shared" si="357"/>
        <v>0</v>
      </c>
      <c r="S251" s="22">
        <f t="shared" si="357"/>
        <v>500000</v>
      </c>
      <c r="T251" s="22">
        <f t="shared" si="357"/>
        <v>0</v>
      </c>
      <c r="U251" s="22">
        <f t="shared" si="357"/>
        <v>0</v>
      </c>
      <c r="V251" s="22">
        <f t="shared" si="357"/>
        <v>100</v>
      </c>
      <c r="W251" s="22">
        <f t="shared" si="357"/>
        <v>625000</v>
      </c>
      <c r="X251" s="22">
        <f t="shared" si="357"/>
        <v>200000</v>
      </c>
      <c r="Y251" s="22">
        <f>SUM(Y252+Y266)</f>
        <v>100000</v>
      </c>
      <c r="Z251" s="22">
        <f>SUM(Z252+Z266)</f>
        <v>500000</v>
      </c>
      <c r="AA251" s="22">
        <f t="shared" ref="AA251:AQ251" si="358">SUM(AA252+AA266)</f>
        <v>150000</v>
      </c>
      <c r="AB251" s="22">
        <f t="shared" si="358"/>
        <v>0</v>
      </c>
      <c r="AC251" s="22">
        <f t="shared" si="358"/>
        <v>250000</v>
      </c>
      <c r="AD251" s="22">
        <f t="shared" si="358"/>
        <v>250000</v>
      </c>
      <c r="AE251" s="22">
        <f t="shared" si="358"/>
        <v>0</v>
      </c>
      <c r="AF251" s="22">
        <f t="shared" si="358"/>
        <v>0</v>
      </c>
      <c r="AG251" s="22">
        <f t="shared" si="358"/>
        <v>250000</v>
      </c>
      <c r="AH251" s="22">
        <f t="shared" si="358"/>
        <v>143600</v>
      </c>
      <c r="AI251" s="22">
        <f t="shared" si="358"/>
        <v>350000</v>
      </c>
      <c r="AJ251" s="22">
        <f t="shared" si="358"/>
        <v>19017.5</v>
      </c>
      <c r="AK251" s="22">
        <f t="shared" si="358"/>
        <v>3770000</v>
      </c>
      <c r="AL251" s="22">
        <f t="shared" si="358"/>
        <v>450000</v>
      </c>
      <c r="AM251" s="22">
        <f t="shared" si="358"/>
        <v>0</v>
      </c>
      <c r="AN251" s="22">
        <f t="shared" si="358"/>
        <v>4220000</v>
      </c>
      <c r="AO251" s="22">
        <f t="shared" si="304"/>
        <v>560090.25150972186</v>
      </c>
      <c r="AP251" s="22">
        <f t="shared" si="358"/>
        <v>6670000</v>
      </c>
      <c r="AQ251" s="22">
        <f t="shared" si="358"/>
        <v>0</v>
      </c>
      <c r="AR251" s="22">
        <f t="shared" si="305"/>
        <v>885261.13212555577</v>
      </c>
      <c r="AS251" s="22"/>
      <c r="AT251" s="22">
        <f t="shared" ref="AT251" si="359">SUM(AT252+AT266)</f>
        <v>5900.5</v>
      </c>
      <c r="AU251" s="22">
        <f t="shared" ref="AU251:AV251" si="360">SUM(AU252+AU266)</f>
        <v>66900.3</v>
      </c>
      <c r="AV251" s="22">
        <f t="shared" si="360"/>
        <v>26544.560000000001</v>
      </c>
      <c r="AW251" s="22">
        <f t="shared" si="345"/>
        <v>925616.87212555576</v>
      </c>
      <c r="AX251" s="2"/>
      <c r="AY251" s="2"/>
      <c r="AZ251" s="2"/>
      <c r="BA251" s="2"/>
      <c r="BB251" s="2"/>
      <c r="BC251" s="2"/>
      <c r="BD251" s="2">
        <f t="shared" si="316"/>
        <v>0</v>
      </c>
      <c r="BE251" s="2">
        <f t="shared" si="317"/>
        <v>925616.87212555576</v>
      </c>
      <c r="BF251" s="2">
        <f t="shared" si="318"/>
        <v>0</v>
      </c>
      <c r="BG251" s="2">
        <f>SUM(BG252+BG266)</f>
        <v>5900.5</v>
      </c>
      <c r="BH251" s="2">
        <f>SUM(BH252+BH266)</f>
        <v>0</v>
      </c>
      <c r="BI251" s="2">
        <f>SUM(BI252+BI266)</f>
        <v>836000</v>
      </c>
      <c r="BJ251" s="2">
        <f t="shared" ref="BJ251:BL251" si="361">SUM(BJ252+BJ266)</f>
        <v>0</v>
      </c>
      <c r="BK251" s="2">
        <f t="shared" si="361"/>
        <v>836000</v>
      </c>
      <c r="BL251" s="2">
        <f t="shared" si="361"/>
        <v>836000</v>
      </c>
      <c r="BM251" s="10">
        <f t="shared" si="277"/>
        <v>0</v>
      </c>
    </row>
    <row r="252" spans="1:65" hidden="1" x14ac:dyDescent="0.2">
      <c r="A252" s="24" t="s">
        <v>121</v>
      </c>
      <c r="B252" s="31"/>
      <c r="C252" s="20"/>
      <c r="D252" s="20"/>
      <c r="E252" s="20"/>
      <c r="F252" s="20"/>
      <c r="G252" s="20"/>
      <c r="H252" s="20"/>
      <c r="I252" s="32" t="s">
        <v>29</v>
      </c>
      <c r="J252" s="33" t="s">
        <v>165</v>
      </c>
      <c r="K252" s="34" t="e">
        <f t="shared" ref="K252:AQ252" si="362">SUM(K257)</f>
        <v>#REF!</v>
      </c>
      <c r="L252" s="34" t="e">
        <f t="shared" si="362"/>
        <v>#REF!</v>
      </c>
      <c r="M252" s="34" t="e">
        <f t="shared" si="362"/>
        <v>#REF!</v>
      </c>
      <c r="N252" s="34">
        <f t="shared" si="362"/>
        <v>400000</v>
      </c>
      <c r="O252" s="34">
        <f>SUM(O257)</f>
        <v>400000</v>
      </c>
      <c r="P252" s="34">
        <f t="shared" si="362"/>
        <v>500000</v>
      </c>
      <c r="Q252" s="34">
        <f>SUM(Q257)</f>
        <v>500000</v>
      </c>
      <c r="R252" s="34">
        <f t="shared" si="362"/>
        <v>0</v>
      </c>
      <c r="S252" s="34">
        <f t="shared" si="362"/>
        <v>500000</v>
      </c>
      <c r="T252" s="34">
        <f t="shared" si="362"/>
        <v>0</v>
      </c>
      <c r="U252" s="34">
        <f t="shared" si="362"/>
        <v>0</v>
      </c>
      <c r="V252" s="34">
        <f t="shared" si="362"/>
        <v>100</v>
      </c>
      <c r="W252" s="34">
        <f t="shared" si="362"/>
        <v>625000</v>
      </c>
      <c r="X252" s="34">
        <f t="shared" si="362"/>
        <v>200000</v>
      </c>
      <c r="Y252" s="34">
        <f t="shared" si="362"/>
        <v>50000</v>
      </c>
      <c r="Z252" s="34">
        <f t="shared" si="362"/>
        <v>50000</v>
      </c>
      <c r="AA252" s="34">
        <f t="shared" si="362"/>
        <v>50000</v>
      </c>
      <c r="AB252" s="34">
        <f t="shared" si="362"/>
        <v>0</v>
      </c>
      <c r="AC252" s="34">
        <f t="shared" si="362"/>
        <v>50000</v>
      </c>
      <c r="AD252" s="34">
        <f t="shared" si="362"/>
        <v>50000</v>
      </c>
      <c r="AE252" s="34">
        <f t="shared" si="362"/>
        <v>0</v>
      </c>
      <c r="AF252" s="34">
        <f t="shared" si="362"/>
        <v>0</v>
      </c>
      <c r="AG252" s="34">
        <f t="shared" si="362"/>
        <v>50000</v>
      </c>
      <c r="AH252" s="34">
        <f t="shared" si="362"/>
        <v>0</v>
      </c>
      <c r="AI252" s="34">
        <f t="shared" si="362"/>
        <v>200000</v>
      </c>
      <c r="AJ252" s="34">
        <f t="shared" si="362"/>
        <v>19017.5</v>
      </c>
      <c r="AK252" s="34">
        <f t="shared" si="362"/>
        <v>3620000</v>
      </c>
      <c r="AL252" s="34">
        <f t="shared" si="362"/>
        <v>400000</v>
      </c>
      <c r="AM252" s="34">
        <f t="shared" si="362"/>
        <v>0</v>
      </c>
      <c r="AN252" s="34">
        <f t="shared" si="362"/>
        <v>4020000</v>
      </c>
      <c r="AO252" s="22">
        <f t="shared" si="304"/>
        <v>533545.68982679676</v>
      </c>
      <c r="AP252" s="34">
        <f t="shared" si="362"/>
        <v>6470000</v>
      </c>
      <c r="AQ252" s="34">
        <f t="shared" si="362"/>
        <v>0</v>
      </c>
      <c r="AR252" s="22">
        <f t="shared" si="305"/>
        <v>858716.57044263056</v>
      </c>
      <c r="AS252" s="22"/>
      <c r="AT252" s="22">
        <f t="shared" ref="AT252" si="363">SUM(AT257)</f>
        <v>0</v>
      </c>
      <c r="AU252" s="22">
        <f t="shared" ref="AU252:AV252" si="364">SUM(AU257)</f>
        <v>60999.3</v>
      </c>
      <c r="AV252" s="22">
        <f t="shared" si="364"/>
        <v>26544.560000000001</v>
      </c>
      <c r="AW252" s="22">
        <f t="shared" si="345"/>
        <v>893171.31044263055</v>
      </c>
      <c r="AX252" s="2"/>
      <c r="AY252" s="2"/>
      <c r="AZ252" s="2"/>
      <c r="BA252" s="2"/>
      <c r="BB252" s="2"/>
      <c r="BC252" s="2"/>
      <c r="BD252" s="2">
        <f t="shared" si="316"/>
        <v>0</v>
      </c>
      <c r="BE252" s="2">
        <f t="shared" si="317"/>
        <v>893171.31044263055</v>
      </c>
      <c r="BF252" s="2">
        <f t="shared" si="318"/>
        <v>0</v>
      </c>
      <c r="BG252" s="2">
        <f>SUM(BG257)</f>
        <v>0</v>
      </c>
      <c r="BH252" s="2">
        <f>SUM(BH257)</f>
        <v>0</v>
      </c>
      <c r="BI252" s="2">
        <f>SUM(BI257)</f>
        <v>833000</v>
      </c>
      <c r="BJ252" s="2">
        <f>SUM(BJ257)</f>
        <v>0</v>
      </c>
      <c r="BK252" s="2">
        <f t="shared" ref="BK252:BL252" si="365">SUM(BK257)</f>
        <v>833000</v>
      </c>
      <c r="BL252" s="2">
        <f t="shared" si="365"/>
        <v>833000</v>
      </c>
      <c r="BM252" s="10">
        <f t="shared" si="277"/>
        <v>0</v>
      </c>
    </row>
    <row r="253" spans="1:65" hidden="1" x14ac:dyDescent="0.2">
      <c r="A253" s="24"/>
      <c r="B253" s="31"/>
      <c r="C253" s="20"/>
      <c r="D253" s="20"/>
      <c r="E253" s="20"/>
      <c r="F253" s="20"/>
      <c r="G253" s="20"/>
      <c r="H253" s="20"/>
      <c r="I253" s="32" t="s">
        <v>116</v>
      </c>
      <c r="J253" s="33"/>
      <c r="K253" s="34" t="e">
        <f t="shared" ref="K253:AQ253" si="366">SUM(K257)</f>
        <v>#REF!</v>
      </c>
      <c r="L253" s="34" t="e">
        <f t="shared" si="366"/>
        <v>#REF!</v>
      </c>
      <c r="M253" s="34" t="e">
        <f t="shared" si="366"/>
        <v>#REF!</v>
      </c>
      <c r="N253" s="34">
        <f t="shared" si="366"/>
        <v>400000</v>
      </c>
      <c r="O253" s="34">
        <f t="shared" si="366"/>
        <v>400000</v>
      </c>
      <c r="P253" s="34">
        <f t="shared" si="366"/>
        <v>500000</v>
      </c>
      <c r="Q253" s="34">
        <f t="shared" si="366"/>
        <v>500000</v>
      </c>
      <c r="R253" s="34">
        <f t="shared" si="366"/>
        <v>0</v>
      </c>
      <c r="S253" s="34">
        <f t="shared" si="366"/>
        <v>500000</v>
      </c>
      <c r="T253" s="34">
        <f t="shared" si="366"/>
        <v>0</v>
      </c>
      <c r="U253" s="34">
        <f t="shared" si="366"/>
        <v>0</v>
      </c>
      <c r="V253" s="34">
        <f t="shared" si="366"/>
        <v>100</v>
      </c>
      <c r="W253" s="34">
        <f t="shared" si="366"/>
        <v>625000</v>
      </c>
      <c r="X253" s="34">
        <f t="shared" si="366"/>
        <v>200000</v>
      </c>
      <c r="Y253" s="34">
        <f t="shared" si="366"/>
        <v>50000</v>
      </c>
      <c r="Z253" s="34">
        <f t="shared" si="366"/>
        <v>50000</v>
      </c>
      <c r="AA253" s="34">
        <f t="shared" si="366"/>
        <v>50000</v>
      </c>
      <c r="AB253" s="34">
        <f t="shared" si="366"/>
        <v>0</v>
      </c>
      <c r="AC253" s="34">
        <f t="shared" si="366"/>
        <v>50000</v>
      </c>
      <c r="AD253" s="34">
        <f t="shared" si="366"/>
        <v>50000</v>
      </c>
      <c r="AE253" s="34">
        <f t="shared" si="366"/>
        <v>0</v>
      </c>
      <c r="AF253" s="34">
        <f t="shared" si="366"/>
        <v>0</v>
      </c>
      <c r="AG253" s="34">
        <f t="shared" si="366"/>
        <v>50000</v>
      </c>
      <c r="AH253" s="34">
        <f t="shared" si="366"/>
        <v>0</v>
      </c>
      <c r="AI253" s="34">
        <f t="shared" si="366"/>
        <v>200000</v>
      </c>
      <c r="AJ253" s="34">
        <f t="shared" si="366"/>
        <v>19017.5</v>
      </c>
      <c r="AK253" s="34">
        <f t="shared" si="366"/>
        <v>3620000</v>
      </c>
      <c r="AL253" s="34">
        <f t="shared" si="366"/>
        <v>400000</v>
      </c>
      <c r="AM253" s="34">
        <f t="shared" si="366"/>
        <v>0</v>
      </c>
      <c r="AN253" s="34">
        <f t="shared" si="366"/>
        <v>4020000</v>
      </c>
      <c r="AO253" s="22">
        <f t="shared" si="304"/>
        <v>533545.68982679676</v>
      </c>
      <c r="AP253" s="34">
        <f t="shared" si="366"/>
        <v>6470000</v>
      </c>
      <c r="AQ253" s="34">
        <f t="shared" si="366"/>
        <v>0</v>
      </c>
      <c r="AR253" s="22">
        <f t="shared" si="305"/>
        <v>858716.57044263056</v>
      </c>
      <c r="AS253" s="22"/>
      <c r="AT253" s="22">
        <f t="shared" ref="AT253" si="367">SUM(AT257)</f>
        <v>0</v>
      </c>
      <c r="AU253" s="22">
        <f t="shared" ref="AU253:AV253" si="368">SUM(AU257)</f>
        <v>60999.3</v>
      </c>
      <c r="AV253" s="22">
        <f t="shared" si="368"/>
        <v>26544.560000000001</v>
      </c>
      <c r="AW253" s="22">
        <f t="shared" si="345"/>
        <v>893171.31044263055</v>
      </c>
      <c r="AX253" s="2"/>
      <c r="AY253" s="2"/>
      <c r="AZ253" s="2"/>
      <c r="BA253" s="2"/>
      <c r="BB253" s="2"/>
      <c r="BC253" s="2"/>
      <c r="BD253" s="2">
        <f t="shared" si="316"/>
        <v>0</v>
      </c>
      <c r="BE253" s="2">
        <f t="shared" si="317"/>
        <v>893171.31044263055</v>
      </c>
      <c r="BF253" s="2">
        <f t="shared" si="318"/>
        <v>0</v>
      </c>
      <c r="BG253" s="2"/>
      <c r="BH253" s="2">
        <v>0</v>
      </c>
      <c r="BI253" s="2">
        <f>SUM(BI254:BI256)</f>
        <v>833000</v>
      </c>
      <c r="BJ253" s="2">
        <f>SUM(BJ254:BJ256)</f>
        <v>0</v>
      </c>
      <c r="BK253" s="2">
        <f t="shared" ref="BK253:BL253" si="369">SUM(BK254:BK256)</f>
        <v>833000</v>
      </c>
      <c r="BL253" s="2">
        <f t="shared" si="369"/>
        <v>833000</v>
      </c>
      <c r="BM253" s="10">
        <f t="shared" si="277"/>
        <v>0</v>
      </c>
    </row>
    <row r="254" spans="1:65" hidden="1" x14ac:dyDescent="0.2">
      <c r="A254" s="24"/>
      <c r="B254" s="31" t="s">
        <v>369</v>
      </c>
      <c r="C254" s="20"/>
      <c r="D254" s="31"/>
      <c r="E254" s="20"/>
      <c r="F254" s="20"/>
      <c r="G254" s="20"/>
      <c r="H254" s="20"/>
      <c r="I254" s="39" t="s">
        <v>370</v>
      </c>
      <c r="J254" s="33" t="s">
        <v>1</v>
      </c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22">
        <f t="shared" si="304"/>
        <v>0</v>
      </c>
      <c r="AP254" s="34">
        <v>250000</v>
      </c>
      <c r="AQ254" s="34"/>
      <c r="AR254" s="22">
        <f t="shared" si="305"/>
        <v>33180.702103656513</v>
      </c>
      <c r="AS254" s="22"/>
      <c r="AT254" s="22">
        <v>250000</v>
      </c>
      <c r="AU254" s="22"/>
      <c r="AV254" s="22"/>
      <c r="AW254" s="22">
        <v>0</v>
      </c>
      <c r="AX254" s="2"/>
      <c r="AY254" s="2"/>
      <c r="AZ254" s="2"/>
      <c r="BA254" s="2"/>
      <c r="BB254" s="2"/>
      <c r="BC254" s="2"/>
      <c r="BD254" s="2">
        <f t="shared" si="316"/>
        <v>0</v>
      </c>
      <c r="BE254" s="2">
        <f t="shared" si="317"/>
        <v>0</v>
      </c>
      <c r="BF254" s="2">
        <f t="shared" si="318"/>
        <v>0</v>
      </c>
      <c r="BG254" s="2"/>
      <c r="BH254" s="2">
        <v>22083</v>
      </c>
      <c r="BI254" s="2">
        <v>22083</v>
      </c>
      <c r="BJ254" s="2"/>
      <c r="BK254" s="2"/>
      <c r="BL254" s="2"/>
      <c r="BM254" s="10">
        <f t="shared" si="277"/>
        <v>0</v>
      </c>
    </row>
    <row r="255" spans="1:65" hidden="1" x14ac:dyDescent="0.2">
      <c r="A255" s="24"/>
      <c r="B255" s="31" t="s">
        <v>369</v>
      </c>
      <c r="C255" s="20"/>
      <c r="D255" s="31"/>
      <c r="E255" s="20"/>
      <c r="F255" s="20"/>
      <c r="G255" s="20"/>
      <c r="H255" s="20"/>
      <c r="I255" s="39" t="s">
        <v>375</v>
      </c>
      <c r="J255" s="33" t="s">
        <v>376</v>
      </c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22">
        <f t="shared" si="304"/>
        <v>0</v>
      </c>
      <c r="AP255" s="34">
        <v>6200000</v>
      </c>
      <c r="AQ255" s="34"/>
      <c r="AR255" s="22">
        <f t="shared" si="305"/>
        <v>822881.41217068152</v>
      </c>
      <c r="AS255" s="22"/>
      <c r="AT255" s="22">
        <v>6200000</v>
      </c>
      <c r="AU255" s="22"/>
      <c r="AV255" s="22"/>
      <c r="AW255" s="22">
        <v>892939.91</v>
      </c>
      <c r="AX255" s="2"/>
      <c r="AY255" s="2"/>
      <c r="AZ255" s="2"/>
      <c r="BA255" s="2"/>
      <c r="BB255" s="2"/>
      <c r="BC255" s="2"/>
      <c r="BD255" s="2">
        <f t="shared" si="316"/>
        <v>0</v>
      </c>
      <c r="BE255" s="2">
        <f t="shared" si="317"/>
        <v>892939.91</v>
      </c>
      <c r="BF255" s="2">
        <f t="shared" si="318"/>
        <v>0</v>
      </c>
      <c r="BG255" s="2"/>
      <c r="BH255" s="2">
        <v>800000</v>
      </c>
      <c r="BI255" s="2">
        <v>800000</v>
      </c>
      <c r="BJ255" s="2"/>
      <c r="BK255" s="2">
        <v>833000</v>
      </c>
      <c r="BL255" s="2">
        <v>833000</v>
      </c>
      <c r="BM255" s="10">
        <f t="shared" si="277"/>
        <v>0</v>
      </c>
    </row>
    <row r="256" spans="1:65" hidden="1" x14ac:dyDescent="0.2">
      <c r="A256" s="24"/>
      <c r="B256" s="31" t="s">
        <v>369</v>
      </c>
      <c r="C256" s="20"/>
      <c r="D256" s="31"/>
      <c r="E256" s="20"/>
      <c r="F256" s="20"/>
      <c r="G256" s="20"/>
      <c r="H256" s="20"/>
      <c r="I256" s="39" t="s">
        <v>371</v>
      </c>
      <c r="J256" s="33" t="s">
        <v>372</v>
      </c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22">
        <f t="shared" si="304"/>
        <v>0</v>
      </c>
      <c r="AP256" s="34">
        <v>20000</v>
      </c>
      <c r="AQ256" s="34"/>
      <c r="AR256" s="22">
        <f t="shared" si="305"/>
        <v>2654.4561682925209</v>
      </c>
      <c r="AS256" s="22"/>
      <c r="AT256" s="22">
        <v>20000</v>
      </c>
      <c r="AU256" s="22"/>
      <c r="AV256" s="22"/>
      <c r="AW256" s="22">
        <v>231.4</v>
      </c>
      <c r="AX256" s="2"/>
      <c r="AY256" s="2"/>
      <c r="AZ256" s="2"/>
      <c r="BA256" s="2"/>
      <c r="BB256" s="2"/>
      <c r="BC256" s="2"/>
      <c r="BD256" s="2">
        <f t="shared" si="316"/>
        <v>0</v>
      </c>
      <c r="BE256" s="2">
        <f t="shared" si="317"/>
        <v>231.4</v>
      </c>
      <c r="BF256" s="2">
        <f t="shared" si="318"/>
        <v>0</v>
      </c>
      <c r="BG256" s="2"/>
      <c r="BH256" s="2">
        <v>10917</v>
      </c>
      <c r="BI256" s="2">
        <v>10917</v>
      </c>
      <c r="BJ256" s="2"/>
      <c r="BK256" s="2"/>
      <c r="BL256" s="2"/>
      <c r="BM256" s="10">
        <f t="shared" si="277"/>
        <v>0</v>
      </c>
    </row>
    <row r="257" spans="1:65" hidden="1" x14ac:dyDescent="0.2">
      <c r="A257" s="29"/>
      <c r="B257" s="36"/>
      <c r="C257" s="35"/>
      <c r="D257" s="35"/>
      <c r="E257" s="35"/>
      <c r="F257" s="35"/>
      <c r="G257" s="35"/>
      <c r="H257" s="35"/>
      <c r="I257" s="21">
        <v>4</v>
      </c>
      <c r="J257" s="5" t="s">
        <v>15</v>
      </c>
      <c r="K257" s="22" t="e">
        <f t="shared" ref="K257:AE258" si="370">SUM(K258)</f>
        <v>#REF!</v>
      </c>
      <c r="L257" s="22" t="e">
        <f t="shared" si="370"/>
        <v>#REF!</v>
      </c>
      <c r="M257" s="22" t="e">
        <f t="shared" si="370"/>
        <v>#REF!</v>
      </c>
      <c r="N257" s="22">
        <f>SUM(N258)</f>
        <v>400000</v>
      </c>
      <c r="O257" s="22">
        <f>SUM(O258)</f>
        <v>400000</v>
      </c>
      <c r="P257" s="22">
        <f t="shared" si="370"/>
        <v>500000</v>
      </c>
      <c r="Q257" s="22">
        <f t="shared" si="370"/>
        <v>500000</v>
      </c>
      <c r="R257" s="22">
        <f t="shared" si="370"/>
        <v>0</v>
      </c>
      <c r="S257" s="22">
        <f t="shared" si="370"/>
        <v>500000</v>
      </c>
      <c r="T257" s="22">
        <f t="shared" si="370"/>
        <v>0</v>
      </c>
      <c r="U257" s="22">
        <f t="shared" si="370"/>
        <v>0</v>
      </c>
      <c r="V257" s="22">
        <f t="shared" si="370"/>
        <v>100</v>
      </c>
      <c r="W257" s="22">
        <f t="shared" si="370"/>
        <v>625000</v>
      </c>
      <c r="X257" s="22">
        <f t="shared" si="370"/>
        <v>200000</v>
      </c>
      <c r="Y257" s="22">
        <f t="shared" si="370"/>
        <v>50000</v>
      </c>
      <c r="Z257" s="22">
        <f t="shared" si="370"/>
        <v>50000</v>
      </c>
      <c r="AA257" s="22">
        <f t="shared" si="370"/>
        <v>50000</v>
      </c>
      <c r="AB257" s="22">
        <f t="shared" si="370"/>
        <v>0</v>
      </c>
      <c r="AC257" s="22">
        <f t="shared" si="370"/>
        <v>50000</v>
      </c>
      <c r="AD257" s="22">
        <f t="shared" si="370"/>
        <v>50000</v>
      </c>
      <c r="AE257" s="22">
        <f t="shared" si="370"/>
        <v>0</v>
      </c>
      <c r="AF257" s="22">
        <f t="shared" ref="AF257:AQ258" si="371">SUM(AF258)</f>
        <v>0</v>
      </c>
      <c r="AG257" s="22">
        <f t="shared" si="371"/>
        <v>50000</v>
      </c>
      <c r="AH257" s="22">
        <f t="shared" si="371"/>
        <v>0</v>
      </c>
      <c r="AI257" s="22">
        <f t="shared" si="371"/>
        <v>200000</v>
      </c>
      <c r="AJ257" s="22">
        <f t="shared" si="371"/>
        <v>19017.5</v>
      </c>
      <c r="AK257" s="22">
        <f t="shared" si="371"/>
        <v>3620000</v>
      </c>
      <c r="AL257" s="22">
        <f t="shared" si="371"/>
        <v>400000</v>
      </c>
      <c r="AM257" s="22">
        <f t="shared" si="371"/>
        <v>0</v>
      </c>
      <c r="AN257" s="22">
        <f t="shared" si="371"/>
        <v>4020000</v>
      </c>
      <c r="AO257" s="22">
        <f t="shared" si="304"/>
        <v>533545.68982679676</v>
      </c>
      <c r="AP257" s="22">
        <f t="shared" si="371"/>
        <v>6470000</v>
      </c>
      <c r="AQ257" s="22">
        <f t="shared" si="371"/>
        <v>0</v>
      </c>
      <c r="AR257" s="22">
        <f t="shared" si="305"/>
        <v>858716.57044263056</v>
      </c>
      <c r="AS257" s="22"/>
      <c r="AT257" s="22">
        <f t="shared" ref="AT257:AV258" si="372">SUM(AT258)</f>
        <v>0</v>
      </c>
      <c r="AU257" s="22">
        <f t="shared" si="372"/>
        <v>60999.3</v>
      </c>
      <c r="AV257" s="22">
        <f t="shared" si="372"/>
        <v>26544.560000000001</v>
      </c>
      <c r="AW257" s="22">
        <f t="shared" ref="AW257:AW267" si="373">SUM(AR257+AU257-AV257)</f>
        <v>893171.31044263055</v>
      </c>
      <c r="AX257" s="2"/>
      <c r="AY257" s="2"/>
      <c r="AZ257" s="2"/>
      <c r="BA257" s="2"/>
      <c r="BB257" s="2"/>
      <c r="BC257" s="2"/>
      <c r="BD257" s="2">
        <f t="shared" si="316"/>
        <v>0</v>
      </c>
      <c r="BE257" s="2">
        <f t="shared" si="317"/>
        <v>893171.31044263055</v>
      </c>
      <c r="BF257" s="2">
        <f t="shared" si="318"/>
        <v>0</v>
      </c>
      <c r="BG257" s="2">
        <f t="shared" ref="BG257:BJ258" si="374">SUM(BG258)</f>
        <v>0</v>
      </c>
      <c r="BH257" s="2">
        <f t="shared" si="374"/>
        <v>0</v>
      </c>
      <c r="BI257" s="2">
        <f t="shared" si="374"/>
        <v>833000</v>
      </c>
      <c r="BJ257" s="2">
        <f t="shared" si="374"/>
        <v>0</v>
      </c>
      <c r="BK257" s="2">
        <f t="shared" ref="BK257:BL257" si="375">SUM(BK258)</f>
        <v>833000</v>
      </c>
      <c r="BL257" s="2">
        <f t="shared" si="375"/>
        <v>833000</v>
      </c>
      <c r="BM257" s="10">
        <f t="shared" si="277"/>
        <v>0</v>
      </c>
    </row>
    <row r="258" spans="1:65" hidden="1" x14ac:dyDescent="0.2">
      <c r="A258" s="29"/>
      <c r="B258" s="36" t="s">
        <v>404</v>
      </c>
      <c r="C258" s="35"/>
      <c r="D258" s="35"/>
      <c r="E258" s="35"/>
      <c r="F258" s="35"/>
      <c r="G258" s="35"/>
      <c r="H258" s="35"/>
      <c r="I258" s="21">
        <v>42</v>
      </c>
      <c r="J258" s="5" t="s">
        <v>30</v>
      </c>
      <c r="K258" s="22" t="e">
        <f>SUM(K259:K259)</f>
        <v>#REF!</v>
      </c>
      <c r="L258" s="22" t="e">
        <f>SUM(L259:L259)</f>
        <v>#REF!</v>
      </c>
      <c r="M258" s="22" t="e">
        <f>SUM(M259:M259)</f>
        <v>#REF!</v>
      </c>
      <c r="N258" s="22">
        <f>SUM(N259)</f>
        <v>400000</v>
      </c>
      <c r="O258" s="22">
        <f>SUM(O259)</f>
        <v>400000</v>
      </c>
      <c r="P258" s="22">
        <f t="shared" si="370"/>
        <v>500000</v>
      </c>
      <c r="Q258" s="22">
        <f t="shared" si="370"/>
        <v>500000</v>
      </c>
      <c r="R258" s="22">
        <f t="shared" si="370"/>
        <v>0</v>
      </c>
      <c r="S258" s="22">
        <f t="shared" si="370"/>
        <v>500000</v>
      </c>
      <c r="T258" s="22">
        <f t="shared" si="370"/>
        <v>0</v>
      </c>
      <c r="U258" s="22">
        <f t="shared" si="370"/>
        <v>0</v>
      </c>
      <c r="V258" s="22">
        <f t="shared" si="370"/>
        <v>100</v>
      </c>
      <c r="W258" s="22">
        <f>SUM(W259)</f>
        <v>625000</v>
      </c>
      <c r="X258" s="22">
        <f>SUM(X259)</f>
        <v>200000</v>
      </c>
      <c r="Y258" s="22">
        <f t="shared" si="370"/>
        <v>50000</v>
      </c>
      <c r="Z258" s="22">
        <f t="shared" si="370"/>
        <v>50000</v>
      </c>
      <c r="AA258" s="22">
        <f t="shared" si="370"/>
        <v>50000</v>
      </c>
      <c r="AB258" s="22">
        <f t="shared" si="370"/>
        <v>0</v>
      </c>
      <c r="AC258" s="22">
        <f t="shared" si="370"/>
        <v>50000</v>
      </c>
      <c r="AD258" s="22">
        <f t="shared" si="370"/>
        <v>50000</v>
      </c>
      <c r="AE258" s="22">
        <f t="shared" si="370"/>
        <v>0</v>
      </c>
      <c r="AF258" s="22">
        <f t="shared" si="371"/>
        <v>0</v>
      </c>
      <c r="AG258" s="22">
        <f t="shared" si="371"/>
        <v>50000</v>
      </c>
      <c r="AH258" s="22">
        <f t="shared" si="371"/>
        <v>0</v>
      </c>
      <c r="AI258" s="22">
        <f t="shared" si="371"/>
        <v>200000</v>
      </c>
      <c r="AJ258" s="22">
        <f t="shared" si="371"/>
        <v>19017.5</v>
      </c>
      <c r="AK258" s="22">
        <f t="shared" si="371"/>
        <v>3620000</v>
      </c>
      <c r="AL258" s="22">
        <f t="shared" si="371"/>
        <v>400000</v>
      </c>
      <c r="AM258" s="22">
        <f t="shared" si="371"/>
        <v>0</v>
      </c>
      <c r="AN258" s="22">
        <f t="shared" si="371"/>
        <v>4020000</v>
      </c>
      <c r="AO258" s="22">
        <f t="shared" si="304"/>
        <v>533545.68982679676</v>
      </c>
      <c r="AP258" s="22">
        <f t="shared" si="371"/>
        <v>6470000</v>
      </c>
      <c r="AQ258" s="22"/>
      <c r="AR258" s="22">
        <f t="shared" si="305"/>
        <v>858716.57044263056</v>
      </c>
      <c r="AS258" s="22"/>
      <c r="AT258" s="22">
        <f t="shared" si="372"/>
        <v>0</v>
      </c>
      <c r="AU258" s="22">
        <f t="shared" si="372"/>
        <v>60999.3</v>
      </c>
      <c r="AV258" s="22">
        <f t="shared" si="372"/>
        <v>26544.560000000001</v>
      </c>
      <c r="AW258" s="22">
        <f t="shared" si="373"/>
        <v>893171.31044263055</v>
      </c>
      <c r="AX258" s="2"/>
      <c r="AY258" s="2"/>
      <c r="AZ258" s="2"/>
      <c r="BA258" s="2"/>
      <c r="BB258" s="2"/>
      <c r="BC258" s="2"/>
      <c r="BD258" s="2">
        <f t="shared" si="316"/>
        <v>0</v>
      </c>
      <c r="BE258" s="2">
        <f t="shared" si="317"/>
        <v>893171.31044263055</v>
      </c>
      <c r="BF258" s="2">
        <f t="shared" si="318"/>
        <v>0</v>
      </c>
      <c r="BG258" s="2">
        <f t="shared" si="374"/>
        <v>0</v>
      </c>
      <c r="BH258" s="2">
        <f t="shared" si="374"/>
        <v>0</v>
      </c>
      <c r="BI258" s="2">
        <f t="shared" si="374"/>
        <v>833000</v>
      </c>
      <c r="BJ258" s="2">
        <f t="shared" si="374"/>
        <v>0</v>
      </c>
      <c r="BK258" s="2">
        <v>833000</v>
      </c>
      <c r="BL258" s="2">
        <v>833000</v>
      </c>
      <c r="BM258" s="10">
        <f t="shared" si="277"/>
        <v>0</v>
      </c>
    </row>
    <row r="259" spans="1:65" hidden="1" x14ac:dyDescent="0.2">
      <c r="A259" s="24"/>
      <c r="B259" s="31"/>
      <c r="C259" s="20"/>
      <c r="D259" s="20"/>
      <c r="E259" s="20"/>
      <c r="F259" s="20"/>
      <c r="G259" s="20"/>
      <c r="H259" s="20"/>
      <c r="I259" s="32">
        <v>421</v>
      </c>
      <c r="J259" s="33" t="s">
        <v>74</v>
      </c>
      <c r="K259" s="34" t="e">
        <f>SUM(#REF!)</f>
        <v>#REF!</v>
      </c>
      <c r="L259" s="34" t="e">
        <f>SUM(#REF!)</f>
        <v>#REF!</v>
      </c>
      <c r="M259" s="34" t="e">
        <f>SUM(#REF!)</f>
        <v>#REF!</v>
      </c>
      <c r="N259" s="34">
        <f t="shared" ref="N259:V259" si="376">SUM(N262:N262)</f>
        <v>400000</v>
      </c>
      <c r="O259" s="34">
        <f t="shared" si="376"/>
        <v>400000</v>
      </c>
      <c r="P259" s="34">
        <f t="shared" si="376"/>
        <v>500000</v>
      </c>
      <c r="Q259" s="34">
        <f t="shared" si="376"/>
        <v>500000</v>
      </c>
      <c r="R259" s="34">
        <f t="shared" si="376"/>
        <v>0</v>
      </c>
      <c r="S259" s="34">
        <f t="shared" si="376"/>
        <v>500000</v>
      </c>
      <c r="T259" s="34">
        <f t="shared" si="376"/>
        <v>0</v>
      </c>
      <c r="U259" s="34">
        <f t="shared" si="376"/>
        <v>0</v>
      </c>
      <c r="V259" s="34">
        <f t="shared" si="376"/>
        <v>100</v>
      </c>
      <c r="W259" s="34">
        <f>SUM(W262:W262)</f>
        <v>625000</v>
      </c>
      <c r="X259" s="34">
        <f t="shared" ref="X259:AF259" si="377">SUM(X262:X262)</f>
        <v>200000</v>
      </c>
      <c r="Y259" s="34">
        <f t="shared" si="377"/>
        <v>50000</v>
      </c>
      <c r="Z259" s="34">
        <f t="shared" si="377"/>
        <v>50000</v>
      </c>
      <c r="AA259" s="34">
        <f t="shared" si="377"/>
        <v>50000</v>
      </c>
      <c r="AB259" s="34">
        <f t="shared" si="377"/>
        <v>0</v>
      </c>
      <c r="AC259" s="34">
        <f t="shared" si="377"/>
        <v>50000</v>
      </c>
      <c r="AD259" s="34">
        <f t="shared" si="377"/>
        <v>50000</v>
      </c>
      <c r="AE259" s="34">
        <f t="shared" si="377"/>
        <v>0</v>
      </c>
      <c r="AF259" s="34">
        <f t="shared" si="377"/>
        <v>0</v>
      </c>
      <c r="AG259" s="34">
        <f>SUM(AG265+AG262)</f>
        <v>50000</v>
      </c>
      <c r="AH259" s="34">
        <f>SUM(AH265+AH262)</f>
        <v>0</v>
      </c>
      <c r="AI259" s="34">
        <f>SUM(AI265+AI262)</f>
        <v>200000</v>
      </c>
      <c r="AJ259" s="34">
        <f>SUM(AJ262:AJ265)</f>
        <v>19017.5</v>
      </c>
      <c r="AK259" s="34">
        <f>SUM(AK260:AK265)</f>
        <v>3620000</v>
      </c>
      <c r="AL259" s="34">
        <f t="shared" ref="AL259:AP259" si="378">SUM(AL260:AL265)</f>
        <v>400000</v>
      </c>
      <c r="AM259" s="34">
        <f t="shared" si="378"/>
        <v>0</v>
      </c>
      <c r="AN259" s="34">
        <f t="shared" si="378"/>
        <v>4020000</v>
      </c>
      <c r="AO259" s="22">
        <f t="shared" si="304"/>
        <v>533545.68982679676</v>
      </c>
      <c r="AP259" s="34">
        <f t="shared" si="378"/>
        <v>6470000</v>
      </c>
      <c r="AQ259" s="34"/>
      <c r="AR259" s="22">
        <f t="shared" si="305"/>
        <v>858716.57044263056</v>
      </c>
      <c r="AS259" s="22"/>
      <c r="AT259" s="22">
        <f t="shared" ref="AT259" si="379">SUM(AT260:AT265)</f>
        <v>0</v>
      </c>
      <c r="AU259" s="22">
        <f t="shared" ref="AU259:AV259" si="380">SUM(AU260:AU265)</f>
        <v>60999.3</v>
      </c>
      <c r="AV259" s="22">
        <f t="shared" si="380"/>
        <v>26544.560000000001</v>
      </c>
      <c r="AW259" s="22">
        <f t="shared" si="373"/>
        <v>893171.31044263055</v>
      </c>
      <c r="AX259" s="2"/>
      <c r="AY259" s="2"/>
      <c r="AZ259" s="2"/>
      <c r="BA259" s="2"/>
      <c r="BB259" s="2"/>
      <c r="BC259" s="2"/>
      <c r="BD259" s="2">
        <f t="shared" si="316"/>
        <v>0</v>
      </c>
      <c r="BE259" s="2">
        <f t="shared" si="317"/>
        <v>893171.31044263055</v>
      </c>
      <c r="BF259" s="2">
        <f t="shared" si="318"/>
        <v>0</v>
      </c>
      <c r="BG259" s="2">
        <f>SUM(BG260:BG265)</f>
        <v>0</v>
      </c>
      <c r="BH259" s="2">
        <f>SUM(BH260:BH265)</f>
        <v>0</v>
      </c>
      <c r="BI259" s="2">
        <f>SUM(BI260:BI265)</f>
        <v>833000</v>
      </c>
      <c r="BJ259" s="2">
        <f>SUM(BJ260:BJ265)</f>
        <v>0</v>
      </c>
      <c r="BK259" s="2"/>
      <c r="BL259" s="2"/>
      <c r="BM259" s="10">
        <f t="shared" si="277"/>
        <v>0</v>
      </c>
    </row>
    <row r="260" spans="1:65" hidden="1" x14ac:dyDescent="0.2">
      <c r="A260" s="24"/>
      <c r="B260" s="31"/>
      <c r="C260" s="20"/>
      <c r="D260" s="20"/>
      <c r="E260" s="20"/>
      <c r="F260" s="20"/>
      <c r="G260" s="20"/>
      <c r="H260" s="20"/>
      <c r="I260" s="32">
        <v>42131</v>
      </c>
      <c r="J260" s="33" t="s">
        <v>359</v>
      </c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>
        <v>400000</v>
      </c>
      <c r="AM260" s="34"/>
      <c r="AN260" s="34">
        <f>SUM(AK260+AL260-AM260)</f>
        <v>400000</v>
      </c>
      <c r="AO260" s="22">
        <f t="shared" si="304"/>
        <v>53089.123365850421</v>
      </c>
      <c r="AP260" s="34">
        <v>250000</v>
      </c>
      <c r="AQ260" s="34"/>
      <c r="AR260" s="22">
        <f t="shared" si="305"/>
        <v>33180.702103656513</v>
      </c>
      <c r="AS260" s="22"/>
      <c r="AT260" s="22"/>
      <c r="AU260" s="22">
        <v>20999.3</v>
      </c>
      <c r="AV260" s="22"/>
      <c r="AW260" s="22">
        <f t="shared" si="373"/>
        <v>54180.002103656516</v>
      </c>
      <c r="AX260" s="2"/>
      <c r="AY260" s="2"/>
      <c r="AZ260" s="2"/>
      <c r="BA260" s="2">
        <v>54180</v>
      </c>
      <c r="BB260" s="2"/>
      <c r="BC260" s="2"/>
      <c r="BD260" s="2">
        <f t="shared" si="316"/>
        <v>54180</v>
      </c>
      <c r="BE260" s="2">
        <f t="shared" si="317"/>
        <v>2.1036565158283338E-3</v>
      </c>
      <c r="BF260" s="2">
        <f t="shared" si="318"/>
        <v>-54180</v>
      </c>
      <c r="BG260" s="2"/>
      <c r="BH260" s="2">
        <v>0</v>
      </c>
      <c r="BI260" s="2">
        <v>0</v>
      </c>
      <c r="BJ260" s="2"/>
      <c r="BK260" s="2"/>
      <c r="BL260" s="2"/>
      <c r="BM260" s="10">
        <v>0</v>
      </c>
    </row>
    <row r="261" spans="1:65" hidden="1" x14ac:dyDescent="0.2">
      <c r="A261" s="24"/>
      <c r="B261" s="31"/>
      <c r="C261" s="20"/>
      <c r="D261" s="20"/>
      <c r="E261" s="20"/>
      <c r="F261" s="20"/>
      <c r="G261" s="20"/>
      <c r="H261" s="20"/>
      <c r="I261" s="32">
        <v>42131</v>
      </c>
      <c r="J261" s="33" t="s">
        <v>393</v>
      </c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22"/>
      <c r="AP261" s="34"/>
      <c r="AQ261" s="34"/>
      <c r="AR261" s="22"/>
      <c r="AS261" s="22"/>
      <c r="AT261" s="22"/>
      <c r="AU261" s="22">
        <v>40000</v>
      </c>
      <c r="AV261" s="22"/>
      <c r="AW261" s="22">
        <f t="shared" si="373"/>
        <v>40000</v>
      </c>
      <c r="AX261" s="2"/>
      <c r="AY261" s="2"/>
      <c r="AZ261" s="2"/>
      <c r="BA261" s="2">
        <v>39768.6</v>
      </c>
      <c r="BB261" s="2"/>
      <c r="BC261" s="2">
        <v>231.4</v>
      </c>
      <c r="BD261" s="2">
        <f t="shared" si="316"/>
        <v>40000</v>
      </c>
      <c r="BE261" s="2">
        <f t="shared" si="317"/>
        <v>0</v>
      </c>
      <c r="BF261" s="2">
        <f t="shared" si="318"/>
        <v>-40000</v>
      </c>
      <c r="BG261" s="2"/>
      <c r="BH261" s="2">
        <v>0</v>
      </c>
      <c r="BI261" s="2">
        <v>25000</v>
      </c>
      <c r="BJ261" s="2">
        <v>0</v>
      </c>
      <c r="BK261" s="2"/>
      <c r="BL261" s="2"/>
      <c r="BM261" s="10">
        <f t="shared" si="277"/>
        <v>0</v>
      </c>
    </row>
    <row r="262" spans="1:65" hidden="1" x14ac:dyDescent="0.2">
      <c r="A262" s="24"/>
      <c r="B262" s="31"/>
      <c r="C262" s="20"/>
      <c r="D262" s="20"/>
      <c r="E262" s="20"/>
      <c r="F262" s="20"/>
      <c r="G262" s="20"/>
      <c r="H262" s="20"/>
      <c r="I262" s="32">
        <v>42141</v>
      </c>
      <c r="J262" s="33" t="s">
        <v>330</v>
      </c>
      <c r="K262" s="34"/>
      <c r="L262" s="34"/>
      <c r="M262" s="34"/>
      <c r="N262" s="34">
        <v>400000</v>
      </c>
      <c r="O262" s="34">
        <v>400000</v>
      </c>
      <c r="P262" s="34">
        <v>500000</v>
      </c>
      <c r="Q262" s="34">
        <v>500000</v>
      </c>
      <c r="R262" s="34"/>
      <c r="S262" s="34">
        <v>500000</v>
      </c>
      <c r="T262" s="34"/>
      <c r="U262" s="34"/>
      <c r="V262" s="22">
        <f t="shared" si="265"/>
        <v>100</v>
      </c>
      <c r="W262" s="34">
        <v>625000</v>
      </c>
      <c r="X262" s="34">
        <v>200000</v>
      </c>
      <c r="Y262" s="34">
        <v>50000</v>
      </c>
      <c r="Z262" s="34">
        <v>50000</v>
      </c>
      <c r="AA262" s="34">
        <v>50000</v>
      </c>
      <c r="AB262" s="34"/>
      <c r="AC262" s="34">
        <v>50000</v>
      </c>
      <c r="AD262" s="34">
        <v>50000</v>
      </c>
      <c r="AE262" s="34"/>
      <c r="AF262" s="34"/>
      <c r="AG262" s="37">
        <f>SUM(AD262+AE262-AF262)</f>
        <v>50000</v>
      </c>
      <c r="AH262" s="34"/>
      <c r="AI262" s="34">
        <v>200000</v>
      </c>
      <c r="AJ262" s="2">
        <v>0</v>
      </c>
      <c r="AK262" s="34">
        <v>20000</v>
      </c>
      <c r="AL262" s="34"/>
      <c r="AM262" s="34"/>
      <c r="AN262" s="2">
        <f t="shared" si="224"/>
        <v>20000</v>
      </c>
      <c r="AO262" s="22">
        <f t="shared" si="304"/>
        <v>2654.4561682925209</v>
      </c>
      <c r="AP262" s="2">
        <v>20000</v>
      </c>
      <c r="AQ262" s="2"/>
      <c r="AR262" s="22">
        <f t="shared" si="305"/>
        <v>2654.4561682925209</v>
      </c>
      <c r="AS262" s="22"/>
      <c r="AT262" s="22"/>
      <c r="AU262" s="22"/>
      <c r="AV262" s="22"/>
      <c r="AW262" s="22">
        <f t="shared" si="373"/>
        <v>2654.4561682925209</v>
      </c>
      <c r="AX262" s="2"/>
      <c r="AY262" s="2"/>
      <c r="AZ262" s="2"/>
      <c r="BA262" s="2">
        <v>2654.46</v>
      </c>
      <c r="BB262" s="2"/>
      <c r="BC262" s="2"/>
      <c r="BD262" s="2">
        <f t="shared" si="316"/>
        <v>2654.46</v>
      </c>
      <c r="BE262" s="2">
        <f t="shared" si="317"/>
        <v>-3.8317074790938932E-3</v>
      </c>
      <c r="BF262" s="2">
        <f t="shared" si="318"/>
        <v>-2654.46</v>
      </c>
      <c r="BG262" s="2"/>
      <c r="BH262" s="2">
        <v>0</v>
      </c>
      <c r="BI262" s="2">
        <v>0</v>
      </c>
      <c r="BJ262" s="2"/>
      <c r="BK262" s="2"/>
      <c r="BL262" s="2"/>
      <c r="BM262" s="10">
        <v>0</v>
      </c>
    </row>
    <row r="263" spans="1:65" hidden="1" x14ac:dyDescent="0.2">
      <c r="A263" s="24"/>
      <c r="B263" s="31"/>
      <c r="C263" s="20"/>
      <c r="D263" s="20"/>
      <c r="E263" s="20"/>
      <c r="F263" s="20"/>
      <c r="G263" s="20"/>
      <c r="H263" s="20"/>
      <c r="I263" s="32">
        <v>42142</v>
      </c>
      <c r="J263" s="33" t="s">
        <v>341</v>
      </c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22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7"/>
      <c r="AH263" s="34"/>
      <c r="AI263" s="34"/>
      <c r="AJ263" s="2"/>
      <c r="AK263" s="34">
        <v>600000</v>
      </c>
      <c r="AL263" s="34"/>
      <c r="AM263" s="34"/>
      <c r="AN263" s="2">
        <f t="shared" ref="AN263:AN340" si="381">SUM(AK263+AL263-AM263)</f>
        <v>600000</v>
      </c>
      <c r="AO263" s="22">
        <f t="shared" si="304"/>
        <v>79633.685048775631</v>
      </c>
      <c r="AP263" s="2">
        <v>200000</v>
      </c>
      <c r="AQ263" s="2"/>
      <c r="AR263" s="22">
        <f t="shared" si="305"/>
        <v>26544.56168292521</v>
      </c>
      <c r="AS263" s="22"/>
      <c r="AT263" s="22"/>
      <c r="AU263" s="22"/>
      <c r="AV263" s="22">
        <v>26544.560000000001</v>
      </c>
      <c r="AW263" s="22">
        <f t="shared" si="373"/>
        <v>1.6829252090246882E-3</v>
      </c>
      <c r="AX263" s="2"/>
      <c r="AY263" s="2"/>
      <c r="AZ263" s="2"/>
      <c r="BA263" s="2"/>
      <c r="BB263" s="2"/>
      <c r="BC263" s="2"/>
      <c r="BD263" s="2">
        <f t="shared" si="316"/>
        <v>0</v>
      </c>
      <c r="BE263" s="2">
        <f t="shared" si="317"/>
        <v>1.6829252090246882E-3</v>
      </c>
      <c r="BF263" s="2">
        <f t="shared" si="318"/>
        <v>0</v>
      </c>
      <c r="BG263" s="2"/>
      <c r="BH263" s="2">
        <v>0</v>
      </c>
      <c r="BI263" s="2">
        <v>0</v>
      </c>
      <c r="BJ263" s="2"/>
      <c r="BK263" s="2"/>
      <c r="BL263" s="2"/>
      <c r="BM263" s="10">
        <v>0</v>
      </c>
    </row>
    <row r="264" spans="1:65" hidden="1" x14ac:dyDescent="0.2">
      <c r="A264" s="24"/>
      <c r="B264" s="31"/>
      <c r="C264" s="20"/>
      <c r="D264" s="20"/>
      <c r="E264" s="20"/>
      <c r="F264" s="20"/>
      <c r="G264" s="20"/>
      <c r="H264" s="20"/>
      <c r="I264" s="32">
        <v>42142</v>
      </c>
      <c r="J264" s="33" t="s">
        <v>343</v>
      </c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22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7"/>
      <c r="AH264" s="34"/>
      <c r="AI264" s="34"/>
      <c r="AJ264" s="2"/>
      <c r="AK264" s="34">
        <v>3000000</v>
      </c>
      <c r="AL264" s="34"/>
      <c r="AM264" s="34"/>
      <c r="AN264" s="2">
        <f t="shared" si="381"/>
        <v>3000000</v>
      </c>
      <c r="AO264" s="22">
        <f t="shared" si="304"/>
        <v>398168.42524387816</v>
      </c>
      <c r="AP264" s="2">
        <v>6000000</v>
      </c>
      <c r="AQ264" s="2"/>
      <c r="AR264" s="22">
        <f t="shared" si="305"/>
        <v>796336.85048775631</v>
      </c>
      <c r="AS264" s="22"/>
      <c r="AT264" s="22"/>
      <c r="AU264" s="22"/>
      <c r="AV264" s="22"/>
      <c r="AW264" s="22">
        <f t="shared" si="373"/>
        <v>796336.85048775631</v>
      </c>
      <c r="AX264" s="2"/>
      <c r="AY264" s="2"/>
      <c r="AZ264" s="2"/>
      <c r="BA264" s="2">
        <v>796336.85</v>
      </c>
      <c r="BB264" s="2"/>
      <c r="BC264" s="2"/>
      <c r="BD264" s="2">
        <f t="shared" si="316"/>
        <v>796336.85</v>
      </c>
      <c r="BE264" s="2">
        <f t="shared" si="317"/>
        <v>4.8775633331388235E-4</v>
      </c>
      <c r="BF264" s="2">
        <f t="shared" si="318"/>
        <v>-796336.85</v>
      </c>
      <c r="BG264" s="2"/>
      <c r="BH264" s="2">
        <v>0</v>
      </c>
      <c r="BI264" s="2">
        <v>800000</v>
      </c>
      <c r="BJ264" s="2">
        <v>0</v>
      </c>
      <c r="BK264" s="2"/>
      <c r="BL264" s="2"/>
      <c r="BM264" s="10">
        <f t="shared" ref="BM264:BM326" si="382">SUM(BJ264/BI264*100)</f>
        <v>0</v>
      </c>
    </row>
    <row r="265" spans="1:65" hidden="1" x14ac:dyDescent="0.2">
      <c r="A265" s="24"/>
      <c r="B265" s="31"/>
      <c r="C265" s="20"/>
      <c r="D265" s="20"/>
      <c r="E265" s="20"/>
      <c r="F265" s="20"/>
      <c r="G265" s="20"/>
      <c r="H265" s="20"/>
      <c r="I265" s="32">
        <v>42147</v>
      </c>
      <c r="J265" s="33" t="s">
        <v>340</v>
      </c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22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7"/>
      <c r="AH265" s="34"/>
      <c r="AI265" s="34"/>
      <c r="AJ265" s="2">
        <v>19017.5</v>
      </c>
      <c r="AK265" s="34">
        <v>0</v>
      </c>
      <c r="AL265" s="34"/>
      <c r="AM265" s="34"/>
      <c r="AN265" s="2">
        <f t="shared" si="381"/>
        <v>0</v>
      </c>
      <c r="AO265" s="22">
        <f t="shared" si="304"/>
        <v>0</v>
      </c>
      <c r="AP265" s="2"/>
      <c r="AQ265" s="2"/>
      <c r="AR265" s="22">
        <f t="shared" si="305"/>
        <v>0</v>
      </c>
      <c r="AS265" s="22"/>
      <c r="AT265" s="22"/>
      <c r="AU265" s="22"/>
      <c r="AV265" s="22"/>
      <c r="AW265" s="22">
        <f t="shared" si="373"/>
        <v>0</v>
      </c>
      <c r="AX265" s="2"/>
      <c r="AY265" s="2"/>
      <c r="AZ265" s="2"/>
      <c r="BA265" s="2"/>
      <c r="BB265" s="2"/>
      <c r="BC265" s="2"/>
      <c r="BD265" s="2">
        <f t="shared" si="316"/>
        <v>0</v>
      </c>
      <c r="BE265" s="2">
        <f t="shared" si="317"/>
        <v>0</v>
      </c>
      <c r="BF265" s="2">
        <f t="shared" si="318"/>
        <v>0</v>
      </c>
      <c r="BG265" s="2"/>
      <c r="BH265" s="2">
        <v>0</v>
      </c>
      <c r="BI265" s="2">
        <v>8000</v>
      </c>
      <c r="BJ265" s="2">
        <v>0</v>
      </c>
      <c r="BK265" s="2"/>
      <c r="BL265" s="2"/>
      <c r="BM265" s="10">
        <f t="shared" si="382"/>
        <v>0</v>
      </c>
    </row>
    <row r="266" spans="1:65" hidden="1" x14ac:dyDescent="0.2">
      <c r="A266" s="24" t="s">
        <v>240</v>
      </c>
      <c r="B266" s="31"/>
      <c r="C266" s="20"/>
      <c r="D266" s="20"/>
      <c r="E266" s="20"/>
      <c r="F266" s="20"/>
      <c r="G266" s="20"/>
      <c r="H266" s="20"/>
      <c r="I266" s="32" t="s">
        <v>29</v>
      </c>
      <c r="J266" s="33" t="s">
        <v>241</v>
      </c>
      <c r="K266" s="34" t="e">
        <f t="shared" ref="K266:N266" si="383">SUM(K274)</f>
        <v>#REF!</v>
      </c>
      <c r="L266" s="34" t="e">
        <f t="shared" si="383"/>
        <v>#REF!</v>
      </c>
      <c r="M266" s="34" t="e">
        <f t="shared" si="383"/>
        <v>#REF!</v>
      </c>
      <c r="N266" s="34">
        <f t="shared" si="383"/>
        <v>400000</v>
      </c>
      <c r="O266" s="34">
        <f>SUM(O274)</f>
        <v>400000</v>
      </c>
      <c r="P266" s="34">
        <f t="shared" ref="P266" si="384">SUM(P274)</f>
        <v>500000</v>
      </c>
      <c r="Q266" s="34">
        <f>SUM(Q274)</f>
        <v>500000</v>
      </c>
      <c r="R266" s="34">
        <f t="shared" ref="R266:AQ266" si="385">SUM(R274)</f>
        <v>0</v>
      </c>
      <c r="S266" s="34">
        <f t="shared" si="385"/>
        <v>500000</v>
      </c>
      <c r="T266" s="34">
        <f t="shared" si="385"/>
        <v>0</v>
      </c>
      <c r="U266" s="34">
        <f t="shared" si="385"/>
        <v>0</v>
      </c>
      <c r="V266" s="34">
        <f t="shared" si="385"/>
        <v>100</v>
      </c>
      <c r="W266" s="34">
        <f t="shared" si="385"/>
        <v>0</v>
      </c>
      <c r="X266" s="34">
        <f t="shared" si="385"/>
        <v>0</v>
      </c>
      <c r="Y266" s="34">
        <f t="shared" si="385"/>
        <v>50000</v>
      </c>
      <c r="Z266" s="34">
        <f t="shared" si="385"/>
        <v>450000</v>
      </c>
      <c r="AA266" s="34">
        <f t="shared" si="385"/>
        <v>100000</v>
      </c>
      <c r="AB266" s="34">
        <f t="shared" si="385"/>
        <v>0</v>
      </c>
      <c r="AC266" s="34">
        <f t="shared" si="385"/>
        <v>200000</v>
      </c>
      <c r="AD266" s="34">
        <f t="shared" si="385"/>
        <v>200000</v>
      </c>
      <c r="AE266" s="34">
        <f t="shared" si="385"/>
        <v>0</v>
      </c>
      <c r="AF266" s="34">
        <f t="shared" si="385"/>
        <v>0</v>
      </c>
      <c r="AG266" s="34">
        <f t="shared" si="385"/>
        <v>200000</v>
      </c>
      <c r="AH266" s="34">
        <f t="shared" si="385"/>
        <v>143600</v>
      </c>
      <c r="AI266" s="34">
        <f t="shared" si="385"/>
        <v>150000</v>
      </c>
      <c r="AJ266" s="34">
        <f t="shared" si="385"/>
        <v>0</v>
      </c>
      <c r="AK266" s="34">
        <f t="shared" si="385"/>
        <v>150000</v>
      </c>
      <c r="AL266" s="34">
        <f t="shared" si="385"/>
        <v>50000</v>
      </c>
      <c r="AM266" s="34">
        <f t="shared" si="385"/>
        <v>0</v>
      </c>
      <c r="AN266" s="34">
        <f t="shared" si="385"/>
        <v>200000</v>
      </c>
      <c r="AO266" s="22">
        <f t="shared" si="304"/>
        <v>26544.56168292521</v>
      </c>
      <c r="AP266" s="34">
        <f t="shared" si="385"/>
        <v>200000</v>
      </c>
      <c r="AQ266" s="34">
        <f t="shared" si="385"/>
        <v>0</v>
      </c>
      <c r="AR266" s="22">
        <f t="shared" si="305"/>
        <v>26544.56168292521</v>
      </c>
      <c r="AS266" s="22"/>
      <c r="AT266" s="22">
        <f>SUM(AT267)</f>
        <v>5900.5</v>
      </c>
      <c r="AU266" s="22">
        <f t="shared" ref="AU266:AV266" si="386">SUM(AU267)</f>
        <v>5901</v>
      </c>
      <c r="AV266" s="22">
        <f t="shared" si="386"/>
        <v>0</v>
      </c>
      <c r="AW266" s="22">
        <f t="shared" si="373"/>
        <v>32445.56168292521</v>
      </c>
      <c r="AX266" s="2"/>
      <c r="AY266" s="2"/>
      <c r="AZ266" s="2"/>
      <c r="BA266" s="2"/>
      <c r="BB266" s="2"/>
      <c r="BC266" s="2"/>
      <c r="BD266" s="2">
        <f t="shared" si="316"/>
        <v>0</v>
      </c>
      <c r="BE266" s="2">
        <f t="shared" si="317"/>
        <v>32445.56168292521</v>
      </c>
      <c r="BF266" s="2">
        <f t="shared" si="318"/>
        <v>0</v>
      </c>
      <c r="BG266" s="2">
        <f>SUM(BG270+BG274)</f>
        <v>5900.5</v>
      </c>
      <c r="BH266" s="2">
        <f>SUM(BH267)</f>
        <v>0</v>
      </c>
      <c r="BI266" s="2">
        <f>SUM(BI270+BI274)</f>
        <v>3000</v>
      </c>
      <c r="BJ266" s="2">
        <f>SUM(BJ270+BJ274)</f>
        <v>0</v>
      </c>
      <c r="BK266" s="2">
        <f t="shared" ref="BK266:BL266" si="387">SUM(BK270+BK274)</f>
        <v>3000</v>
      </c>
      <c r="BL266" s="2">
        <f t="shared" si="387"/>
        <v>3000</v>
      </c>
      <c r="BM266" s="10">
        <f t="shared" si="382"/>
        <v>0</v>
      </c>
    </row>
    <row r="267" spans="1:65" hidden="1" x14ac:dyDescent="0.2">
      <c r="A267" s="24"/>
      <c r="B267" s="31"/>
      <c r="C267" s="20"/>
      <c r="D267" s="20"/>
      <c r="E267" s="20"/>
      <c r="F267" s="20"/>
      <c r="G267" s="20"/>
      <c r="H267" s="20"/>
      <c r="I267" s="32" t="s">
        <v>116</v>
      </c>
      <c r="J267" s="33"/>
      <c r="K267" s="34" t="e">
        <f t="shared" ref="K267:AQ267" si="388">SUM(K274)</f>
        <v>#REF!</v>
      </c>
      <c r="L267" s="34" t="e">
        <f t="shared" si="388"/>
        <v>#REF!</v>
      </c>
      <c r="M267" s="34" t="e">
        <f t="shared" si="388"/>
        <v>#REF!</v>
      </c>
      <c r="N267" s="34">
        <f t="shared" si="388"/>
        <v>400000</v>
      </c>
      <c r="O267" s="34">
        <f t="shared" si="388"/>
        <v>400000</v>
      </c>
      <c r="P267" s="34">
        <f t="shared" si="388"/>
        <v>500000</v>
      </c>
      <c r="Q267" s="34">
        <f t="shared" si="388"/>
        <v>500000</v>
      </c>
      <c r="R267" s="34">
        <f t="shared" si="388"/>
        <v>0</v>
      </c>
      <c r="S267" s="34">
        <f t="shared" si="388"/>
        <v>500000</v>
      </c>
      <c r="T267" s="34">
        <f t="shared" si="388"/>
        <v>0</v>
      </c>
      <c r="U267" s="34">
        <f t="shared" si="388"/>
        <v>0</v>
      </c>
      <c r="V267" s="34">
        <f t="shared" si="388"/>
        <v>100</v>
      </c>
      <c r="W267" s="34">
        <f t="shared" si="388"/>
        <v>0</v>
      </c>
      <c r="X267" s="34">
        <f t="shared" si="388"/>
        <v>0</v>
      </c>
      <c r="Y267" s="34">
        <f t="shared" si="388"/>
        <v>50000</v>
      </c>
      <c r="Z267" s="34">
        <f t="shared" si="388"/>
        <v>450000</v>
      </c>
      <c r="AA267" s="34">
        <f t="shared" si="388"/>
        <v>100000</v>
      </c>
      <c r="AB267" s="34">
        <f t="shared" si="388"/>
        <v>0</v>
      </c>
      <c r="AC267" s="34">
        <f t="shared" si="388"/>
        <v>200000</v>
      </c>
      <c r="AD267" s="34">
        <f t="shared" si="388"/>
        <v>200000</v>
      </c>
      <c r="AE267" s="34">
        <f t="shared" si="388"/>
        <v>0</v>
      </c>
      <c r="AF267" s="34">
        <f t="shared" si="388"/>
        <v>0</v>
      </c>
      <c r="AG267" s="34">
        <f t="shared" si="388"/>
        <v>200000</v>
      </c>
      <c r="AH267" s="34">
        <f t="shared" si="388"/>
        <v>143600</v>
      </c>
      <c r="AI267" s="34">
        <f t="shared" si="388"/>
        <v>150000</v>
      </c>
      <c r="AJ267" s="34">
        <f t="shared" si="388"/>
        <v>0</v>
      </c>
      <c r="AK267" s="34">
        <f t="shared" si="388"/>
        <v>150000</v>
      </c>
      <c r="AL267" s="34">
        <f t="shared" si="388"/>
        <v>50000</v>
      </c>
      <c r="AM267" s="34">
        <f t="shared" si="388"/>
        <v>0</v>
      </c>
      <c r="AN267" s="34">
        <f t="shared" si="388"/>
        <v>200000</v>
      </c>
      <c r="AO267" s="22">
        <f t="shared" si="304"/>
        <v>26544.56168292521</v>
      </c>
      <c r="AP267" s="34">
        <f t="shared" si="388"/>
        <v>200000</v>
      </c>
      <c r="AQ267" s="34">
        <f t="shared" si="388"/>
        <v>0</v>
      </c>
      <c r="AR267" s="22">
        <f t="shared" si="305"/>
        <v>26544.56168292521</v>
      </c>
      <c r="AS267" s="22"/>
      <c r="AT267" s="22">
        <f>SUM(AT270+AT274)</f>
        <v>5900.5</v>
      </c>
      <c r="AU267" s="22">
        <f t="shared" ref="AU267:AV267" si="389">SUM(AU270+AU274)</f>
        <v>5901</v>
      </c>
      <c r="AV267" s="22">
        <f t="shared" si="389"/>
        <v>0</v>
      </c>
      <c r="AW267" s="22">
        <f t="shared" si="373"/>
        <v>32445.56168292521</v>
      </c>
      <c r="AX267" s="2"/>
      <c r="AY267" s="2"/>
      <c r="AZ267" s="2"/>
      <c r="BA267" s="2"/>
      <c r="BB267" s="2"/>
      <c r="BC267" s="2"/>
      <c r="BD267" s="2">
        <f t="shared" si="316"/>
        <v>0</v>
      </c>
      <c r="BE267" s="2">
        <f t="shared" si="317"/>
        <v>32445.56168292521</v>
      </c>
      <c r="BF267" s="2">
        <f t="shared" si="318"/>
        <v>0</v>
      </c>
      <c r="BG267" s="2"/>
      <c r="BH267" s="2">
        <f>SUM(BH274)</f>
        <v>0</v>
      </c>
      <c r="BI267" s="2">
        <v>3000</v>
      </c>
      <c r="BJ267" s="2">
        <v>0</v>
      </c>
      <c r="BK267" s="2">
        <v>3000</v>
      </c>
      <c r="BL267" s="2">
        <v>3000</v>
      </c>
      <c r="BM267" s="10">
        <f t="shared" si="382"/>
        <v>0</v>
      </c>
    </row>
    <row r="268" spans="1:65" hidden="1" x14ac:dyDescent="0.2">
      <c r="A268" s="24"/>
      <c r="B268" s="31" t="s">
        <v>369</v>
      </c>
      <c r="C268" s="20"/>
      <c r="D268" s="31"/>
      <c r="E268" s="20"/>
      <c r="F268" s="20"/>
      <c r="G268" s="20"/>
      <c r="H268" s="20"/>
      <c r="I268" s="39" t="s">
        <v>396</v>
      </c>
      <c r="J268" s="33" t="s">
        <v>377</v>
      </c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22"/>
      <c r="AP268" s="34"/>
      <c r="AQ268" s="34"/>
      <c r="AR268" s="22"/>
      <c r="AS268" s="22"/>
      <c r="AT268" s="22"/>
      <c r="AU268" s="22"/>
      <c r="AV268" s="22"/>
      <c r="AW268" s="22">
        <v>5901</v>
      </c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>
        <v>0</v>
      </c>
      <c r="BI268" s="2">
        <v>0</v>
      </c>
      <c r="BJ268" s="2"/>
      <c r="BK268" s="2"/>
      <c r="BL268" s="2"/>
      <c r="BM268" s="10">
        <v>0</v>
      </c>
    </row>
    <row r="269" spans="1:65" hidden="1" x14ac:dyDescent="0.2">
      <c r="A269" s="24"/>
      <c r="B269" s="31" t="s">
        <v>369</v>
      </c>
      <c r="C269" s="20"/>
      <c r="D269" s="31"/>
      <c r="E269" s="20"/>
      <c r="F269" s="20"/>
      <c r="G269" s="20"/>
      <c r="H269" s="20"/>
      <c r="I269" s="39" t="s">
        <v>375</v>
      </c>
      <c r="J269" s="33" t="s">
        <v>420</v>
      </c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22">
        <f t="shared" si="304"/>
        <v>0</v>
      </c>
      <c r="AP269" s="34">
        <v>200000</v>
      </c>
      <c r="AQ269" s="34"/>
      <c r="AR269" s="22">
        <f t="shared" si="305"/>
        <v>26544.56168292521</v>
      </c>
      <c r="AS269" s="22"/>
      <c r="AT269" s="22">
        <v>200000</v>
      </c>
      <c r="AU269" s="22"/>
      <c r="AV269" s="22"/>
      <c r="AW269" s="22">
        <f t="shared" ref="AW269:AW282" si="390">SUM(AR269+AU269-AV269)</f>
        <v>26544.56168292521</v>
      </c>
      <c r="AX269" s="2"/>
      <c r="AY269" s="2"/>
      <c r="AZ269" s="2"/>
      <c r="BA269" s="2"/>
      <c r="BB269" s="2"/>
      <c r="BC269" s="2"/>
      <c r="BD269" s="2">
        <f t="shared" si="316"/>
        <v>0</v>
      </c>
      <c r="BE269" s="2">
        <f t="shared" si="317"/>
        <v>26544.56168292521</v>
      </c>
      <c r="BF269" s="2">
        <f t="shared" si="318"/>
        <v>0</v>
      </c>
      <c r="BG269" s="2"/>
      <c r="BH269" s="2">
        <v>3000</v>
      </c>
      <c r="BI269" s="2">
        <v>3000</v>
      </c>
      <c r="BJ269" s="2"/>
      <c r="BK269" s="2">
        <v>3000</v>
      </c>
      <c r="BL269" s="2">
        <v>3000</v>
      </c>
      <c r="BM269" s="10">
        <f t="shared" si="382"/>
        <v>0</v>
      </c>
    </row>
    <row r="270" spans="1:65" hidden="1" x14ac:dyDescent="0.2">
      <c r="A270" s="24"/>
      <c r="B270" s="31"/>
      <c r="C270" s="20"/>
      <c r="D270" s="31"/>
      <c r="E270" s="20"/>
      <c r="F270" s="20"/>
      <c r="G270" s="20"/>
      <c r="H270" s="20"/>
      <c r="I270" s="21">
        <v>3</v>
      </c>
      <c r="J270" s="5" t="s">
        <v>4</v>
      </c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22"/>
      <c r="AP270" s="34"/>
      <c r="AQ270" s="34"/>
      <c r="AR270" s="22"/>
      <c r="AS270" s="22"/>
      <c r="AT270" s="22">
        <f>SUM(AT271)</f>
        <v>5900.5</v>
      </c>
      <c r="AU270" s="22">
        <f t="shared" ref="AU270:AV272" si="391">SUM(AU271)</f>
        <v>5901</v>
      </c>
      <c r="AV270" s="22">
        <f t="shared" si="391"/>
        <v>0</v>
      </c>
      <c r="AW270" s="22">
        <f t="shared" si="390"/>
        <v>5901</v>
      </c>
      <c r="AX270" s="2"/>
      <c r="AY270" s="2"/>
      <c r="AZ270" s="2"/>
      <c r="BA270" s="2"/>
      <c r="BB270" s="2"/>
      <c r="BC270" s="2"/>
      <c r="BD270" s="2">
        <f t="shared" si="316"/>
        <v>0</v>
      </c>
      <c r="BE270" s="2">
        <f t="shared" si="317"/>
        <v>5901</v>
      </c>
      <c r="BF270" s="2">
        <f t="shared" si="318"/>
        <v>0</v>
      </c>
      <c r="BG270" s="2">
        <f t="shared" ref="BG270:BI272" si="392">SUM(BG271)</f>
        <v>5900.5</v>
      </c>
      <c r="BH270" s="2">
        <f t="shared" si="392"/>
        <v>0</v>
      </c>
      <c r="BI270" s="2">
        <f t="shared" si="392"/>
        <v>0</v>
      </c>
      <c r="BJ270" s="2"/>
      <c r="BK270" s="2"/>
      <c r="BL270" s="2"/>
      <c r="BM270" s="10">
        <v>0</v>
      </c>
    </row>
    <row r="271" spans="1:65" hidden="1" x14ac:dyDescent="0.2">
      <c r="A271" s="24"/>
      <c r="B271" s="31" t="s">
        <v>396</v>
      </c>
      <c r="C271" s="20"/>
      <c r="D271" s="31"/>
      <c r="E271" s="20"/>
      <c r="F271" s="20"/>
      <c r="G271" s="20"/>
      <c r="H271" s="20"/>
      <c r="I271" s="21">
        <v>32</v>
      </c>
      <c r="J271" s="5" t="s">
        <v>8</v>
      </c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22"/>
      <c r="AP271" s="34"/>
      <c r="AQ271" s="34"/>
      <c r="AR271" s="22"/>
      <c r="AS271" s="22"/>
      <c r="AT271" s="22">
        <f>SUM(AT272)</f>
        <v>5900.5</v>
      </c>
      <c r="AU271" s="22">
        <f t="shared" si="391"/>
        <v>5901</v>
      </c>
      <c r="AV271" s="22">
        <f t="shared" si="391"/>
        <v>0</v>
      </c>
      <c r="AW271" s="22">
        <f t="shared" si="390"/>
        <v>5901</v>
      </c>
      <c r="AX271" s="2"/>
      <c r="AY271" s="2"/>
      <c r="AZ271" s="2"/>
      <c r="BA271" s="2"/>
      <c r="BB271" s="2"/>
      <c r="BC271" s="2"/>
      <c r="BD271" s="2">
        <f t="shared" si="316"/>
        <v>0</v>
      </c>
      <c r="BE271" s="2">
        <f t="shared" si="317"/>
        <v>5901</v>
      </c>
      <c r="BF271" s="2">
        <f t="shared" si="318"/>
        <v>0</v>
      </c>
      <c r="BG271" s="2">
        <f t="shared" si="392"/>
        <v>5900.5</v>
      </c>
      <c r="BH271" s="2">
        <f t="shared" si="392"/>
        <v>0</v>
      </c>
      <c r="BI271" s="2">
        <f t="shared" si="392"/>
        <v>0</v>
      </c>
      <c r="BJ271" s="2"/>
      <c r="BK271" s="2"/>
      <c r="BL271" s="2"/>
      <c r="BM271" s="10">
        <v>0</v>
      </c>
    </row>
    <row r="272" spans="1:65" hidden="1" x14ac:dyDescent="0.2">
      <c r="A272" s="24"/>
      <c r="B272" s="31"/>
      <c r="C272" s="20"/>
      <c r="D272" s="31"/>
      <c r="E272" s="20"/>
      <c r="F272" s="20"/>
      <c r="G272" s="20"/>
      <c r="H272" s="20"/>
      <c r="I272" s="32">
        <v>327</v>
      </c>
      <c r="J272" s="33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22"/>
      <c r="AP272" s="34"/>
      <c r="AQ272" s="34"/>
      <c r="AR272" s="22"/>
      <c r="AS272" s="22"/>
      <c r="AT272" s="22">
        <f>SUM(AT273)</f>
        <v>5900.5</v>
      </c>
      <c r="AU272" s="22">
        <f t="shared" si="391"/>
        <v>5901</v>
      </c>
      <c r="AV272" s="22">
        <f t="shared" si="391"/>
        <v>0</v>
      </c>
      <c r="AW272" s="22">
        <f t="shared" si="390"/>
        <v>5901</v>
      </c>
      <c r="AX272" s="2"/>
      <c r="AY272" s="2"/>
      <c r="AZ272" s="2"/>
      <c r="BA272" s="2"/>
      <c r="BB272" s="2"/>
      <c r="BC272" s="2"/>
      <c r="BD272" s="2">
        <f t="shared" si="316"/>
        <v>0</v>
      </c>
      <c r="BE272" s="2">
        <f t="shared" si="317"/>
        <v>5901</v>
      </c>
      <c r="BF272" s="2">
        <f t="shared" si="318"/>
        <v>0</v>
      </c>
      <c r="BG272" s="2">
        <f t="shared" si="392"/>
        <v>5900.5</v>
      </c>
      <c r="BH272" s="2">
        <f t="shared" si="392"/>
        <v>0</v>
      </c>
      <c r="BI272" s="2">
        <f t="shared" si="392"/>
        <v>0</v>
      </c>
      <c r="BJ272" s="2"/>
      <c r="BK272" s="2"/>
      <c r="BL272" s="2"/>
      <c r="BM272" s="10">
        <v>0</v>
      </c>
    </row>
    <row r="273" spans="1:65" hidden="1" x14ac:dyDescent="0.2">
      <c r="A273" s="24"/>
      <c r="B273" s="31"/>
      <c r="C273" s="20"/>
      <c r="D273" s="31"/>
      <c r="E273" s="20"/>
      <c r="F273" s="20"/>
      <c r="G273" s="20"/>
      <c r="H273" s="20"/>
      <c r="I273" s="32">
        <v>327</v>
      </c>
      <c r="J273" s="33" t="s">
        <v>386</v>
      </c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22"/>
      <c r="AP273" s="34"/>
      <c r="AQ273" s="34"/>
      <c r="AR273" s="22"/>
      <c r="AS273" s="22">
        <v>5900.5</v>
      </c>
      <c r="AT273" s="22">
        <v>5900.5</v>
      </c>
      <c r="AU273" s="22">
        <v>5901</v>
      </c>
      <c r="AV273" s="22"/>
      <c r="AW273" s="22">
        <f t="shared" si="390"/>
        <v>5901</v>
      </c>
      <c r="AX273" s="2"/>
      <c r="AY273" s="2"/>
      <c r="AZ273" s="2"/>
      <c r="BA273" s="2"/>
      <c r="BB273" s="2"/>
      <c r="BC273" s="2">
        <v>5901</v>
      </c>
      <c r="BD273" s="2">
        <f t="shared" si="316"/>
        <v>5901</v>
      </c>
      <c r="BE273" s="2">
        <f t="shared" si="317"/>
        <v>0</v>
      </c>
      <c r="BF273" s="2">
        <f t="shared" si="318"/>
        <v>-5901</v>
      </c>
      <c r="BG273" s="2">
        <v>5900.5</v>
      </c>
      <c r="BH273" s="2">
        <v>0</v>
      </c>
      <c r="BI273" s="2">
        <v>0</v>
      </c>
      <c r="BJ273" s="2"/>
      <c r="BK273" s="2"/>
      <c r="BL273" s="2"/>
      <c r="BM273" s="10">
        <v>0</v>
      </c>
    </row>
    <row r="274" spans="1:65" hidden="1" x14ac:dyDescent="0.2">
      <c r="A274" s="29"/>
      <c r="B274" s="36"/>
      <c r="C274" s="35"/>
      <c r="D274" s="35"/>
      <c r="E274" s="35"/>
      <c r="F274" s="35"/>
      <c r="G274" s="35"/>
      <c r="H274" s="35"/>
      <c r="I274" s="21">
        <v>4</v>
      </c>
      <c r="J274" s="5" t="s">
        <v>15</v>
      </c>
      <c r="K274" s="22" t="e">
        <f t="shared" ref="K274:AE275" si="393">SUM(K275)</f>
        <v>#REF!</v>
      </c>
      <c r="L274" s="22" t="e">
        <f t="shared" si="393"/>
        <v>#REF!</v>
      </c>
      <c r="M274" s="22" t="e">
        <f t="shared" si="393"/>
        <v>#REF!</v>
      </c>
      <c r="N274" s="22">
        <f>SUM(N275)</f>
        <v>400000</v>
      </c>
      <c r="O274" s="22">
        <f>SUM(O275)</f>
        <v>400000</v>
      </c>
      <c r="P274" s="22">
        <f t="shared" si="393"/>
        <v>500000</v>
      </c>
      <c r="Q274" s="22">
        <f t="shared" si="393"/>
        <v>500000</v>
      </c>
      <c r="R274" s="22">
        <f t="shared" si="393"/>
        <v>0</v>
      </c>
      <c r="S274" s="22">
        <f t="shared" si="393"/>
        <v>500000</v>
      </c>
      <c r="T274" s="22">
        <f t="shared" si="393"/>
        <v>0</v>
      </c>
      <c r="U274" s="22">
        <f t="shared" si="393"/>
        <v>0</v>
      </c>
      <c r="V274" s="22">
        <f t="shared" si="393"/>
        <v>100</v>
      </c>
      <c r="W274" s="22">
        <f t="shared" si="393"/>
        <v>0</v>
      </c>
      <c r="X274" s="22">
        <f t="shared" si="393"/>
        <v>0</v>
      </c>
      <c r="Y274" s="22">
        <f t="shared" si="393"/>
        <v>50000</v>
      </c>
      <c r="Z274" s="22">
        <f t="shared" si="393"/>
        <v>450000</v>
      </c>
      <c r="AA274" s="22">
        <f t="shared" si="393"/>
        <v>100000</v>
      </c>
      <c r="AB274" s="22">
        <f t="shared" si="393"/>
        <v>0</v>
      </c>
      <c r="AC274" s="22">
        <f t="shared" si="393"/>
        <v>200000</v>
      </c>
      <c r="AD274" s="22">
        <f t="shared" si="393"/>
        <v>200000</v>
      </c>
      <c r="AE274" s="22">
        <f t="shared" si="393"/>
        <v>0</v>
      </c>
      <c r="AF274" s="22">
        <f t="shared" ref="AF274:AQ274" si="394">SUM(AF275)</f>
        <v>0</v>
      </c>
      <c r="AG274" s="22">
        <f t="shared" si="394"/>
        <v>200000</v>
      </c>
      <c r="AH274" s="22">
        <f t="shared" si="394"/>
        <v>143600</v>
      </c>
      <c r="AI274" s="22">
        <f t="shared" si="394"/>
        <v>150000</v>
      </c>
      <c r="AJ274" s="22">
        <f t="shared" si="394"/>
        <v>0</v>
      </c>
      <c r="AK274" s="22">
        <f t="shared" si="394"/>
        <v>150000</v>
      </c>
      <c r="AL274" s="22">
        <f t="shared" si="394"/>
        <v>50000</v>
      </c>
      <c r="AM274" s="22">
        <f t="shared" si="394"/>
        <v>0</v>
      </c>
      <c r="AN274" s="22">
        <f t="shared" si="394"/>
        <v>200000</v>
      </c>
      <c r="AO274" s="22">
        <f t="shared" si="304"/>
        <v>26544.56168292521</v>
      </c>
      <c r="AP274" s="22">
        <f t="shared" si="394"/>
        <v>200000</v>
      </c>
      <c r="AQ274" s="22">
        <f t="shared" si="394"/>
        <v>0</v>
      </c>
      <c r="AR274" s="22">
        <f t="shared" si="305"/>
        <v>26544.56168292521</v>
      </c>
      <c r="AS274" s="22"/>
      <c r="AT274" s="22">
        <f t="shared" ref="AT274:AV274" si="395">SUM(AT275)</f>
        <v>0</v>
      </c>
      <c r="AU274" s="22">
        <f t="shared" si="395"/>
        <v>0</v>
      </c>
      <c r="AV274" s="22">
        <f t="shared" si="395"/>
        <v>0</v>
      </c>
      <c r="AW274" s="22">
        <f t="shared" si="390"/>
        <v>26544.56168292521</v>
      </c>
      <c r="AX274" s="2"/>
      <c r="AY274" s="2"/>
      <c r="AZ274" s="2"/>
      <c r="BA274" s="2"/>
      <c r="BB274" s="2"/>
      <c r="BC274" s="2"/>
      <c r="BD274" s="2">
        <f t="shared" si="316"/>
        <v>0</v>
      </c>
      <c r="BE274" s="2">
        <f t="shared" si="317"/>
        <v>26544.56168292521</v>
      </c>
      <c r="BF274" s="2">
        <f t="shared" si="318"/>
        <v>0</v>
      </c>
      <c r="BG274" s="2">
        <f>SUM(BG275)</f>
        <v>0</v>
      </c>
      <c r="BH274" s="2">
        <f>SUM(BH275)</f>
        <v>0</v>
      </c>
      <c r="BI274" s="2">
        <f>SUM(BI275)</f>
        <v>3000</v>
      </c>
      <c r="BJ274" s="2">
        <f>SUM(BJ275)</f>
        <v>0</v>
      </c>
      <c r="BK274" s="2">
        <f t="shared" ref="BK274:BL274" si="396">SUM(BK275)</f>
        <v>3000</v>
      </c>
      <c r="BL274" s="2">
        <f t="shared" si="396"/>
        <v>3000</v>
      </c>
      <c r="BM274" s="10">
        <v>0</v>
      </c>
    </row>
    <row r="275" spans="1:65" hidden="1" x14ac:dyDescent="0.2">
      <c r="A275" s="29"/>
      <c r="B275" s="36" t="s">
        <v>375</v>
      </c>
      <c r="C275" s="35"/>
      <c r="D275" s="35"/>
      <c r="E275" s="35"/>
      <c r="F275" s="35"/>
      <c r="G275" s="35"/>
      <c r="H275" s="35"/>
      <c r="I275" s="21">
        <v>42</v>
      </c>
      <c r="J275" s="5" t="s">
        <v>30</v>
      </c>
      <c r="K275" s="22" t="e">
        <f>SUM(K276:K276)</f>
        <v>#REF!</v>
      </c>
      <c r="L275" s="22" t="e">
        <f>SUM(L276:L276)</f>
        <v>#REF!</v>
      </c>
      <c r="M275" s="22" t="e">
        <f>SUM(M276:M276)</f>
        <v>#REF!</v>
      </c>
      <c r="N275" s="22">
        <f>SUM(N276)</f>
        <v>400000</v>
      </c>
      <c r="O275" s="22">
        <f>SUM(O276)</f>
        <v>400000</v>
      </c>
      <c r="P275" s="22">
        <f t="shared" si="393"/>
        <v>500000</v>
      </c>
      <c r="Q275" s="22">
        <f t="shared" si="393"/>
        <v>500000</v>
      </c>
      <c r="R275" s="22">
        <f t="shared" si="393"/>
        <v>0</v>
      </c>
      <c r="S275" s="22">
        <f t="shared" si="393"/>
        <v>500000</v>
      </c>
      <c r="T275" s="22">
        <f t="shared" si="393"/>
        <v>0</v>
      </c>
      <c r="U275" s="22">
        <f t="shared" si="393"/>
        <v>0</v>
      </c>
      <c r="V275" s="22">
        <f t="shared" si="393"/>
        <v>100</v>
      </c>
      <c r="W275" s="22">
        <f>SUM(W276)</f>
        <v>0</v>
      </c>
      <c r="X275" s="22">
        <f>SUM(X276)</f>
        <v>0</v>
      </c>
      <c r="Y275" s="22">
        <f t="shared" ref="Y275:AN275" si="397">SUM(Y276+Y278)</f>
        <v>50000</v>
      </c>
      <c r="Z275" s="22">
        <f t="shared" si="397"/>
        <v>450000</v>
      </c>
      <c r="AA275" s="22">
        <f t="shared" si="397"/>
        <v>100000</v>
      </c>
      <c r="AB275" s="22">
        <f t="shared" si="397"/>
        <v>0</v>
      </c>
      <c r="AC275" s="22">
        <f t="shared" si="397"/>
        <v>200000</v>
      </c>
      <c r="AD275" s="22">
        <f t="shared" si="397"/>
        <v>200000</v>
      </c>
      <c r="AE275" s="22">
        <f t="shared" si="397"/>
        <v>0</v>
      </c>
      <c r="AF275" s="22">
        <f t="shared" si="397"/>
        <v>0</v>
      </c>
      <c r="AG275" s="22">
        <f t="shared" si="397"/>
        <v>200000</v>
      </c>
      <c r="AH275" s="22">
        <f t="shared" si="397"/>
        <v>143600</v>
      </c>
      <c r="AI275" s="22">
        <f t="shared" si="397"/>
        <v>150000</v>
      </c>
      <c r="AJ275" s="22">
        <f t="shared" si="397"/>
        <v>0</v>
      </c>
      <c r="AK275" s="22">
        <f t="shared" si="397"/>
        <v>150000</v>
      </c>
      <c r="AL275" s="22">
        <f t="shared" si="397"/>
        <v>50000</v>
      </c>
      <c r="AM275" s="22">
        <f t="shared" si="397"/>
        <v>0</v>
      </c>
      <c r="AN275" s="22">
        <f t="shared" si="397"/>
        <v>200000</v>
      </c>
      <c r="AO275" s="22">
        <f t="shared" si="304"/>
        <v>26544.56168292521</v>
      </c>
      <c r="AP275" s="22">
        <f>SUM(AP276+AP278)</f>
        <v>200000</v>
      </c>
      <c r="AQ275" s="22"/>
      <c r="AR275" s="22">
        <f t="shared" si="305"/>
        <v>26544.56168292521</v>
      </c>
      <c r="AS275" s="22"/>
      <c r="AT275" s="22">
        <f>SUM(AT276+AT278)</f>
        <v>0</v>
      </c>
      <c r="AU275" s="22">
        <f>SUM(AU276+AU278)</f>
        <v>0</v>
      </c>
      <c r="AV275" s="22">
        <f>SUM(AV276+AV278)</f>
        <v>0</v>
      </c>
      <c r="AW275" s="22">
        <f t="shared" si="390"/>
        <v>26544.56168292521</v>
      </c>
      <c r="AX275" s="2"/>
      <c r="AY275" s="2"/>
      <c r="AZ275" s="2"/>
      <c r="BA275" s="2"/>
      <c r="BB275" s="2"/>
      <c r="BC275" s="2"/>
      <c r="BD275" s="2">
        <f t="shared" si="316"/>
        <v>0</v>
      </c>
      <c r="BE275" s="2">
        <f t="shared" si="317"/>
        <v>26544.56168292521</v>
      </c>
      <c r="BF275" s="2">
        <f t="shared" si="318"/>
        <v>0</v>
      </c>
      <c r="BG275" s="2">
        <f>SUM(BG276)</f>
        <v>0</v>
      </c>
      <c r="BH275" s="2">
        <f>SUM(BH276+BH279)</f>
        <v>0</v>
      </c>
      <c r="BI275" s="2">
        <f>SUM(BI276+BI279)</f>
        <v>3000</v>
      </c>
      <c r="BJ275" s="2">
        <f>SUM(BJ276+BJ279)</f>
        <v>0</v>
      </c>
      <c r="BK275" s="2">
        <v>3000</v>
      </c>
      <c r="BL275" s="2">
        <v>3000</v>
      </c>
      <c r="BM275" s="10">
        <v>0</v>
      </c>
    </row>
    <row r="276" spans="1:65" hidden="1" x14ac:dyDescent="0.2">
      <c r="A276" s="24"/>
      <c r="B276" s="31"/>
      <c r="C276" s="20"/>
      <c r="D276" s="20"/>
      <c r="E276" s="20"/>
      <c r="F276" s="20"/>
      <c r="G276" s="20"/>
      <c r="H276" s="20"/>
      <c r="I276" s="32">
        <v>422</v>
      </c>
      <c r="J276" s="33" t="s">
        <v>75</v>
      </c>
      <c r="K276" s="34" t="e">
        <f>SUM(#REF!)</f>
        <v>#REF!</v>
      </c>
      <c r="L276" s="34" t="e">
        <f>SUM(#REF!)</f>
        <v>#REF!</v>
      </c>
      <c r="M276" s="34" t="e">
        <f>SUM(#REF!)</f>
        <v>#REF!</v>
      </c>
      <c r="N276" s="34">
        <f t="shared" ref="N276:V276" si="398">SUM(N277:N277)</f>
        <v>400000</v>
      </c>
      <c r="O276" s="34">
        <f t="shared" si="398"/>
        <v>400000</v>
      </c>
      <c r="P276" s="34">
        <f t="shared" si="398"/>
        <v>500000</v>
      </c>
      <c r="Q276" s="34">
        <f t="shared" si="398"/>
        <v>500000</v>
      </c>
      <c r="R276" s="34">
        <f t="shared" si="398"/>
        <v>0</v>
      </c>
      <c r="S276" s="34">
        <f t="shared" si="398"/>
        <v>500000</v>
      </c>
      <c r="T276" s="34">
        <f t="shared" si="398"/>
        <v>0</v>
      </c>
      <c r="U276" s="34">
        <f t="shared" si="398"/>
        <v>0</v>
      </c>
      <c r="V276" s="34">
        <f t="shared" si="398"/>
        <v>100</v>
      </c>
      <c r="W276" s="34">
        <f>SUM(W277:W277)</f>
        <v>0</v>
      </c>
      <c r="X276" s="34">
        <f t="shared" ref="X276:AJ276" si="399">SUM(X277:X277)</f>
        <v>0</v>
      </c>
      <c r="Y276" s="34">
        <f t="shared" si="399"/>
        <v>50000</v>
      </c>
      <c r="Z276" s="34">
        <f t="shared" si="399"/>
        <v>50000</v>
      </c>
      <c r="AA276" s="34">
        <f t="shared" si="399"/>
        <v>50000</v>
      </c>
      <c r="AB276" s="34">
        <f t="shared" si="399"/>
        <v>0</v>
      </c>
      <c r="AC276" s="34">
        <f t="shared" si="399"/>
        <v>50000</v>
      </c>
      <c r="AD276" s="34">
        <f t="shared" si="399"/>
        <v>50000</v>
      </c>
      <c r="AE276" s="34">
        <f t="shared" si="399"/>
        <v>0</v>
      </c>
      <c r="AF276" s="34">
        <f t="shared" si="399"/>
        <v>0</v>
      </c>
      <c r="AG276" s="34">
        <f t="shared" si="399"/>
        <v>50000</v>
      </c>
      <c r="AH276" s="34">
        <f t="shared" si="399"/>
        <v>0</v>
      </c>
      <c r="AI276" s="34">
        <f t="shared" si="399"/>
        <v>50000</v>
      </c>
      <c r="AJ276" s="34">
        <f t="shared" si="399"/>
        <v>0</v>
      </c>
      <c r="AK276" s="34">
        <f>SUM(AK277:AK277)</f>
        <v>150000</v>
      </c>
      <c r="AL276" s="34">
        <f t="shared" ref="AL276:AP276" si="400">SUM(AL277:AL277)</f>
        <v>50000</v>
      </c>
      <c r="AM276" s="34">
        <f t="shared" si="400"/>
        <v>0</v>
      </c>
      <c r="AN276" s="34">
        <f t="shared" si="400"/>
        <v>200000</v>
      </c>
      <c r="AO276" s="22">
        <f t="shared" si="304"/>
        <v>26544.56168292521</v>
      </c>
      <c r="AP276" s="34">
        <f t="shared" si="400"/>
        <v>200000</v>
      </c>
      <c r="AQ276" s="34"/>
      <c r="AR276" s="22">
        <f t="shared" si="305"/>
        <v>26544.56168292521</v>
      </c>
      <c r="AS276" s="22"/>
      <c r="AT276" s="22">
        <f t="shared" ref="AT276" si="401">SUM(AT277:AT277)</f>
        <v>0</v>
      </c>
      <c r="AU276" s="22">
        <f t="shared" ref="AU276:AV276" si="402">SUM(AU277:AU277)</f>
        <v>0</v>
      </c>
      <c r="AV276" s="22">
        <f t="shared" si="402"/>
        <v>0</v>
      </c>
      <c r="AW276" s="22">
        <f t="shared" si="390"/>
        <v>26544.56168292521</v>
      </c>
      <c r="AX276" s="2"/>
      <c r="AY276" s="2"/>
      <c r="AZ276" s="2"/>
      <c r="BA276" s="2"/>
      <c r="BB276" s="2"/>
      <c r="BC276" s="2"/>
      <c r="BD276" s="2">
        <f t="shared" si="316"/>
        <v>0</v>
      </c>
      <c r="BE276" s="2">
        <f t="shared" si="317"/>
        <v>26544.56168292521</v>
      </c>
      <c r="BF276" s="2">
        <f t="shared" si="318"/>
        <v>0</v>
      </c>
      <c r="BG276" s="2">
        <f>SUM(BG277:BG279)</f>
        <v>0</v>
      </c>
      <c r="BH276" s="2">
        <f>SUM(BH277)</f>
        <v>0</v>
      </c>
      <c r="BI276" s="2">
        <f>SUM(BI277)</f>
        <v>0</v>
      </c>
      <c r="BJ276" s="2">
        <f>SUM(BJ277)</f>
        <v>0</v>
      </c>
      <c r="BK276" s="2"/>
      <c r="BL276" s="2"/>
      <c r="BM276" s="10">
        <v>0</v>
      </c>
    </row>
    <row r="277" spans="1:65" hidden="1" x14ac:dyDescent="0.2">
      <c r="A277" s="24"/>
      <c r="B277" s="31"/>
      <c r="C277" s="20"/>
      <c r="D277" s="20"/>
      <c r="E277" s="20"/>
      <c r="F277" s="20"/>
      <c r="G277" s="20"/>
      <c r="H277" s="20"/>
      <c r="I277" s="32">
        <v>42231</v>
      </c>
      <c r="J277" s="33" t="s">
        <v>342</v>
      </c>
      <c r="K277" s="34"/>
      <c r="L277" s="34"/>
      <c r="M277" s="34"/>
      <c r="N277" s="34">
        <v>400000</v>
      </c>
      <c r="O277" s="34">
        <v>400000</v>
      </c>
      <c r="P277" s="34">
        <v>500000</v>
      </c>
      <c r="Q277" s="34">
        <v>500000</v>
      </c>
      <c r="R277" s="34"/>
      <c r="S277" s="34">
        <v>500000</v>
      </c>
      <c r="T277" s="34"/>
      <c r="U277" s="34"/>
      <c r="V277" s="22">
        <f t="shared" ref="V277" si="403">S277/P277*100</f>
        <v>100</v>
      </c>
      <c r="W277" s="34"/>
      <c r="X277" s="34"/>
      <c r="Y277" s="34">
        <v>50000</v>
      </c>
      <c r="Z277" s="34">
        <v>50000</v>
      </c>
      <c r="AA277" s="34">
        <v>50000</v>
      </c>
      <c r="AB277" s="34"/>
      <c r="AC277" s="34">
        <v>50000</v>
      </c>
      <c r="AD277" s="34">
        <v>50000</v>
      </c>
      <c r="AE277" s="34"/>
      <c r="AF277" s="34"/>
      <c r="AG277" s="37">
        <f>SUM(AD277+AE277-AF277)</f>
        <v>50000</v>
      </c>
      <c r="AH277" s="34"/>
      <c r="AI277" s="34">
        <v>50000</v>
      </c>
      <c r="AJ277" s="2">
        <v>0</v>
      </c>
      <c r="AK277" s="34">
        <v>150000</v>
      </c>
      <c r="AL277" s="34">
        <v>50000</v>
      </c>
      <c r="AM277" s="34"/>
      <c r="AN277" s="2">
        <f t="shared" si="381"/>
        <v>200000</v>
      </c>
      <c r="AO277" s="22">
        <f t="shared" si="304"/>
        <v>26544.56168292521</v>
      </c>
      <c r="AP277" s="2">
        <v>200000</v>
      </c>
      <c r="AQ277" s="2"/>
      <c r="AR277" s="22">
        <f t="shared" si="305"/>
        <v>26544.56168292521</v>
      </c>
      <c r="AS277" s="22"/>
      <c r="AT277" s="22"/>
      <c r="AU277" s="22"/>
      <c r="AV277" s="22"/>
      <c r="AW277" s="22">
        <f t="shared" si="390"/>
        <v>26544.56168292521</v>
      </c>
      <c r="AX277" s="2"/>
      <c r="AY277" s="2"/>
      <c r="AZ277" s="2"/>
      <c r="BA277" s="2">
        <v>26544.560000000001</v>
      </c>
      <c r="BB277" s="2"/>
      <c r="BC277" s="2"/>
      <c r="BD277" s="2">
        <f t="shared" si="316"/>
        <v>26544.560000000001</v>
      </c>
      <c r="BE277" s="2">
        <f t="shared" si="317"/>
        <v>1.6829252090246882E-3</v>
      </c>
      <c r="BF277" s="2">
        <f t="shared" si="318"/>
        <v>-26544.560000000001</v>
      </c>
      <c r="BG277" s="2"/>
      <c r="BH277" s="2">
        <v>0</v>
      </c>
      <c r="BI277" s="2">
        <v>0</v>
      </c>
      <c r="BJ277" s="2"/>
      <c r="BK277" s="2"/>
      <c r="BL277" s="2"/>
      <c r="BM277" s="10">
        <v>0</v>
      </c>
    </row>
    <row r="278" spans="1:65" hidden="1" x14ac:dyDescent="0.2">
      <c r="A278" s="24"/>
      <c r="B278" s="31"/>
      <c r="C278" s="20"/>
      <c r="D278" s="20"/>
      <c r="E278" s="20"/>
      <c r="F278" s="20"/>
      <c r="G278" s="20"/>
      <c r="H278" s="20"/>
      <c r="I278" s="32">
        <v>423</v>
      </c>
      <c r="J278" s="33" t="s">
        <v>416</v>
      </c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22"/>
      <c r="W278" s="34"/>
      <c r="X278" s="34"/>
      <c r="Y278" s="34">
        <f>SUM(Y279)</f>
        <v>0</v>
      </c>
      <c r="Z278" s="34">
        <f>SUM(Z279)</f>
        <v>400000</v>
      </c>
      <c r="AA278" s="34">
        <f>AA279</f>
        <v>50000</v>
      </c>
      <c r="AB278" s="34">
        <f t="shared" ref="AB278" si="404">AB279</f>
        <v>0</v>
      </c>
      <c r="AC278" s="34">
        <f>AC279</f>
        <v>150000</v>
      </c>
      <c r="AD278" s="34">
        <f>AD279</f>
        <v>150000</v>
      </c>
      <c r="AE278" s="34">
        <f t="shared" ref="AE278:AK278" si="405">AE279</f>
        <v>0</v>
      </c>
      <c r="AF278" s="34">
        <f t="shared" si="405"/>
        <v>0</v>
      </c>
      <c r="AG278" s="34">
        <f t="shared" si="405"/>
        <v>150000</v>
      </c>
      <c r="AH278" s="34">
        <f t="shared" si="405"/>
        <v>143600</v>
      </c>
      <c r="AI278" s="34">
        <f t="shared" si="405"/>
        <v>100000</v>
      </c>
      <c r="AJ278" s="34">
        <f t="shared" si="405"/>
        <v>0</v>
      </c>
      <c r="AK278" s="34">
        <f t="shared" si="405"/>
        <v>0</v>
      </c>
      <c r="AL278" s="34"/>
      <c r="AM278" s="34"/>
      <c r="AN278" s="2">
        <f t="shared" si="381"/>
        <v>0</v>
      </c>
      <c r="AO278" s="22">
        <f t="shared" si="304"/>
        <v>0</v>
      </c>
      <c r="AP278" s="2"/>
      <c r="AQ278" s="2"/>
      <c r="AR278" s="22">
        <f t="shared" si="305"/>
        <v>0</v>
      </c>
      <c r="AS278" s="22"/>
      <c r="AT278" s="22"/>
      <c r="AU278" s="22"/>
      <c r="AV278" s="22"/>
      <c r="AW278" s="22">
        <f t="shared" si="390"/>
        <v>0</v>
      </c>
      <c r="AX278" s="2"/>
      <c r="AY278" s="2"/>
      <c r="AZ278" s="2"/>
      <c r="BA278" s="2"/>
      <c r="BB278" s="2"/>
      <c r="BC278" s="2"/>
      <c r="BD278" s="2">
        <f t="shared" si="316"/>
        <v>0</v>
      </c>
      <c r="BE278" s="2">
        <f t="shared" si="317"/>
        <v>0</v>
      </c>
      <c r="BF278" s="2">
        <f t="shared" si="318"/>
        <v>0</v>
      </c>
      <c r="BG278" s="2"/>
      <c r="BH278" s="2">
        <f>SUM(BH279)</f>
        <v>0</v>
      </c>
      <c r="BI278" s="2">
        <f>SUM(BI279)</f>
        <v>3000</v>
      </c>
      <c r="BJ278" s="2">
        <f>SUM(BJ279)</f>
        <v>0</v>
      </c>
      <c r="BK278" s="2"/>
      <c r="BL278" s="2"/>
      <c r="BM278" s="10">
        <f t="shared" si="382"/>
        <v>0</v>
      </c>
    </row>
    <row r="279" spans="1:65" hidden="1" x14ac:dyDescent="0.2">
      <c r="A279" s="24"/>
      <c r="B279" s="31"/>
      <c r="C279" s="20"/>
      <c r="D279" s="20"/>
      <c r="E279" s="20"/>
      <c r="F279" s="20"/>
      <c r="G279" s="20"/>
      <c r="H279" s="20"/>
      <c r="I279" s="32">
        <v>42315</v>
      </c>
      <c r="J279" s="33" t="s">
        <v>416</v>
      </c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22"/>
      <c r="W279" s="34"/>
      <c r="X279" s="34"/>
      <c r="Y279" s="34">
        <v>0</v>
      </c>
      <c r="Z279" s="34">
        <v>400000</v>
      </c>
      <c r="AA279" s="34">
        <v>50000</v>
      </c>
      <c r="AB279" s="34"/>
      <c r="AC279" s="34">
        <v>150000</v>
      </c>
      <c r="AD279" s="34">
        <v>150000</v>
      </c>
      <c r="AE279" s="34"/>
      <c r="AF279" s="34"/>
      <c r="AG279" s="37">
        <f>SUM(AD279+AE279-AF279)</f>
        <v>150000</v>
      </c>
      <c r="AH279" s="34">
        <v>143600</v>
      </c>
      <c r="AI279" s="34">
        <v>100000</v>
      </c>
      <c r="AJ279" s="2">
        <v>0</v>
      </c>
      <c r="AK279" s="34">
        <v>0</v>
      </c>
      <c r="AL279" s="34"/>
      <c r="AM279" s="34"/>
      <c r="AN279" s="2">
        <f t="shared" si="381"/>
        <v>0</v>
      </c>
      <c r="AO279" s="22">
        <f t="shared" si="304"/>
        <v>0</v>
      </c>
      <c r="AP279" s="2"/>
      <c r="AQ279" s="2"/>
      <c r="AR279" s="22">
        <f t="shared" si="305"/>
        <v>0</v>
      </c>
      <c r="AS279" s="22"/>
      <c r="AT279" s="22"/>
      <c r="AU279" s="22"/>
      <c r="AV279" s="22"/>
      <c r="AW279" s="22">
        <f t="shared" si="390"/>
        <v>0</v>
      </c>
      <c r="AX279" s="2"/>
      <c r="AY279" s="2"/>
      <c r="AZ279" s="2"/>
      <c r="BA279" s="2"/>
      <c r="BB279" s="2"/>
      <c r="BC279" s="2"/>
      <c r="BD279" s="2">
        <f t="shared" si="316"/>
        <v>0</v>
      </c>
      <c r="BE279" s="2">
        <f t="shared" si="317"/>
        <v>0</v>
      </c>
      <c r="BF279" s="2">
        <f t="shared" si="318"/>
        <v>0</v>
      </c>
      <c r="BG279" s="2"/>
      <c r="BH279" s="2">
        <v>0</v>
      </c>
      <c r="BI279" s="2">
        <v>3000</v>
      </c>
      <c r="BJ279" s="2">
        <v>0</v>
      </c>
      <c r="BK279" s="2"/>
      <c r="BL279" s="2"/>
      <c r="BM279" s="10">
        <f t="shared" si="382"/>
        <v>0</v>
      </c>
    </row>
    <row r="280" spans="1:65" hidden="1" x14ac:dyDescent="0.2">
      <c r="A280" s="29" t="s">
        <v>127</v>
      </c>
      <c r="B280" s="38"/>
      <c r="C280" s="38"/>
      <c r="D280" s="38"/>
      <c r="E280" s="38"/>
      <c r="F280" s="38"/>
      <c r="G280" s="38"/>
      <c r="H280" s="38"/>
      <c r="I280" s="26" t="s">
        <v>122</v>
      </c>
      <c r="J280" s="27" t="s">
        <v>170</v>
      </c>
      <c r="K280" s="28" t="e">
        <f>SUM(K281+K292+K380+K307)</f>
        <v>#REF!</v>
      </c>
      <c r="L280" s="28" t="e">
        <f>SUM(L281+L292+L380+L307)</f>
        <v>#REF!</v>
      </c>
      <c r="M280" s="28" t="e">
        <f>SUM(M281+M292+M380+M307)</f>
        <v>#REF!</v>
      </c>
      <c r="N280" s="28">
        <f>SUM(N281+N380+N307+N292)</f>
        <v>88000</v>
      </c>
      <c r="O280" s="28">
        <f>SUM(O281+O380+O307+O292)</f>
        <v>88000</v>
      </c>
      <c r="P280" s="28">
        <f>SUM(P281+P380+P307+P292+P301)</f>
        <v>508000</v>
      </c>
      <c r="Q280" s="28">
        <f>SUM(Q281+Q380+Q307+Q292+Q301)</f>
        <v>508000</v>
      </c>
      <c r="R280" s="28">
        <f t="shared" ref="R280:AN280" si="406">SUM(R281+R380+R307+R292)</f>
        <v>39709.339999999997</v>
      </c>
      <c r="S280" s="28">
        <f t="shared" si="406"/>
        <v>98000</v>
      </c>
      <c r="T280" s="28">
        <f t="shared" si="406"/>
        <v>35615.199999999997</v>
      </c>
      <c r="U280" s="28">
        <f t="shared" si="406"/>
        <v>0</v>
      </c>
      <c r="V280" s="28">
        <f t="shared" si="406"/>
        <v>610</v>
      </c>
      <c r="W280" s="28">
        <f t="shared" si="406"/>
        <v>88000</v>
      </c>
      <c r="X280" s="28">
        <f t="shared" si="406"/>
        <v>118000</v>
      </c>
      <c r="Y280" s="28">
        <f t="shared" si="406"/>
        <v>113000</v>
      </c>
      <c r="Z280" s="28">
        <f t="shared" si="406"/>
        <v>128000</v>
      </c>
      <c r="AA280" s="28">
        <f t="shared" si="406"/>
        <v>137000</v>
      </c>
      <c r="AB280" s="28">
        <f t="shared" si="406"/>
        <v>57395.380000000005</v>
      </c>
      <c r="AC280" s="28">
        <f t="shared" si="406"/>
        <v>437000</v>
      </c>
      <c r="AD280" s="28">
        <f t="shared" si="406"/>
        <v>427000</v>
      </c>
      <c r="AE280" s="28">
        <f t="shared" si="406"/>
        <v>0</v>
      </c>
      <c r="AF280" s="28">
        <f t="shared" si="406"/>
        <v>0</v>
      </c>
      <c r="AG280" s="28">
        <f t="shared" si="406"/>
        <v>427000</v>
      </c>
      <c r="AH280" s="28">
        <f t="shared" si="406"/>
        <v>218703.97999999998</v>
      </c>
      <c r="AI280" s="28">
        <f t="shared" si="406"/>
        <v>730000</v>
      </c>
      <c r="AJ280" s="28">
        <f t="shared" si="406"/>
        <v>86900.659999999989</v>
      </c>
      <c r="AK280" s="28">
        <f t="shared" si="406"/>
        <v>852000</v>
      </c>
      <c r="AL280" s="28">
        <f t="shared" si="406"/>
        <v>10000</v>
      </c>
      <c r="AM280" s="28">
        <f t="shared" si="406"/>
        <v>150000</v>
      </c>
      <c r="AN280" s="28">
        <f t="shared" si="406"/>
        <v>712000</v>
      </c>
      <c r="AO280" s="22">
        <f t="shared" si="304"/>
        <v>94498.639591213738</v>
      </c>
      <c r="AP280" s="28">
        <f>SUM(AP281+AP380+AP307+AP292)</f>
        <v>531000</v>
      </c>
      <c r="AQ280" s="28">
        <f>SUM(AQ281+AQ380+AQ307+AQ292)</f>
        <v>0</v>
      </c>
      <c r="AR280" s="22">
        <f t="shared" si="305"/>
        <v>70475.811268166435</v>
      </c>
      <c r="AS280" s="22"/>
      <c r="AT280" s="22">
        <f>SUM(AT281+AT380+AT307+AT292)</f>
        <v>31515.59</v>
      </c>
      <c r="AU280" s="22">
        <f>SUM(AU281+AU380+AU307+AU292)</f>
        <v>0</v>
      </c>
      <c r="AV280" s="22">
        <f>SUM(AV281+AV380+AV307+AV292)</f>
        <v>0</v>
      </c>
      <c r="AW280" s="22">
        <f t="shared" si="390"/>
        <v>70475.811268166435</v>
      </c>
      <c r="AX280" s="2"/>
      <c r="AY280" s="2"/>
      <c r="AZ280" s="2"/>
      <c r="BA280" s="2"/>
      <c r="BB280" s="2"/>
      <c r="BC280" s="2"/>
      <c r="BD280" s="2">
        <f t="shared" si="316"/>
        <v>0</v>
      </c>
      <c r="BE280" s="2">
        <f t="shared" si="317"/>
        <v>70475.811268166435</v>
      </c>
      <c r="BF280" s="2">
        <f t="shared" si="318"/>
        <v>0</v>
      </c>
      <c r="BG280" s="2">
        <f>SUM(BG281+BG292+BG307)</f>
        <v>18614.039999999997</v>
      </c>
      <c r="BH280" s="2">
        <f>SUM(BH281+BH292+BH307)</f>
        <v>8529.5499999999993</v>
      </c>
      <c r="BI280" s="2">
        <f>SUM(BI281+BI292+BI307)</f>
        <v>37150</v>
      </c>
      <c r="BJ280" s="2">
        <f>SUM(BJ281+BJ292+BJ307)</f>
        <v>22422.75</v>
      </c>
      <c r="BK280" s="2">
        <f t="shared" ref="BK280:BL280" si="407">SUM(BK281+BK292+BK307)</f>
        <v>37800</v>
      </c>
      <c r="BL280" s="2">
        <f t="shared" si="407"/>
        <v>38300</v>
      </c>
      <c r="BM280" s="10">
        <f t="shared" si="382"/>
        <v>60.357335127860026</v>
      </c>
    </row>
    <row r="281" spans="1:65" hidden="1" x14ac:dyDescent="0.2">
      <c r="A281" s="19" t="s">
        <v>126</v>
      </c>
      <c r="B281" s="20"/>
      <c r="C281" s="20"/>
      <c r="D281" s="20"/>
      <c r="E281" s="20"/>
      <c r="F281" s="20"/>
      <c r="G281" s="20"/>
      <c r="H281" s="20"/>
      <c r="I281" s="21" t="s">
        <v>21</v>
      </c>
      <c r="J281" s="5" t="s">
        <v>123</v>
      </c>
      <c r="K281" s="22">
        <f t="shared" ref="K281:AE286" si="408">SUM(K282)</f>
        <v>71746.5</v>
      </c>
      <c r="L281" s="22">
        <f t="shared" si="408"/>
        <v>180000</v>
      </c>
      <c r="M281" s="22">
        <f t="shared" si="408"/>
        <v>180000</v>
      </c>
      <c r="N281" s="22">
        <f t="shared" si="408"/>
        <v>61000</v>
      </c>
      <c r="O281" s="22">
        <f t="shared" si="408"/>
        <v>61000</v>
      </c>
      <c r="P281" s="22">
        <f t="shared" si="408"/>
        <v>70000</v>
      </c>
      <c r="Q281" s="22">
        <f t="shared" si="408"/>
        <v>70000</v>
      </c>
      <c r="R281" s="22">
        <f t="shared" si="408"/>
        <v>21923.200000000001</v>
      </c>
      <c r="S281" s="22">
        <f t="shared" si="408"/>
        <v>60000</v>
      </c>
      <c r="T281" s="22">
        <f t="shared" si="408"/>
        <v>16193.2</v>
      </c>
      <c r="U281" s="22">
        <f t="shared" si="408"/>
        <v>0</v>
      </c>
      <c r="V281" s="22">
        <f t="shared" si="408"/>
        <v>210</v>
      </c>
      <c r="W281" s="22">
        <f t="shared" si="408"/>
        <v>50000</v>
      </c>
      <c r="X281" s="22">
        <f t="shared" si="408"/>
        <v>50000</v>
      </c>
      <c r="Y281" s="22">
        <f t="shared" si="408"/>
        <v>50000</v>
      </c>
      <c r="Z281" s="22">
        <f t="shared" si="408"/>
        <v>65000</v>
      </c>
      <c r="AA281" s="22">
        <f t="shared" si="408"/>
        <v>50000</v>
      </c>
      <c r="AB281" s="22">
        <f t="shared" si="408"/>
        <v>23896.799999999999</v>
      </c>
      <c r="AC281" s="22">
        <f t="shared" si="408"/>
        <v>70000</v>
      </c>
      <c r="AD281" s="22">
        <f t="shared" si="408"/>
        <v>70000</v>
      </c>
      <c r="AE281" s="22">
        <f t="shared" si="408"/>
        <v>0</v>
      </c>
      <c r="AF281" s="22">
        <f t="shared" ref="AF281:AQ285" si="409">SUM(AF282)</f>
        <v>0</v>
      </c>
      <c r="AG281" s="22">
        <f>SUM(AG282)</f>
        <v>70000</v>
      </c>
      <c r="AH281" s="22">
        <f>SUM(AH282)</f>
        <v>46387.46</v>
      </c>
      <c r="AI281" s="22">
        <f>SUM(AI282)</f>
        <v>120000</v>
      </c>
      <c r="AJ281" s="22">
        <f>SUM(AJ282)</f>
        <v>63901.96</v>
      </c>
      <c r="AK281" s="22">
        <f t="shared" ref="AK281:AQ281" si="410">SUM(AK282)</f>
        <v>242000</v>
      </c>
      <c r="AL281" s="22">
        <f t="shared" si="410"/>
        <v>10000</v>
      </c>
      <c r="AM281" s="22">
        <f t="shared" si="410"/>
        <v>0</v>
      </c>
      <c r="AN281" s="22">
        <f t="shared" si="410"/>
        <v>252000</v>
      </c>
      <c r="AO281" s="22">
        <f t="shared" si="304"/>
        <v>33446.147720485766</v>
      </c>
      <c r="AP281" s="22">
        <f t="shared" si="410"/>
        <v>227000</v>
      </c>
      <c r="AQ281" s="22">
        <f t="shared" si="410"/>
        <v>0</v>
      </c>
      <c r="AR281" s="22">
        <f t="shared" si="305"/>
        <v>30128.077510120111</v>
      </c>
      <c r="AS281" s="22"/>
      <c r="AT281" s="22">
        <f t="shared" ref="AT281:AV281" si="411">SUM(AT282)</f>
        <v>12461.14</v>
      </c>
      <c r="AU281" s="22">
        <f t="shared" si="411"/>
        <v>0</v>
      </c>
      <c r="AV281" s="22">
        <f t="shared" si="411"/>
        <v>0</v>
      </c>
      <c r="AW281" s="22">
        <f t="shared" si="390"/>
        <v>30128.077510120111</v>
      </c>
      <c r="AX281" s="2"/>
      <c r="AY281" s="2"/>
      <c r="AZ281" s="2"/>
      <c r="BA281" s="2"/>
      <c r="BB281" s="2"/>
      <c r="BC281" s="2"/>
      <c r="BD281" s="2">
        <f t="shared" si="316"/>
        <v>0</v>
      </c>
      <c r="BE281" s="2">
        <f t="shared" si="317"/>
        <v>30128.077510120111</v>
      </c>
      <c r="BF281" s="2">
        <f t="shared" si="318"/>
        <v>0</v>
      </c>
      <c r="BG281" s="2">
        <f>SUM(BG284)</f>
        <v>15936.81</v>
      </c>
      <c r="BH281" s="2">
        <f>SUM(BH284)</f>
        <v>8529.5499999999993</v>
      </c>
      <c r="BI281" s="2">
        <f>SUM(BI284)</f>
        <v>32000</v>
      </c>
      <c r="BJ281" s="2">
        <f>SUM(BJ284)</f>
        <v>22422.75</v>
      </c>
      <c r="BK281" s="2">
        <f t="shared" ref="BK281:BL281" si="412">SUM(BK284)</f>
        <v>32500</v>
      </c>
      <c r="BL281" s="2">
        <f t="shared" si="412"/>
        <v>33000</v>
      </c>
      <c r="BM281" s="10">
        <f t="shared" si="382"/>
        <v>70.071093750000003</v>
      </c>
    </row>
    <row r="282" spans="1:65" hidden="1" x14ac:dyDescent="0.2">
      <c r="A282" s="19"/>
      <c r="B282" s="20"/>
      <c r="C282" s="20"/>
      <c r="D282" s="20"/>
      <c r="E282" s="20"/>
      <c r="F282" s="20"/>
      <c r="G282" s="20"/>
      <c r="H282" s="20"/>
      <c r="I282" s="26" t="s">
        <v>124</v>
      </c>
      <c r="J282" s="27"/>
      <c r="K282" s="28">
        <f t="shared" ref="K282:AQ282" si="413">SUM(K284)</f>
        <v>71746.5</v>
      </c>
      <c r="L282" s="28">
        <f t="shared" si="413"/>
        <v>180000</v>
      </c>
      <c r="M282" s="28">
        <f t="shared" si="413"/>
        <v>180000</v>
      </c>
      <c r="N282" s="28">
        <f t="shared" si="413"/>
        <v>61000</v>
      </c>
      <c r="O282" s="28">
        <f t="shared" si="413"/>
        <v>61000</v>
      </c>
      <c r="P282" s="28">
        <f t="shared" si="413"/>
        <v>70000</v>
      </c>
      <c r="Q282" s="28">
        <f t="shared" si="413"/>
        <v>70000</v>
      </c>
      <c r="R282" s="28">
        <f t="shared" si="413"/>
        <v>21923.200000000001</v>
      </c>
      <c r="S282" s="28">
        <f t="shared" si="413"/>
        <v>60000</v>
      </c>
      <c r="T282" s="28">
        <f t="shared" si="413"/>
        <v>16193.2</v>
      </c>
      <c r="U282" s="28">
        <f t="shared" si="413"/>
        <v>0</v>
      </c>
      <c r="V282" s="28">
        <f t="shared" si="413"/>
        <v>210</v>
      </c>
      <c r="W282" s="28">
        <f t="shared" si="413"/>
        <v>50000</v>
      </c>
      <c r="X282" s="28">
        <f t="shared" si="413"/>
        <v>50000</v>
      </c>
      <c r="Y282" s="28">
        <f t="shared" si="413"/>
        <v>50000</v>
      </c>
      <c r="Z282" s="28">
        <f t="shared" si="413"/>
        <v>65000</v>
      </c>
      <c r="AA282" s="28">
        <f t="shared" si="413"/>
        <v>50000</v>
      </c>
      <c r="AB282" s="28">
        <f t="shared" si="413"/>
        <v>23896.799999999999</v>
      </c>
      <c r="AC282" s="28">
        <f t="shared" si="413"/>
        <v>70000</v>
      </c>
      <c r="AD282" s="28">
        <f t="shared" si="413"/>
        <v>70000</v>
      </c>
      <c r="AE282" s="28">
        <f t="shared" si="413"/>
        <v>0</v>
      </c>
      <c r="AF282" s="28">
        <f t="shared" si="413"/>
        <v>0</v>
      </c>
      <c r="AG282" s="28">
        <f t="shared" si="413"/>
        <v>70000</v>
      </c>
      <c r="AH282" s="28">
        <f t="shared" si="413"/>
        <v>46387.46</v>
      </c>
      <c r="AI282" s="28">
        <f t="shared" si="413"/>
        <v>120000</v>
      </c>
      <c r="AJ282" s="28">
        <f t="shared" si="413"/>
        <v>63901.96</v>
      </c>
      <c r="AK282" s="28">
        <f t="shared" si="413"/>
        <v>242000</v>
      </c>
      <c r="AL282" s="28">
        <f t="shared" si="413"/>
        <v>10000</v>
      </c>
      <c r="AM282" s="28">
        <f t="shared" si="413"/>
        <v>0</v>
      </c>
      <c r="AN282" s="28">
        <f t="shared" si="413"/>
        <v>252000</v>
      </c>
      <c r="AO282" s="22">
        <f t="shared" si="304"/>
        <v>33446.147720485766</v>
      </c>
      <c r="AP282" s="28">
        <f t="shared" si="413"/>
        <v>227000</v>
      </c>
      <c r="AQ282" s="28">
        <f t="shared" si="413"/>
        <v>0</v>
      </c>
      <c r="AR282" s="22">
        <f t="shared" si="305"/>
        <v>30128.077510120111</v>
      </c>
      <c r="AS282" s="22"/>
      <c r="AT282" s="22">
        <f t="shared" ref="AT282" si="414">SUM(AT284)</f>
        <v>12461.14</v>
      </c>
      <c r="AU282" s="22">
        <f t="shared" ref="AU282:AV282" si="415">SUM(AU284)</f>
        <v>0</v>
      </c>
      <c r="AV282" s="22">
        <f t="shared" si="415"/>
        <v>0</v>
      </c>
      <c r="AW282" s="22">
        <f t="shared" si="390"/>
        <v>30128.077510120111</v>
      </c>
      <c r="AX282" s="2"/>
      <c r="AY282" s="2"/>
      <c r="AZ282" s="2"/>
      <c r="BA282" s="2"/>
      <c r="BB282" s="2"/>
      <c r="BC282" s="2"/>
      <c r="BD282" s="2">
        <f t="shared" si="316"/>
        <v>0</v>
      </c>
      <c r="BE282" s="2">
        <f t="shared" si="317"/>
        <v>30128.077510120111</v>
      </c>
      <c r="BF282" s="2">
        <f t="shared" si="318"/>
        <v>0</v>
      </c>
      <c r="BG282" s="2"/>
      <c r="BH282" s="2">
        <f>SUM(BH284)</f>
        <v>8529.5499999999993</v>
      </c>
      <c r="BI282" s="2">
        <f>SUM(BI283)</f>
        <v>32000</v>
      </c>
      <c r="BJ282" s="2">
        <f>SUM(BJ283)</f>
        <v>307.58755384615381</v>
      </c>
      <c r="BK282" s="2">
        <f t="shared" ref="BK282:BL282" si="416">SUM(BK283)</f>
        <v>0</v>
      </c>
      <c r="BL282" s="2">
        <f t="shared" si="416"/>
        <v>0</v>
      </c>
      <c r="BM282" s="10">
        <f t="shared" si="382"/>
        <v>0.96121110576923074</v>
      </c>
    </row>
    <row r="283" spans="1:65" hidden="1" x14ac:dyDescent="0.2">
      <c r="A283" s="19"/>
      <c r="B283" s="31" t="s">
        <v>367</v>
      </c>
      <c r="C283" s="20"/>
      <c r="D283" s="20"/>
      <c r="E283" s="20"/>
      <c r="F283" s="20"/>
      <c r="G283" s="20"/>
      <c r="H283" s="20"/>
      <c r="I283" s="32" t="s">
        <v>368</v>
      </c>
      <c r="J283" s="33" t="s">
        <v>31</v>
      </c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2">
        <f t="shared" si="304"/>
        <v>0</v>
      </c>
      <c r="AP283" s="28">
        <v>227000</v>
      </c>
      <c r="AQ283" s="28"/>
      <c r="AR283" s="22">
        <f t="shared" si="305"/>
        <v>30128.077510120111</v>
      </c>
      <c r="AS283" s="22">
        <f t="shared" ref="AS283" si="417">SUM(AQ283/$AN$2)</f>
        <v>0</v>
      </c>
      <c r="AT283" s="22">
        <f t="shared" ref="AT283" si="418">SUM(AR283/$AN$2)</f>
        <v>3998.6830592766751</v>
      </c>
      <c r="AU283" s="22">
        <f t="shared" ref="AU283" si="419">SUM(AS283/$AN$2)</f>
        <v>0</v>
      </c>
      <c r="AV283" s="22"/>
      <c r="AW283" s="22">
        <v>30128.080000000002</v>
      </c>
      <c r="AX283" s="2"/>
      <c r="AY283" s="2"/>
      <c r="AZ283" s="2"/>
      <c r="BA283" s="2"/>
      <c r="BB283" s="2"/>
      <c r="BC283" s="2"/>
      <c r="BD283" s="2">
        <f t="shared" si="316"/>
        <v>0</v>
      </c>
      <c r="BE283" s="2">
        <f t="shared" si="317"/>
        <v>30128.080000000002</v>
      </c>
      <c r="BF283" s="2">
        <f t="shared" si="318"/>
        <v>0</v>
      </c>
      <c r="BG283" s="2"/>
      <c r="BH283" s="2">
        <v>32000</v>
      </c>
      <c r="BI283" s="2">
        <v>32000</v>
      </c>
      <c r="BJ283" s="2">
        <f>SUM(BM287:BM291)</f>
        <v>307.58755384615381</v>
      </c>
      <c r="BK283" s="2">
        <f t="shared" ref="BK283:BL283" si="420">SUM(BN287:BN292)</f>
        <v>0</v>
      </c>
      <c r="BL283" s="2">
        <f t="shared" si="420"/>
        <v>0</v>
      </c>
      <c r="BM283" s="10">
        <f t="shared" si="382"/>
        <v>0.96121110576923074</v>
      </c>
    </row>
    <row r="284" spans="1:65" hidden="1" x14ac:dyDescent="0.2">
      <c r="A284" s="29"/>
      <c r="B284" s="35"/>
      <c r="C284" s="35"/>
      <c r="D284" s="35"/>
      <c r="E284" s="35"/>
      <c r="F284" s="35"/>
      <c r="G284" s="35"/>
      <c r="H284" s="35"/>
      <c r="I284" s="21">
        <v>3</v>
      </c>
      <c r="J284" s="5" t="s">
        <v>4</v>
      </c>
      <c r="K284" s="22">
        <f>SUM(K285)</f>
        <v>71746.5</v>
      </c>
      <c r="L284" s="22">
        <f t="shared" si="408"/>
        <v>180000</v>
      </c>
      <c r="M284" s="22">
        <f t="shared" si="408"/>
        <v>180000</v>
      </c>
      <c r="N284" s="22">
        <f t="shared" si="408"/>
        <v>61000</v>
      </c>
      <c r="O284" s="22">
        <f t="shared" si="408"/>
        <v>61000</v>
      </c>
      <c r="P284" s="22">
        <f t="shared" si="408"/>
        <v>70000</v>
      </c>
      <c r="Q284" s="22">
        <f t="shared" si="408"/>
        <v>70000</v>
      </c>
      <c r="R284" s="22">
        <f t="shared" si="408"/>
        <v>21923.200000000001</v>
      </c>
      <c r="S284" s="22">
        <f t="shared" si="408"/>
        <v>60000</v>
      </c>
      <c r="T284" s="22">
        <f t="shared" si="408"/>
        <v>16193.2</v>
      </c>
      <c r="U284" s="22">
        <f t="shared" si="408"/>
        <v>0</v>
      </c>
      <c r="V284" s="22">
        <f t="shared" si="408"/>
        <v>210</v>
      </c>
      <c r="W284" s="22">
        <f t="shared" si="408"/>
        <v>50000</v>
      </c>
      <c r="X284" s="22">
        <f t="shared" si="408"/>
        <v>50000</v>
      </c>
      <c r="Y284" s="22">
        <f t="shared" si="408"/>
        <v>50000</v>
      </c>
      <c r="Z284" s="22">
        <f t="shared" si="408"/>
        <v>65000</v>
      </c>
      <c r="AA284" s="22">
        <f t="shared" si="408"/>
        <v>50000</v>
      </c>
      <c r="AB284" s="22">
        <f t="shared" si="408"/>
        <v>23896.799999999999</v>
      </c>
      <c r="AC284" s="22">
        <f t="shared" si="408"/>
        <v>70000</v>
      </c>
      <c r="AD284" s="22">
        <f t="shared" si="408"/>
        <v>70000</v>
      </c>
      <c r="AE284" s="22">
        <f t="shared" si="408"/>
        <v>0</v>
      </c>
      <c r="AF284" s="22">
        <f t="shared" si="409"/>
        <v>0</v>
      </c>
      <c r="AG284" s="22">
        <f t="shared" si="409"/>
        <v>70000</v>
      </c>
      <c r="AH284" s="22">
        <f t="shared" si="409"/>
        <v>46387.46</v>
      </c>
      <c r="AI284" s="22">
        <f t="shared" si="409"/>
        <v>120000</v>
      </c>
      <c r="AJ284" s="22">
        <f t="shared" si="409"/>
        <v>63901.96</v>
      </c>
      <c r="AK284" s="22">
        <f t="shared" si="409"/>
        <v>242000</v>
      </c>
      <c r="AL284" s="22">
        <f t="shared" si="409"/>
        <v>10000</v>
      </c>
      <c r="AM284" s="22">
        <f t="shared" si="409"/>
        <v>0</v>
      </c>
      <c r="AN284" s="22">
        <f t="shared" si="409"/>
        <v>252000</v>
      </c>
      <c r="AO284" s="22">
        <f t="shared" si="304"/>
        <v>33446.147720485766</v>
      </c>
      <c r="AP284" s="22">
        <f t="shared" si="409"/>
        <v>227000</v>
      </c>
      <c r="AQ284" s="22">
        <f t="shared" si="409"/>
        <v>0</v>
      </c>
      <c r="AR284" s="22">
        <f t="shared" si="305"/>
        <v>30128.077510120111</v>
      </c>
      <c r="AS284" s="22"/>
      <c r="AT284" s="22">
        <f t="shared" ref="AT284:AV285" si="421">SUM(AT285)</f>
        <v>12461.14</v>
      </c>
      <c r="AU284" s="22">
        <f t="shared" si="421"/>
        <v>0</v>
      </c>
      <c r="AV284" s="22">
        <f t="shared" si="421"/>
        <v>0</v>
      </c>
      <c r="AW284" s="22">
        <f t="shared" ref="AW284:AW315" si="422">SUM(AR284+AU284-AV284)</f>
        <v>30128.077510120111</v>
      </c>
      <c r="AX284" s="2"/>
      <c r="AY284" s="2"/>
      <c r="AZ284" s="2"/>
      <c r="BA284" s="2"/>
      <c r="BB284" s="2"/>
      <c r="BC284" s="2"/>
      <c r="BD284" s="2">
        <f t="shared" si="316"/>
        <v>0</v>
      </c>
      <c r="BE284" s="2">
        <f t="shared" si="317"/>
        <v>30128.077510120111</v>
      </c>
      <c r="BF284" s="2">
        <f t="shared" si="318"/>
        <v>0</v>
      </c>
      <c r="BG284" s="2">
        <f t="shared" ref="BG284:BJ285" si="423">SUM(BG285)</f>
        <v>15936.81</v>
      </c>
      <c r="BH284" s="2">
        <f t="shared" si="423"/>
        <v>8529.5499999999993</v>
      </c>
      <c r="BI284" s="2">
        <f t="shared" si="423"/>
        <v>32000</v>
      </c>
      <c r="BJ284" s="2">
        <f t="shared" si="423"/>
        <v>22422.75</v>
      </c>
      <c r="BK284" s="2">
        <f t="shared" ref="BK284:BL284" si="424">SUM(BK285)</f>
        <v>32500</v>
      </c>
      <c r="BL284" s="2">
        <f t="shared" si="424"/>
        <v>33000</v>
      </c>
      <c r="BM284" s="10">
        <f t="shared" si="382"/>
        <v>70.071093750000003</v>
      </c>
    </row>
    <row r="285" spans="1:65" hidden="1" x14ac:dyDescent="0.2">
      <c r="A285" s="29"/>
      <c r="B285" s="35" t="s">
        <v>368</v>
      </c>
      <c r="C285" s="35"/>
      <c r="D285" s="35"/>
      <c r="E285" s="35"/>
      <c r="F285" s="35"/>
      <c r="G285" s="35"/>
      <c r="H285" s="35"/>
      <c r="I285" s="21">
        <v>37</v>
      </c>
      <c r="J285" s="5" t="s">
        <v>51</v>
      </c>
      <c r="K285" s="22">
        <f>SUM(K286)</f>
        <v>71746.5</v>
      </c>
      <c r="L285" s="22">
        <f t="shared" si="408"/>
        <v>180000</v>
      </c>
      <c r="M285" s="22">
        <f t="shared" si="408"/>
        <v>180000</v>
      </c>
      <c r="N285" s="22">
        <f t="shared" si="408"/>
        <v>61000</v>
      </c>
      <c r="O285" s="22">
        <f t="shared" si="408"/>
        <v>61000</v>
      </c>
      <c r="P285" s="22">
        <f t="shared" si="408"/>
        <v>70000</v>
      </c>
      <c r="Q285" s="22">
        <f t="shared" si="408"/>
        <v>70000</v>
      </c>
      <c r="R285" s="22">
        <f t="shared" si="408"/>
        <v>21923.200000000001</v>
      </c>
      <c r="S285" s="22">
        <f t="shared" si="408"/>
        <v>60000</v>
      </c>
      <c r="T285" s="22">
        <f t="shared" si="408"/>
        <v>16193.2</v>
      </c>
      <c r="U285" s="22">
        <f t="shared" si="408"/>
        <v>0</v>
      </c>
      <c r="V285" s="22">
        <f t="shared" si="408"/>
        <v>210</v>
      </c>
      <c r="W285" s="22">
        <f t="shared" si="408"/>
        <v>50000</v>
      </c>
      <c r="X285" s="22">
        <f t="shared" si="408"/>
        <v>50000</v>
      </c>
      <c r="Y285" s="22">
        <f t="shared" si="408"/>
        <v>50000</v>
      </c>
      <c r="Z285" s="22">
        <f t="shared" si="408"/>
        <v>65000</v>
      </c>
      <c r="AA285" s="22">
        <f t="shared" si="408"/>
        <v>50000</v>
      </c>
      <c r="AB285" s="22">
        <f t="shared" si="408"/>
        <v>23896.799999999999</v>
      </c>
      <c r="AC285" s="22">
        <f t="shared" si="408"/>
        <v>70000</v>
      </c>
      <c r="AD285" s="22">
        <f t="shared" si="408"/>
        <v>70000</v>
      </c>
      <c r="AE285" s="22">
        <f t="shared" si="408"/>
        <v>0</v>
      </c>
      <c r="AF285" s="22">
        <f t="shared" si="409"/>
        <v>0</v>
      </c>
      <c r="AG285" s="22">
        <f t="shared" si="409"/>
        <v>70000</v>
      </c>
      <c r="AH285" s="22">
        <f t="shared" si="409"/>
        <v>46387.46</v>
      </c>
      <c r="AI285" s="22">
        <f t="shared" si="409"/>
        <v>120000</v>
      </c>
      <c r="AJ285" s="22">
        <f t="shared" si="409"/>
        <v>63901.96</v>
      </c>
      <c r="AK285" s="22">
        <f t="shared" si="409"/>
        <v>242000</v>
      </c>
      <c r="AL285" s="22">
        <f t="shared" si="409"/>
        <v>10000</v>
      </c>
      <c r="AM285" s="22">
        <f t="shared" si="409"/>
        <v>0</v>
      </c>
      <c r="AN285" s="22">
        <f t="shared" si="409"/>
        <v>252000</v>
      </c>
      <c r="AO285" s="22">
        <f t="shared" si="304"/>
        <v>33446.147720485766</v>
      </c>
      <c r="AP285" s="22">
        <f t="shared" si="409"/>
        <v>227000</v>
      </c>
      <c r="AQ285" s="22"/>
      <c r="AR285" s="22">
        <f t="shared" si="305"/>
        <v>30128.077510120111</v>
      </c>
      <c r="AS285" s="22"/>
      <c r="AT285" s="22">
        <f t="shared" si="421"/>
        <v>12461.14</v>
      </c>
      <c r="AU285" s="22">
        <f t="shared" si="421"/>
        <v>0</v>
      </c>
      <c r="AV285" s="22">
        <f t="shared" si="421"/>
        <v>0</v>
      </c>
      <c r="AW285" s="22">
        <f t="shared" si="422"/>
        <v>30128.077510120111</v>
      </c>
      <c r="AX285" s="2"/>
      <c r="AY285" s="2"/>
      <c r="AZ285" s="2"/>
      <c r="BA285" s="2"/>
      <c r="BB285" s="2"/>
      <c r="BC285" s="2"/>
      <c r="BD285" s="2">
        <f t="shared" si="316"/>
        <v>0</v>
      </c>
      <c r="BE285" s="2">
        <f t="shared" si="317"/>
        <v>30128.077510120111</v>
      </c>
      <c r="BF285" s="2">
        <f t="shared" si="318"/>
        <v>0</v>
      </c>
      <c r="BG285" s="2">
        <f t="shared" si="423"/>
        <v>15936.81</v>
      </c>
      <c r="BH285" s="2">
        <f t="shared" si="423"/>
        <v>8529.5499999999993</v>
      </c>
      <c r="BI285" s="2">
        <f t="shared" si="423"/>
        <v>32000</v>
      </c>
      <c r="BJ285" s="2">
        <f t="shared" si="423"/>
        <v>22422.75</v>
      </c>
      <c r="BK285" s="2">
        <v>32500</v>
      </c>
      <c r="BL285" s="2">
        <v>33000</v>
      </c>
      <c r="BM285" s="10">
        <f t="shared" si="382"/>
        <v>70.071093750000003</v>
      </c>
    </row>
    <row r="286" spans="1:65" ht="13.5" hidden="1" customHeight="1" x14ac:dyDescent="0.2">
      <c r="A286" s="24"/>
      <c r="B286" s="31"/>
      <c r="C286" s="20"/>
      <c r="D286" s="20"/>
      <c r="E286" s="20"/>
      <c r="F286" s="20"/>
      <c r="G286" s="20"/>
      <c r="H286" s="20"/>
      <c r="I286" s="32">
        <v>372</v>
      </c>
      <c r="J286" s="33" t="s">
        <v>125</v>
      </c>
      <c r="K286" s="34">
        <f>SUM(K287)</f>
        <v>71746.5</v>
      </c>
      <c r="L286" s="34">
        <f t="shared" si="408"/>
        <v>180000</v>
      </c>
      <c r="M286" s="34">
        <f t="shared" si="408"/>
        <v>180000</v>
      </c>
      <c r="N286" s="34">
        <f t="shared" ref="N286:W286" si="425">SUM(N287:N288)</f>
        <v>61000</v>
      </c>
      <c r="O286" s="34">
        <f t="shared" si="425"/>
        <v>61000</v>
      </c>
      <c r="P286" s="34">
        <f t="shared" si="425"/>
        <v>70000</v>
      </c>
      <c r="Q286" s="34">
        <f t="shared" si="425"/>
        <v>70000</v>
      </c>
      <c r="R286" s="34">
        <f t="shared" si="425"/>
        <v>21923.200000000001</v>
      </c>
      <c r="S286" s="34">
        <f t="shared" si="425"/>
        <v>60000</v>
      </c>
      <c r="T286" s="34">
        <f t="shared" si="425"/>
        <v>16193.2</v>
      </c>
      <c r="U286" s="34">
        <f t="shared" si="425"/>
        <v>0</v>
      </c>
      <c r="V286" s="34">
        <f t="shared" si="425"/>
        <v>210</v>
      </c>
      <c r="W286" s="34">
        <f t="shared" si="425"/>
        <v>50000</v>
      </c>
      <c r="X286" s="34">
        <f t="shared" ref="X286:AN286" si="426">SUM(X287:X291)</f>
        <v>50000</v>
      </c>
      <c r="Y286" s="34">
        <f t="shared" si="426"/>
        <v>50000</v>
      </c>
      <c r="Z286" s="34">
        <f t="shared" si="426"/>
        <v>65000</v>
      </c>
      <c r="AA286" s="34">
        <f t="shared" si="426"/>
        <v>50000</v>
      </c>
      <c r="AB286" s="34">
        <f t="shared" si="426"/>
        <v>23896.799999999999</v>
      </c>
      <c r="AC286" s="34">
        <f t="shared" si="426"/>
        <v>70000</v>
      </c>
      <c r="AD286" s="34">
        <f t="shared" si="426"/>
        <v>70000</v>
      </c>
      <c r="AE286" s="34">
        <f t="shared" si="426"/>
        <v>0</v>
      </c>
      <c r="AF286" s="34">
        <f t="shared" si="426"/>
        <v>0</v>
      </c>
      <c r="AG286" s="34">
        <f t="shared" si="426"/>
        <v>70000</v>
      </c>
      <c r="AH286" s="34">
        <f t="shared" si="426"/>
        <v>46387.46</v>
      </c>
      <c r="AI286" s="34">
        <f t="shared" si="426"/>
        <v>120000</v>
      </c>
      <c r="AJ286" s="34">
        <f t="shared" si="426"/>
        <v>63901.96</v>
      </c>
      <c r="AK286" s="34">
        <f t="shared" si="426"/>
        <v>242000</v>
      </c>
      <c r="AL286" s="34">
        <f t="shared" si="426"/>
        <v>10000</v>
      </c>
      <c r="AM286" s="34">
        <f t="shared" si="426"/>
        <v>0</v>
      </c>
      <c r="AN286" s="34">
        <f t="shared" si="426"/>
        <v>252000</v>
      </c>
      <c r="AO286" s="22">
        <f t="shared" si="304"/>
        <v>33446.147720485766</v>
      </c>
      <c r="AP286" s="34">
        <f>SUM(AP287:AP291)</f>
        <v>227000</v>
      </c>
      <c r="AQ286" s="34"/>
      <c r="AR286" s="22">
        <f t="shared" si="305"/>
        <v>30128.077510120111</v>
      </c>
      <c r="AS286" s="22"/>
      <c r="AT286" s="22">
        <f>SUM(AT287:AT291)</f>
        <v>12461.14</v>
      </c>
      <c r="AU286" s="22">
        <f>SUM(AU287:AU291)</f>
        <v>0</v>
      </c>
      <c r="AV286" s="22">
        <f>SUM(AV287:AV291)</f>
        <v>0</v>
      </c>
      <c r="AW286" s="22">
        <f t="shared" si="422"/>
        <v>30128.077510120111</v>
      </c>
      <c r="AX286" s="2"/>
      <c r="AY286" s="2"/>
      <c r="AZ286" s="2"/>
      <c r="BA286" s="2"/>
      <c r="BB286" s="2"/>
      <c r="BC286" s="2"/>
      <c r="BD286" s="2">
        <f t="shared" si="316"/>
        <v>0</v>
      </c>
      <c r="BE286" s="2">
        <f t="shared" si="317"/>
        <v>30128.077510120111</v>
      </c>
      <c r="BF286" s="2">
        <f t="shared" si="318"/>
        <v>0</v>
      </c>
      <c r="BG286" s="2">
        <f>SUM(BG287:BG291)</f>
        <v>15936.81</v>
      </c>
      <c r="BH286" s="2">
        <f>SUM(BH287:BH291)</f>
        <v>8529.5499999999993</v>
      </c>
      <c r="BI286" s="2">
        <f>SUM(BI287:BI291)</f>
        <v>32000</v>
      </c>
      <c r="BJ286" s="2">
        <f>SUM(BJ287:BJ291)</f>
        <v>22422.75</v>
      </c>
      <c r="BK286" s="2"/>
      <c r="BL286" s="2"/>
      <c r="BM286" s="10">
        <f t="shared" si="382"/>
        <v>70.071093750000003</v>
      </c>
    </row>
    <row r="287" spans="1:65" hidden="1" x14ac:dyDescent="0.2">
      <c r="A287" s="24"/>
      <c r="B287" s="31"/>
      <c r="C287" s="20"/>
      <c r="D287" s="20"/>
      <c r="E287" s="20"/>
      <c r="F287" s="20"/>
      <c r="G287" s="20"/>
      <c r="H287" s="20"/>
      <c r="I287" s="32">
        <v>37211</v>
      </c>
      <c r="J287" s="33" t="s">
        <v>42</v>
      </c>
      <c r="K287" s="34">
        <v>71746.5</v>
      </c>
      <c r="L287" s="34">
        <v>180000</v>
      </c>
      <c r="M287" s="34">
        <v>180000</v>
      </c>
      <c r="N287" s="34">
        <v>44000</v>
      </c>
      <c r="O287" s="34">
        <v>44000</v>
      </c>
      <c r="P287" s="34">
        <v>50000</v>
      </c>
      <c r="Q287" s="34">
        <v>50000</v>
      </c>
      <c r="R287" s="34">
        <v>8923.2000000000007</v>
      </c>
      <c r="S287" s="34">
        <v>30000</v>
      </c>
      <c r="T287" s="34">
        <v>7893.2</v>
      </c>
      <c r="U287" s="34"/>
      <c r="V287" s="22">
        <f t="shared" si="265"/>
        <v>60</v>
      </c>
      <c r="W287" s="34">
        <v>25000</v>
      </c>
      <c r="X287" s="34">
        <v>20000</v>
      </c>
      <c r="Y287" s="34">
        <v>20000</v>
      </c>
      <c r="Z287" s="34">
        <v>20000</v>
      </c>
      <c r="AA287" s="34">
        <v>20000</v>
      </c>
      <c r="AB287" s="34">
        <v>5896.8</v>
      </c>
      <c r="AC287" s="34">
        <v>20000</v>
      </c>
      <c r="AD287" s="34">
        <v>20000</v>
      </c>
      <c r="AE287" s="34"/>
      <c r="AF287" s="34"/>
      <c r="AG287" s="37">
        <f>SUM(AD287+AE287-AF287)</f>
        <v>20000</v>
      </c>
      <c r="AH287" s="34">
        <v>9287.4599999999991</v>
      </c>
      <c r="AI287" s="34">
        <v>20000</v>
      </c>
      <c r="AJ287" s="2">
        <v>10601.96</v>
      </c>
      <c r="AK287" s="34">
        <v>20000</v>
      </c>
      <c r="AL287" s="34"/>
      <c r="AM287" s="34"/>
      <c r="AN287" s="2">
        <f t="shared" si="381"/>
        <v>20000</v>
      </c>
      <c r="AO287" s="22">
        <f t="shared" si="304"/>
        <v>2654.4561682925209</v>
      </c>
      <c r="AP287" s="2">
        <v>20000</v>
      </c>
      <c r="AQ287" s="2"/>
      <c r="AR287" s="22">
        <f t="shared" si="305"/>
        <v>2654.4561682925209</v>
      </c>
      <c r="AS287" s="22">
        <v>666.76</v>
      </c>
      <c r="AT287" s="22">
        <v>666.76</v>
      </c>
      <c r="AU287" s="22"/>
      <c r="AV287" s="22"/>
      <c r="AW287" s="22">
        <f t="shared" si="422"/>
        <v>2654.4561682925209</v>
      </c>
      <c r="AX287" s="2">
        <v>2654.46</v>
      </c>
      <c r="AY287" s="2"/>
      <c r="AZ287" s="2"/>
      <c r="BA287" s="2"/>
      <c r="BB287" s="2"/>
      <c r="BC287" s="2"/>
      <c r="BD287" s="2">
        <f t="shared" si="316"/>
        <v>2654.46</v>
      </c>
      <c r="BE287" s="2">
        <f t="shared" si="317"/>
        <v>-3.8317074790938932E-3</v>
      </c>
      <c r="BF287" s="2">
        <f t="shared" si="318"/>
        <v>-2654.46</v>
      </c>
      <c r="BG287" s="2">
        <v>757.25</v>
      </c>
      <c r="BH287" s="2">
        <v>347.85</v>
      </c>
      <c r="BI287" s="2">
        <v>1000</v>
      </c>
      <c r="BJ287" s="2">
        <v>1003.48</v>
      </c>
      <c r="BK287" s="2"/>
      <c r="BL287" s="2"/>
      <c r="BM287" s="10">
        <f t="shared" si="382"/>
        <v>100.348</v>
      </c>
    </row>
    <row r="288" spans="1:65" hidden="1" x14ac:dyDescent="0.2">
      <c r="A288" s="24"/>
      <c r="B288" s="31"/>
      <c r="C288" s="20"/>
      <c r="D288" s="20"/>
      <c r="E288" s="20"/>
      <c r="F288" s="20"/>
      <c r="G288" s="20"/>
      <c r="H288" s="20"/>
      <c r="I288" s="32">
        <v>37211</v>
      </c>
      <c r="J288" s="33" t="s">
        <v>202</v>
      </c>
      <c r="K288" s="34"/>
      <c r="L288" s="34"/>
      <c r="M288" s="34"/>
      <c r="N288" s="34">
        <v>17000</v>
      </c>
      <c r="O288" s="34">
        <v>17000</v>
      </c>
      <c r="P288" s="34">
        <v>20000</v>
      </c>
      <c r="Q288" s="34">
        <v>20000</v>
      </c>
      <c r="R288" s="34">
        <v>13000</v>
      </c>
      <c r="S288" s="34">
        <v>30000</v>
      </c>
      <c r="T288" s="34">
        <v>8300</v>
      </c>
      <c r="U288" s="34"/>
      <c r="V288" s="22">
        <f t="shared" si="265"/>
        <v>150</v>
      </c>
      <c r="W288" s="34">
        <v>25000</v>
      </c>
      <c r="X288" s="34">
        <v>30000</v>
      </c>
      <c r="Y288" s="34">
        <v>30000</v>
      </c>
      <c r="Z288" s="34">
        <v>45000</v>
      </c>
      <c r="AA288" s="34">
        <v>30000</v>
      </c>
      <c r="AB288" s="34">
        <v>18000</v>
      </c>
      <c r="AC288" s="34">
        <v>50000</v>
      </c>
      <c r="AD288" s="34">
        <v>50000</v>
      </c>
      <c r="AE288" s="34"/>
      <c r="AF288" s="34"/>
      <c r="AG288" s="37">
        <f t="shared" ref="AG288" si="427">SUM(AD288+AE288-AF288)</f>
        <v>50000</v>
      </c>
      <c r="AH288" s="34">
        <v>37100</v>
      </c>
      <c r="AI288" s="34">
        <v>70000</v>
      </c>
      <c r="AJ288" s="2">
        <v>27300</v>
      </c>
      <c r="AK288" s="34">
        <v>70000</v>
      </c>
      <c r="AL288" s="34">
        <v>10000</v>
      </c>
      <c r="AM288" s="34"/>
      <c r="AN288" s="2">
        <f t="shared" si="381"/>
        <v>80000</v>
      </c>
      <c r="AO288" s="22">
        <f t="shared" si="304"/>
        <v>10617.824673170084</v>
      </c>
      <c r="AP288" s="2">
        <v>50000</v>
      </c>
      <c r="AQ288" s="2"/>
      <c r="AR288" s="22">
        <f t="shared" si="305"/>
        <v>6636.1404207313026</v>
      </c>
      <c r="AS288" s="22">
        <v>5570</v>
      </c>
      <c r="AT288" s="22">
        <v>5570</v>
      </c>
      <c r="AU288" s="22"/>
      <c r="AV288" s="22"/>
      <c r="AW288" s="22">
        <f t="shared" si="422"/>
        <v>6636.1404207313026</v>
      </c>
      <c r="AX288" s="2">
        <v>6636.14</v>
      </c>
      <c r="AY288" s="2"/>
      <c r="AZ288" s="2"/>
      <c r="BA288" s="2"/>
      <c r="BB288" s="2"/>
      <c r="BC288" s="2"/>
      <c r="BD288" s="2">
        <f t="shared" si="316"/>
        <v>6636.14</v>
      </c>
      <c r="BE288" s="2">
        <f t="shared" si="317"/>
        <v>4.2073130225617206E-4</v>
      </c>
      <c r="BF288" s="2">
        <f t="shared" si="318"/>
        <v>-6636.14</v>
      </c>
      <c r="BG288" s="2">
        <v>6900</v>
      </c>
      <c r="BH288" s="2">
        <v>3550</v>
      </c>
      <c r="BI288" s="2">
        <v>7000</v>
      </c>
      <c r="BJ288" s="2">
        <v>4025</v>
      </c>
      <c r="BK288" s="2"/>
      <c r="BL288" s="2"/>
      <c r="BM288" s="10">
        <f t="shared" si="382"/>
        <v>57.499999999999993</v>
      </c>
    </row>
    <row r="289" spans="1:65" hidden="1" x14ac:dyDescent="0.2">
      <c r="A289" s="24"/>
      <c r="B289" s="31"/>
      <c r="C289" s="20"/>
      <c r="D289" s="20"/>
      <c r="E289" s="20"/>
      <c r="F289" s="20"/>
      <c r="G289" s="20"/>
      <c r="H289" s="20"/>
      <c r="I289" s="32">
        <v>37211</v>
      </c>
      <c r="J289" s="33" t="s">
        <v>350</v>
      </c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22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7"/>
      <c r="AH289" s="34"/>
      <c r="AI289" s="34"/>
      <c r="AJ289" s="2"/>
      <c r="AK289" s="34">
        <v>70000</v>
      </c>
      <c r="AL289" s="34"/>
      <c r="AM289" s="34"/>
      <c r="AN289" s="2">
        <f t="shared" si="381"/>
        <v>70000</v>
      </c>
      <c r="AO289" s="22">
        <f t="shared" si="304"/>
        <v>9290.596589023824</v>
      </c>
      <c r="AP289" s="2">
        <v>70000</v>
      </c>
      <c r="AQ289" s="2"/>
      <c r="AR289" s="22">
        <f t="shared" si="305"/>
        <v>9290.596589023824</v>
      </c>
      <c r="AS289" s="22"/>
      <c r="AT289" s="22"/>
      <c r="AU289" s="22"/>
      <c r="AV289" s="22"/>
      <c r="AW289" s="22">
        <f t="shared" si="422"/>
        <v>9290.596589023824</v>
      </c>
      <c r="AX289" s="2">
        <v>9290.6</v>
      </c>
      <c r="AY289" s="2"/>
      <c r="AZ289" s="2"/>
      <c r="BA289" s="2"/>
      <c r="BB289" s="2"/>
      <c r="BC289" s="2"/>
      <c r="BD289" s="2">
        <f t="shared" si="316"/>
        <v>9290.6</v>
      </c>
      <c r="BE289" s="2">
        <f t="shared" si="317"/>
        <v>-3.4109761763829738E-3</v>
      </c>
      <c r="BF289" s="2">
        <f t="shared" si="318"/>
        <v>-9290.6</v>
      </c>
      <c r="BG289" s="2"/>
      <c r="BH289" s="2">
        <v>0</v>
      </c>
      <c r="BI289" s="2">
        <v>13000</v>
      </c>
      <c r="BJ289" s="2">
        <v>12330</v>
      </c>
      <c r="BK289" s="2"/>
      <c r="BL289" s="2"/>
      <c r="BM289" s="10">
        <f t="shared" si="382"/>
        <v>94.84615384615384</v>
      </c>
    </row>
    <row r="290" spans="1:65" hidden="1" x14ac:dyDescent="0.2">
      <c r="A290" s="24"/>
      <c r="B290" s="31"/>
      <c r="C290" s="20"/>
      <c r="D290" s="20"/>
      <c r="E290" s="20"/>
      <c r="F290" s="20"/>
      <c r="G290" s="20"/>
      <c r="H290" s="20"/>
      <c r="I290" s="32">
        <v>37221</v>
      </c>
      <c r="J290" s="33" t="s">
        <v>331</v>
      </c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22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7"/>
      <c r="AH290" s="34"/>
      <c r="AI290" s="34">
        <v>30000</v>
      </c>
      <c r="AJ290" s="2">
        <v>0</v>
      </c>
      <c r="AK290" s="34">
        <v>30000</v>
      </c>
      <c r="AL290" s="34"/>
      <c r="AM290" s="34"/>
      <c r="AN290" s="2">
        <f t="shared" si="381"/>
        <v>30000</v>
      </c>
      <c r="AO290" s="22">
        <f t="shared" si="304"/>
        <v>3981.6842524387812</v>
      </c>
      <c r="AP290" s="2">
        <v>15000</v>
      </c>
      <c r="AQ290" s="2"/>
      <c r="AR290" s="22">
        <f t="shared" si="305"/>
        <v>1990.8421262193906</v>
      </c>
      <c r="AS290" s="22"/>
      <c r="AT290" s="22"/>
      <c r="AU290" s="22"/>
      <c r="AV290" s="22"/>
      <c r="AW290" s="22">
        <f t="shared" si="422"/>
        <v>1990.8421262193906</v>
      </c>
      <c r="AX290" s="2">
        <v>1990.84</v>
      </c>
      <c r="AY290" s="2"/>
      <c r="AZ290" s="2"/>
      <c r="BA290" s="2"/>
      <c r="BB290" s="2"/>
      <c r="BC290" s="2"/>
      <c r="BD290" s="2">
        <f t="shared" si="316"/>
        <v>1990.84</v>
      </c>
      <c r="BE290" s="2">
        <f t="shared" si="317"/>
        <v>2.1262193906750326E-3</v>
      </c>
      <c r="BF290" s="2">
        <f t="shared" si="318"/>
        <v>-1990.84</v>
      </c>
      <c r="BG290" s="2"/>
      <c r="BH290" s="2">
        <v>0</v>
      </c>
      <c r="BI290" s="2">
        <v>1000</v>
      </c>
      <c r="BJ290" s="2">
        <v>47.23</v>
      </c>
      <c r="BK290" s="2"/>
      <c r="BL290" s="2"/>
      <c r="BM290" s="10">
        <f t="shared" si="382"/>
        <v>4.722999999999999</v>
      </c>
    </row>
    <row r="291" spans="1:65" hidden="1" x14ac:dyDescent="0.2">
      <c r="A291" s="24"/>
      <c r="B291" s="31"/>
      <c r="C291" s="20"/>
      <c r="D291" s="20"/>
      <c r="E291" s="20"/>
      <c r="F291" s="20"/>
      <c r="G291" s="20"/>
      <c r="H291" s="20"/>
      <c r="I291" s="32">
        <v>37221</v>
      </c>
      <c r="J291" s="33" t="s">
        <v>339</v>
      </c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22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7"/>
      <c r="AH291" s="34"/>
      <c r="AI291" s="34"/>
      <c r="AJ291" s="2">
        <v>26000</v>
      </c>
      <c r="AK291" s="34">
        <v>52000</v>
      </c>
      <c r="AL291" s="34"/>
      <c r="AM291" s="34"/>
      <c r="AN291" s="2">
        <f t="shared" si="381"/>
        <v>52000</v>
      </c>
      <c r="AO291" s="22">
        <f t="shared" si="304"/>
        <v>6901.5860375605544</v>
      </c>
      <c r="AP291" s="2">
        <v>72000</v>
      </c>
      <c r="AQ291" s="2"/>
      <c r="AR291" s="22">
        <f t="shared" si="305"/>
        <v>9556.0422058530748</v>
      </c>
      <c r="AS291" s="22">
        <v>6224.38</v>
      </c>
      <c r="AT291" s="22">
        <v>6224.38</v>
      </c>
      <c r="AU291" s="22"/>
      <c r="AV291" s="22"/>
      <c r="AW291" s="22">
        <f t="shared" si="422"/>
        <v>9556.0422058530748</v>
      </c>
      <c r="AX291" s="2">
        <v>9556.0400000000009</v>
      </c>
      <c r="AY291" s="2"/>
      <c r="AZ291" s="2"/>
      <c r="BA291" s="2"/>
      <c r="BB291" s="2"/>
      <c r="BC291" s="2"/>
      <c r="BD291" s="2">
        <f t="shared" si="316"/>
        <v>9556.0400000000009</v>
      </c>
      <c r="BE291" s="2">
        <f t="shared" si="317"/>
        <v>2.20585307397414E-3</v>
      </c>
      <c r="BF291" s="2">
        <f t="shared" si="318"/>
        <v>-9556.0400000000009</v>
      </c>
      <c r="BG291" s="2">
        <v>8279.56</v>
      </c>
      <c r="BH291" s="2">
        <v>4631.7</v>
      </c>
      <c r="BI291" s="2">
        <v>10000</v>
      </c>
      <c r="BJ291" s="2">
        <v>5017.04</v>
      </c>
      <c r="BK291" s="2"/>
      <c r="BL291" s="2"/>
      <c r="BM291" s="10">
        <f t="shared" si="382"/>
        <v>50.170400000000001</v>
      </c>
    </row>
    <row r="292" spans="1:65" hidden="1" x14ac:dyDescent="0.2">
      <c r="A292" s="24" t="s">
        <v>128</v>
      </c>
      <c r="B292" s="31"/>
      <c r="C292" s="20"/>
      <c r="D292" s="20"/>
      <c r="E292" s="20"/>
      <c r="F292" s="20"/>
      <c r="G292" s="20"/>
      <c r="H292" s="20"/>
      <c r="I292" s="32" t="s">
        <v>21</v>
      </c>
      <c r="J292" s="33" t="s">
        <v>160</v>
      </c>
      <c r="K292" s="34" t="e">
        <f>SUM(#REF!)</f>
        <v>#REF!</v>
      </c>
      <c r="L292" s="34" t="e">
        <f>SUM(#REF!)</f>
        <v>#REF!</v>
      </c>
      <c r="M292" s="34" t="e">
        <f>SUM(#REF!)</f>
        <v>#REF!</v>
      </c>
      <c r="N292" s="22">
        <f t="shared" ref="N292:AL292" si="428">SUM(N293)</f>
        <v>16000</v>
      </c>
      <c r="O292" s="22">
        <f t="shared" si="428"/>
        <v>16000</v>
      </c>
      <c r="P292" s="22">
        <f t="shared" si="428"/>
        <v>25000</v>
      </c>
      <c r="Q292" s="22">
        <f t="shared" si="428"/>
        <v>25000</v>
      </c>
      <c r="R292" s="22">
        <f t="shared" si="428"/>
        <v>16786.14</v>
      </c>
      <c r="S292" s="22">
        <f t="shared" si="428"/>
        <v>25000</v>
      </c>
      <c r="T292" s="22">
        <f t="shared" si="428"/>
        <v>16422</v>
      </c>
      <c r="U292" s="22">
        <f t="shared" si="428"/>
        <v>0</v>
      </c>
      <c r="V292" s="22">
        <f t="shared" si="428"/>
        <v>200</v>
      </c>
      <c r="W292" s="22">
        <f t="shared" si="428"/>
        <v>25000</v>
      </c>
      <c r="X292" s="22">
        <f t="shared" si="428"/>
        <v>25000</v>
      </c>
      <c r="Y292" s="22">
        <f t="shared" si="428"/>
        <v>30000</v>
      </c>
      <c r="Z292" s="22">
        <f t="shared" si="428"/>
        <v>30000</v>
      </c>
      <c r="AA292" s="22">
        <f t="shared" si="428"/>
        <v>30000</v>
      </c>
      <c r="AB292" s="22">
        <f t="shared" si="428"/>
        <v>15498.58</v>
      </c>
      <c r="AC292" s="22">
        <f t="shared" si="428"/>
        <v>30000</v>
      </c>
      <c r="AD292" s="22">
        <f t="shared" si="428"/>
        <v>45000</v>
      </c>
      <c r="AE292" s="22">
        <f t="shared" si="428"/>
        <v>0</v>
      </c>
      <c r="AF292" s="22">
        <f t="shared" si="428"/>
        <v>0</v>
      </c>
      <c r="AG292" s="22">
        <f t="shared" si="428"/>
        <v>45000</v>
      </c>
      <c r="AH292" s="22">
        <f t="shared" si="428"/>
        <v>28479.629999999997</v>
      </c>
      <c r="AI292" s="22">
        <f t="shared" si="428"/>
        <v>45000</v>
      </c>
      <c r="AJ292" s="22">
        <f t="shared" si="428"/>
        <v>12998.7</v>
      </c>
      <c r="AK292" s="22">
        <f t="shared" si="428"/>
        <v>45000</v>
      </c>
      <c r="AL292" s="22">
        <f t="shared" si="428"/>
        <v>0</v>
      </c>
      <c r="AM292" s="22">
        <f t="shared" ref="AM292:AQ292" si="429">SUM(AM293)</f>
        <v>0</v>
      </c>
      <c r="AN292" s="22">
        <f t="shared" si="429"/>
        <v>45000</v>
      </c>
      <c r="AO292" s="22">
        <f t="shared" ref="AO292:AO355" si="430">SUM(AN292/$AN$2)</f>
        <v>5972.5263786581718</v>
      </c>
      <c r="AP292" s="22">
        <f t="shared" si="429"/>
        <v>34000</v>
      </c>
      <c r="AQ292" s="22">
        <f t="shared" si="429"/>
        <v>0</v>
      </c>
      <c r="AR292" s="22">
        <f t="shared" ref="AR292:AR355" si="431">SUM(AP292/$AN$2)</f>
        <v>4512.5754860972856</v>
      </c>
      <c r="AS292" s="22"/>
      <c r="AT292" s="22">
        <f t="shared" ref="AT292:AV292" si="432">SUM(AT293)</f>
        <v>0</v>
      </c>
      <c r="AU292" s="22">
        <f t="shared" si="432"/>
        <v>0</v>
      </c>
      <c r="AV292" s="22">
        <f t="shared" si="432"/>
        <v>0</v>
      </c>
      <c r="AW292" s="22">
        <f t="shared" si="422"/>
        <v>4512.5754860972856</v>
      </c>
      <c r="AX292" s="2"/>
      <c r="AY292" s="2"/>
      <c r="AZ292" s="2"/>
      <c r="BA292" s="2"/>
      <c r="BB292" s="2"/>
      <c r="BC292" s="2"/>
      <c r="BD292" s="2">
        <f t="shared" si="316"/>
        <v>0</v>
      </c>
      <c r="BE292" s="2">
        <f t="shared" si="317"/>
        <v>4512.5754860972856</v>
      </c>
      <c r="BF292" s="2">
        <f t="shared" si="318"/>
        <v>0</v>
      </c>
      <c r="BG292" s="2">
        <f>SUM(BG295)</f>
        <v>1350</v>
      </c>
      <c r="BH292" s="2">
        <f>SUM(BH295)</f>
        <v>0</v>
      </c>
      <c r="BI292" s="2">
        <f>SUM(BI295)</f>
        <v>3850</v>
      </c>
      <c r="BJ292" s="2">
        <f>SUM(BJ295)</f>
        <v>0</v>
      </c>
      <c r="BK292" s="2">
        <f t="shared" ref="BK292:BL292" si="433">SUM(BK295)</f>
        <v>4000</v>
      </c>
      <c r="BL292" s="2">
        <f t="shared" si="433"/>
        <v>4000</v>
      </c>
      <c r="BM292" s="10">
        <f t="shared" si="382"/>
        <v>0</v>
      </c>
    </row>
    <row r="293" spans="1:65" hidden="1" x14ac:dyDescent="0.2">
      <c r="A293" s="19"/>
      <c r="B293" s="20"/>
      <c r="C293" s="20"/>
      <c r="D293" s="20"/>
      <c r="E293" s="20"/>
      <c r="F293" s="20"/>
      <c r="G293" s="20"/>
      <c r="H293" s="20"/>
      <c r="I293" s="26" t="s">
        <v>124</v>
      </c>
      <c r="J293" s="27"/>
      <c r="K293" s="28" t="e">
        <f>SUM(#REF!)</f>
        <v>#REF!</v>
      </c>
      <c r="L293" s="28" t="e">
        <f>SUM(#REF!)</f>
        <v>#REF!</v>
      </c>
      <c r="M293" s="28" t="e">
        <f>SUM(#REF!)</f>
        <v>#REF!</v>
      </c>
      <c r="N293" s="28">
        <f t="shared" ref="N293:AQ293" si="434">SUM(N295)</f>
        <v>16000</v>
      </c>
      <c r="O293" s="28">
        <f t="shared" si="434"/>
        <v>16000</v>
      </c>
      <c r="P293" s="28">
        <f t="shared" si="434"/>
        <v>25000</v>
      </c>
      <c r="Q293" s="28">
        <f t="shared" si="434"/>
        <v>25000</v>
      </c>
      <c r="R293" s="28">
        <f t="shared" si="434"/>
        <v>16786.14</v>
      </c>
      <c r="S293" s="28">
        <f t="shared" si="434"/>
        <v>25000</v>
      </c>
      <c r="T293" s="28">
        <f t="shared" si="434"/>
        <v>16422</v>
      </c>
      <c r="U293" s="28">
        <f t="shared" si="434"/>
        <v>0</v>
      </c>
      <c r="V293" s="28">
        <f t="shared" si="434"/>
        <v>200</v>
      </c>
      <c r="W293" s="28">
        <f t="shared" si="434"/>
        <v>25000</v>
      </c>
      <c r="X293" s="28">
        <f t="shared" si="434"/>
        <v>25000</v>
      </c>
      <c r="Y293" s="28">
        <f t="shared" si="434"/>
        <v>30000</v>
      </c>
      <c r="Z293" s="28">
        <f t="shared" si="434"/>
        <v>30000</v>
      </c>
      <c r="AA293" s="28">
        <f t="shared" si="434"/>
        <v>30000</v>
      </c>
      <c r="AB293" s="28">
        <f t="shared" si="434"/>
        <v>15498.58</v>
      </c>
      <c r="AC293" s="28">
        <f t="shared" si="434"/>
        <v>30000</v>
      </c>
      <c r="AD293" s="28">
        <f t="shared" si="434"/>
        <v>45000</v>
      </c>
      <c r="AE293" s="28">
        <f t="shared" si="434"/>
        <v>0</v>
      </c>
      <c r="AF293" s="28">
        <f t="shared" si="434"/>
        <v>0</v>
      </c>
      <c r="AG293" s="28">
        <f t="shared" si="434"/>
        <v>45000</v>
      </c>
      <c r="AH293" s="28">
        <f t="shared" si="434"/>
        <v>28479.629999999997</v>
      </c>
      <c r="AI293" s="28">
        <f t="shared" si="434"/>
        <v>45000</v>
      </c>
      <c r="AJ293" s="28">
        <f t="shared" si="434"/>
        <v>12998.7</v>
      </c>
      <c r="AK293" s="28">
        <f t="shared" si="434"/>
        <v>45000</v>
      </c>
      <c r="AL293" s="28">
        <f t="shared" si="434"/>
        <v>0</v>
      </c>
      <c r="AM293" s="28">
        <f t="shared" si="434"/>
        <v>0</v>
      </c>
      <c r="AN293" s="28">
        <f t="shared" si="434"/>
        <v>45000</v>
      </c>
      <c r="AO293" s="22">
        <f t="shared" si="430"/>
        <v>5972.5263786581718</v>
      </c>
      <c r="AP293" s="28">
        <f t="shared" si="434"/>
        <v>34000</v>
      </c>
      <c r="AQ293" s="28">
        <f t="shared" si="434"/>
        <v>0</v>
      </c>
      <c r="AR293" s="22">
        <f t="shared" si="431"/>
        <v>4512.5754860972856</v>
      </c>
      <c r="AS293" s="22"/>
      <c r="AT293" s="22">
        <f t="shared" ref="AT293" si="435">SUM(AT295)</f>
        <v>0</v>
      </c>
      <c r="AU293" s="22">
        <f t="shared" ref="AU293:AV293" si="436">SUM(AU295)</f>
        <v>0</v>
      </c>
      <c r="AV293" s="22">
        <f t="shared" si="436"/>
        <v>0</v>
      </c>
      <c r="AW293" s="22">
        <f t="shared" si="422"/>
        <v>4512.5754860972856</v>
      </c>
      <c r="AX293" s="2"/>
      <c r="AY293" s="2"/>
      <c r="AZ293" s="2"/>
      <c r="BA293" s="2"/>
      <c r="BB293" s="2"/>
      <c r="BC293" s="2"/>
      <c r="BD293" s="2">
        <f t="shared" ref="BD293:BD357" si="437">SUM(AX293+AY293+AZ293+BA293+BB293+BC293)</f>
        <v>0</v>
      </c>
      <c r="BE293" s="2">
        <f t="shared" si="317"/>
        <v>4512.5754860972856</v>
      </c>
      <c r="BF293" s="2">
        <f t="shared" si="318"/>
        <v>0</v>
      </c>
      <c r="BG293" s="2"/>
      <c r="BH293" s="2">
        <f>SUM(BH295)</f>
        <v>0</v>
      </c>
      <c r="BI293" s="2">
        <f t="shared" ref="BI293:BJ293" si="438">SUM(BI295)</f>
        <v>3850</v>
      </c>
      <c r="BJ293" s="2">
        <f t="shared" si="438"/>
        <v>0</v>
      </c>
      <c r="BK293" s="2">
        <f t="shared" ref="BK293:BL293" si="439">SUM(BK294)</f>
        <v>0</v>
      </c>
      <c r="BL293" s="2">
        <f t="shared" si="439"/>
        <v>0</v>
      </c>
      <c r="BM293" s="10">
        <v>0</v>
      </c>
    </row>
    <row r="294" spans="1:65" hidden="1" x14ac:dyDescent="0.2">
      <c r="A294" s="19"/>
      <c r="B294" s="31" t="s">
        <v>367</v>
      </c>
      <c r="C294" s="20"/>
      <c r="D294" s="20"/>
      <c r="E294" s="20"/>
      <c r="F294" s="20"/>
      <c r="G294" s="20"/>
      <c r="H294" s="20"/>
      <c r="I294" s="32" t="s">
        <v>368</v>
      </c>
      <c r="J294" s="33" t="s">
        <v>31</v>
      </c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2">
        <f t="shared" si="430"/>
        <v>0</v>
      </c>
      <c r="AP294" s="28">
        <v>34000</v>
      </c>
      <c r="AQ294" s="28"/>
      <c r="AR294" s="22">
        <f t="shared" si="431"/>
        <v>4512.5754860972856</v>
      </c>
      <c r="AS294" s="22"/>
      <c r="AT294" s="22">
        <v>34000</v>
      </c>
      <c r="AU294" s="22"/>
      <c r="AV294" s="22"/>
      <c r="AW294" s="22">
        <f t="shared" si="422"/>
        <v>4512.5754860972856</v>
      </c>
      <c r="AX294" s="2"/>
      <c r="AY294" s="2"/>
      <c r="AZ294" s="2"/>
      <c r="BA294" s="2"/>
      <c r="BB294" s="2"/>
      <c r="BC294" s="2"/>
      <c r="BD294" s="2">
        <f t="shared" si="437"/>
        <v>0</v>
      </c>
      <c r="BE294" s="2">
        <f t="shared" ref="BE294:BE358" si="440">SUM(AW294-BD294)</f>
        <v>4512.5754860972856</v>
      </c>
      <c r="BF294" s="2">
        <f t="shared" si="318"/>
        <v>0</v>
      </c>
      <c r="BG294" s="2"/>
      <c r="BH294" s="2">
        <f>SUM(BL298:BL300)</f>
        <v>0</v>
      </c>
      <c r="BI294" s="2">
        <f>SUM(BM298:BM300)</f>
        <v>0</v>
      </c>
      <c r="BJ294" s="2" t="e">
        <f>SUM(#REF!)</f>
        <v>#REF!</v>
      </c>
      <c r="BK294" s="2">
        <f>SUM(BN298:BN300)</f>
        <v>0</v>
      </c>
      <c r="BL294" s="2">
        <f>SUM(BO298:BO300)</f>
        <v>0</v>
      </c>
      <c r="BM294" s="10">
        <v>0</v>
      </c>
    </row>
    <row r="295" spans="1:65" hidden="1" x14ac:dyDescent="0.2">
      <c r="A295" s="42"/>
      <c r="B295" s="35"/>
      <c r="C295" s="35"/>
      <c r="D295" s="35"/>
      <c r="E295" s="35"/>
      <c r="F295" s="35"/>
      <c r="G295" s="35"/>
      <c r="H295" s="35"/>
      <c r="I295" s="21">
        <v>3</v>
      </c>
      <c r="J295" s="5" t="s">
        <v>4</v>
      </c>
      <c r="K295" s="28"/>
      <c r="L295" s="28"/>
      <c r="M295" s="28"/>
      <c r="N295" s="28">
        <f>SUM(N296+N304)</f>
        <v>16000</v>
      </c>
      <c r="O295" s="28">
        <f>SUM(O296+O304)</f>
        <v>16000</v>
      </c>
      <c r="P295" s="28">
        <f>SUM(P296)</f>
        <v>25000</v>
      </c>
      <c r="Q295" s="28">
        <f>SUM(Q296)</f>
        <v>25000</v>
      </c>
      <c r="R295" s="28">
        <f>SUM(R296+R304)</f>
        <v>16786.14</v>
      </c>
      <c r="S295" s="28">
        <f>SUM(S296+S304)</f>
        <v>25000</v>
      </c>
      <c r="T295" s="28">
        <f>SUM(T296+T304)</f>
        <v>16422</v>
      </c>
      <c r="U295" s="28">
        <f t="shared" ref="U295:AQ295" si="441">SUM(U296+U304)</f>
        <v>0</v>
      </c>
      <c r="V295" s="28">
        <f t="shared" si="441"/>
        <v>200</v>
      </c>
      <c r="W295" s="28">
        <f t="shared" si="441"/>
        <v>25000</v>
      </c>
      <c r="X295" s="28">
        <f t="shared" si="441"/>
        <v>25000</v>
      </c>
      <c r="Y295" s="28">
        <f t="shared" si="441"/>
        <v>30000</v>
      </c>
      <c r="Z295" s="28">
        <f t="shared" si="441"/>
        <v>30000</v>
      </c>
      <c r="AA295" s="28">
        <f t="shared" si="441"/>
        <v>30000</v>
      </c>
      <c r="AB295" s="28">
        <f t="shared" si="441"/>
        <v>15498.58</v>
      </c>
      <c r="AC295" s="28">
        <f t="shared" si="441"/>
        <v>30000</v>
      </c>
      <c r="AD295" s="28">
        <f t="shared" si="441"/>
        <v>45000</v>
      </c>
      <c r="AE295" s="28">
        <f t="shared" si="441"/>
        <v>0</v>
      </c>
      <c r="AF295" s="28">
        <f t="shared" si="441"/>
        <v>0</v>
      </c>
      <c r="AG295" s="28">
        <f t="shared" si="441"/>
        <v>45000</v>
      </c>
      <c r="AH295" s="28">
        <f t="shared" si="441"/>
        <v>28479.629999999997</v>
      </c>
      <c r="AI295" s="28">
        <f t="shared" si="441"/>
        <v>45000</v>
      </c>
      <c r="AJ295" s="28">
        <f t="shared" si="441"/>
        <v>12998.7</v>
      </c>
      <c r="AK295" s="28">
        <f t="shared" si="441"/>
        <v>45000</v>
      </c>
      <c r="AL295" s="28">
        <f t="shared" si="441"/>
        <v>0</v>
      </c>
      <c r="AM295" s="28">
        <f t="shared" si="441"/>
        <v>0</v>
      </c>
      <c r="AN295" s="28">
        <f t="shared" si="441"/>
        <v>45000</v>
      </c>
      <c r="AO295" s="22">
        <f t="shared" si="430"/>
        <v>5972.5263786581718</v>
      </c>
      <c r="AP295" s="28">
        <f t="shared" si="441"/>
        <v>34000</v>
      </c>
      <c r="AQ295" s="28">
        <f t="shared" si="441"/>
        <v>0</v>
      </c>
      <c r="AR295" s="22">
        <f t="shared" si="431"/>
        <v>4512.5754860972856</v>
      </c>
      <c r="AS295" s="22"/>
      <c r="AT295" s="22">
        <f t="shared" ref="AT295" si="442">SUM(AT296+AT304)</f>
        <v>0</v>
      </c>
      <c r="AU295" s="22">
        <f t="shared" ref="AU295:AV295" si="443">SUM(AU296+AU304)</f>
        <v>0</v>
      </c>
      <c r="AV295" s="22">
        <f t="shared" si="443"/>
        <v>0</v>
      </c>
      <c r="AW295" s="22">
        <f t="shared" si="422"/>
        <v>4512.5754860972856</v>
      </c>
      <c r="AX295" s="2"/>
      <c r="AY295" s="2"/>
      <c r="AZ295" s="2"/>
      <c r="BA295" s="2"/>
      <c r="BB295" s="2"/>
      <c r="BC295" s="2"/>
      <c r="BD295" s="2">
        <f t="shared" si="437"/>
        <v>0</v>
      </c>
      <c r="BE295" s="2">
        <f t="shared" si="440"/>
        <v>4512.5754860972856</v>
      </c>
      <c r="BF295" s="2">
        <f t="shared" ref="BF295:BF359" si="444">SUM(BE295-AW295)</f>
        <v>0</v>
      </c>
      <c r="BG295" s="2">
        <f t="shared" ref="BG295:BJ296" si="445">SUM(BG296)</f>
        <v>1350</v>
      </c>
      <c r="BH295" s="2">
        <f t="shared" si="445"/>
        <v>0</v>
      </c>
      <c r="BI295" s="2">
        <f t="shared" si="445"/>
        <v>3850</v>
      </c>
      <c r="BJ295" s="2">
        <f t="shared" si="445"/>
        <v>0</v>
      </c>
      <c r="BK295" s="2">
        <f t="shared" ref="BK295:BL295" si="446">SUM(BK296)</f>
        <v>4000</v>
      </c>
      <c r="BL295" s="2">
        <f t="shared" si="446"/>
        <v>4000</v>
      </c>
      <c r="BM295" s="10">
        <f t="shared" si="382"/>
        <v>0</v>
      </c>
    </row>
    <row r="296" spans="1:65" hidden="1" x14ac:dyDescent="0.2">
      <c r="A296" s="29"/>
      <c r="B296" s="36" t="s">
        <v>368</v>
      </c>
      <c r="C296" s="35"/>
      <c r="D296" s="35"/>
      <c r="E296" s="35"/>
      <c r="F296" s="35"/>
      <c r="G296" s="35"/>
      <c r="H296" s="35"/>
      <c r="I296" s="21">
        <v>37</v>
      </c>
      <c r="J296" s="5" t="s">
        <v>51</v>
      </c>
      <c r="K296" s="22">
        <f t="shared" ref="K296:AE297" si="447">SUM(K297)</f>
        <v>25650</v>
      </c>
      <c r="L296" s="22">
        <f t="shared" si="447"/>
        <v>40000</v>
      </c>
      <c r="M296" s="22">
        <f t="shared" si="447"/>
        <v>40000</v>
      </c>
      <c r="N296" s="22">
        <f t="shared" si="447"/>
        <v>16000</v>
      </c>
      <c r="O296" s="22">
        <f t="shared" si="447"/>
        <v>16000</v>
      </c>
      <c r="P296" s="22">
        <f t="shared" si="447"/>
        <v>25000</v>
      </c>
      <c r="Q296" s="22">
        <f t="shared" si="447"/>
        <v>25000</v>
      </c>
      <c r="R296" s="22">
        <f t="shared" si="447"/>
        <v>14665.8</v>
      </c>
      <c r="S296" s="22">
        <f t="shared" si="447"/>
        <v>25000</v>
      </c>
      <c r="T296" s="22">
        <f t="shared" si="447"/>
        <v>16422</v>
      </c>
      <c r="U296" s="22">
        <f t="shared" si="447"/>
        <v>0</v>
      </c>
      <c r="V296" s="22">
        <f t="shared" si="447"/>
        <v>200</v>
      </c>
      <c r="W296" s="22">
        <f t="shared" si="447"/>
        <v>25000</v>
      </c>
      <c r="X296" s="22">
        <f t="shared" si="447"/>
        <v>25000</v>
      </c>
      <c r="Y296" s="22">
        <f t="shared" si="447"/>
        <v>30000</v>
      </c>
      <c r="Z296" s="22">
        <f t="shared" si="447"/>
        <v>30000</v>
      </c>
      <c r="AA296" s="22">
        <f t="shared" si="447"/>
        <v>30000</v>
      </c>
      <c r="AB296" s="22">
        <f t="shared" si="447"/>
        <v>15498.58</v>
      </c>
      <c r="AC296" s="22">
        <f t="shared" si="447"/>
        <v>30000</v>
      </c>
      <c r="AD296" s="22">
        <f t="shared" si="447"/>
        <v>45000</v>
      </c>
      <c r="AE296" s="22">
        <f t="shared" si="447"/>
        <v>0</v>
      </c>
      <c r="AF296" s="22">
        <f t="shared" ref="AF296:AP296" si="448">SUM(AF297)</f>
        <v>0</v>
      </c>
      <c r="AG296" s="22">
        <f t="shared" si="448"/>
        <v>45000</v>
      </c>
      <c r="AH296" s="22">
        <f t="shared" si="448"/>
        <v>28479.629999999997</v>
      </c>
      <c r="AI296" s="22">
        <f t="shared" si="448"/>
        <v>45000</v>
      </c>
      <c r="AJ296" s="22">
        <f t="shared" si="448"/>
        <v>12998.7</v>
      </c>
      <c r="AK296" s="22">
        <f t="shared" si="448"/>
        <v>45000</v>
      </c>
      <c r="AL296" s="22">
        <f t="shared" si="448"/>
        <v>0</v>
      </c>
      <c r="AM296" s="22">
        <f t="shared" si="448"/>
        <v>0</v>
      </c>
      <c r="AN296" s="22">
        <f t="shared" si="448"/>
        <v>45000</v>
      </c>
      <c r="AO296" s="22">
        <f t="shared" si="430"/>
        <v>5972.5263786581718</v>
      </c>
      <c r="AP296" s="22">
        <f t="shared" si="448"/>
        <v>34000</v>
      </c>
      <c r="AQ296" s="22"/>
      <c r="AR296" s="22">
        <f t="shared" si="431"/>
        <v>4512.5754860972856</v>
      </c>
      <c r="AS296" s="22"/>
      <c r="AT296" s="22">
        <f t="shared" ref="AT296:AV296" si="449">SUM(AT297)</f>
        <v>0</v>
      </c>
      <c r="AU296" s="22">
        <f t="shared" si="449"/>
        <v>0</v>
      </c>
      <c r="AV296" s="22">
        <f t="shared" si="449"/>
        <v>0</v>
      </c>
      <c r="AW296" s="22">
        <f t="shared" si="422"/>
        <v>4512.5754860972856</v>
      </c>
      <c r="AX296" s="2"/>
      <c r="AY296" s="2"/>
      <c r="AZ296" s="2"/>
      <c r="BA296" s="2"/>
      <c r="BB296" s="2"/>
      <c r="BC296" s="2"/>
      <c r="BD296" s="2">
        <f t="shared" si="437"/>
        <v>0</v>
      </c>
      <c r="BE296" s="2">
        <f t="shared" si="440"/>
        <v>4512.5754860972856</v>
      </c>
      <c r="BF296" s="2">
        <f t="shared" si="444"/>
        <v>0</v>
      </c>
      <c r="BG296" s="2">
        <f t="shared" si="445"/>
        <v>1350</v>
      </c>
      <c r="BH296" s="2">
        <f t="shared" si="445"/>
        <v>0</v>
      </c>
      <c r="BI296" s="2">
        <f t="shared" si="445"/>
        <v>3850</v>
      </c>
      <c r="BJ296" s="2">
        <f t="shared" si="445"/>
        <v>0</v>
      </c>
      <c r="BK296" s="2">
        <v>4000</v>
      </c>
      <c r="BL296" s="2">
        <v>4000</v>
      </c>
      <c r="BM296" s="10">
        <f t="shared" si="382"/>
        <v>0</v>
      </c>
    </row>
    <row r="297" spans="1:65" hidden="1" x14ac:dyDescent="0.2">
      <c r="A297" s="24"/>
      <c r="B297" s="31"/>
      <c r="C297" s="20"/>
      <c r="D297" s="20"/>
      <c r="E297" s="20"/>
      <c r="F297" s="20"/>
      <c r="G297" s="20"/>
      <c r="H297" s="20"/>
      <c r="I297" s="32">
        <v>372</v>
      </c>
      <c r="J297" s="33" t="s">
        <v>125</v>
      </c>
      <c r="K297" s="34">
        <f t="shared" si="447"/>
        <v>25650</v>
      </c>
      <c r="L297" s="34">
        <f t="shared" si="447"/>
        <v>40000</v>
      </c>
      <c r="M297" s="34">
        <f t="shared" si="447"/>
        <v>40000</v>
      </c>
      <c r="N297" s="34">
        <f t="shared" ref="N297:AB297" si="450">SUM(N298:N300)</f>
        <v>16000</v>
      </c>
      <c r="O297" s="34">
        <f t="shared" si="450"/>
        <v>16000</v>
      </c>
      <c r="P297" s="34">
        <f t="shared" si="450"/>
        <v>25000</v>
      </c>
      <c r="Q297" s="34">
        <f t="shared" si="450"/>
        <v>25000</v>
      </c>
      <c r="R297" s="34">
        <f t="shared" si="450"/>
        <v>14665.8</v>
      </c>
      <c r="S297" s="34">
        <f t="shared" si="450"/>
        <v>25000</v>
      </c>
      <c r="T297" s="34">
        <f t="shared" si="450"/>
        <v>16422</v>
      </c>
      <c r="U297" s="34">
        <f t="shared" si="450"/>
        <v>0</v>
      </c>
      <c r="V297" s="34">
        <f t="shared" si="450"/>
        <v>200</v>
      </c>
      <c r="W297" s="34">
        <f t="shared" si="450"/>
        <v>25000</v>
      </c>
      <c r="X297" s="34">
        <f t="shared" si="450"/>
        <v>25000</v>
      </c>
      <c r="Y297" s="34">
        <f t="shared" si="450"/>
        <v>30000</v>
      </c>
      <c r="Z297" s="34">
        <f t="shared" ref="Z297" si="451">SUM(Z298:Z300)</f>
        <v>30000</v>
      </c>
      <c r="AA297" s="34">
        <f t="shared" si="450"/>
        <v>30000</v>
      </c>
      <c r="AB297" s="34">
        <f t="shared" si="450"/>
        <v>15498.58</v>
      </c>
      <c r="AC297" s="34">
        <f t="shared" ref="AC297:AP297" si="452">SUM(AC298:AC300)</f>
        <v>30000</v>
      </c>
      <c r="AD297" s="34">
        <f t="shared" si="452"/>
        <v>45000</v>
      </c>
      <c r="AE297" s="34">
        <f t="shared" si="452"/>
        <v>0</v>
      </c>
      <c r="AF297" s="34">
        <f t="shared" si="452"/>
        <v>0</v>
      </c>
      <c r="AG297" s="34">
        <f t="shared" si="452"/>
        <v>45000</v>
      </c>
      <c r="AH297" s="34">
        <f t="shared" si="452"/>
        <v>28479.629999999997</v>
      </c>
      <c r="AI297" s="34">
        <f t="shared" si="452"/>
        <v>45000</v>
      </c>
      <c r="AJ297" s="34">
        <f t="shared" si="452"/>
        <v>12998.7</v>
      </c>
      <c r="AK297" s="34">
        <f t="shared" si="452"/>
        <v>45000</v>
      </c>
      <c r="AL297" s="34">
        <f t="shared" si="452"/>
        <v>0</v>
      </c>
      <c r="AM297" s="34">
        <f t="shared" si="452"/>
        <v>0</v>
      </c>
      <c r="AN297" s="34">
        <f t="shared" si="452"/>
        <v>45000</v>
      </c>
      <c r="AO297" s="22">
        <f t="shared" si="430"/>
        <v>5972.5263786581718</v>
      </c>
      <c r="AP297" s="34">
        <f t="shared" si="452"/>
        <v>34000</v>
      </c>
      <c r="AQ297" s="34"/>
      <c r="AR297" s="22">
        <f t="shared" si="431"/>
        <v>4512.5754860972856</v>
      </c>
      <c r="AS297" s="22"/>
      <c r="AT297" s="22">
        <f t="shared" ref="AT297" si="453">SUM(AT298:AT300)</f>
        <v>0</v>
      </c>
      <c r="AU297" s="22">
        <f t="shared" ref="AU297:AV297" si="454">SUM(AU298:AU300)</f>
        <v>0</v>
      </c>
      <c r="AV297" s="22">
        <f t="shared" si="454"/>
        <v>0</v>
      </c>
      <c r="AW297" s="22">
        <f t="shared" si="422"/>
        <v>4512.5754860972856</v>
      </c>
      <c r="AX297" s="2"/>
      <c r="AY297" s="2"/>
      <c r="AZ297" s="2"/>
      <c r="BA297" s="2"/>
      <c r="BB297" s="2"/>
      <c r="BC297" s="2"/>
      <c r="BD297" s="2">
        <f t="shared" si="437"/>
        <v>0</v>
      </c>
      <c r="BE297" s="2">
        <f t="shared" si="440"/>
        <v>4512.5754860972856</v>
      </c>
      <c r="BF297" s="2">
        <f t="shared" si="444"/>
        <v>0</v>
      </c>
      <c r="BG297" s="2">
        <f>SUM(BG298:BG300)</f>
        <v>1350</v>
      </c>
      <c r="BH297" s="2">
        <f>SUM(BH298:BH300)</f>
        <v>0</v>
      </c>
      <c r="BI297" s="2">
        <f>SUM(BI298:BI300)</f>
        <v>3850</v>
      </c>
      <c r="BJ297" s="2">
        <f t="shared" ref="BJ297:BL297" si="455">SUM(BJ298:BJ300)</f>
        <v>0</v>
      </c>
      <c r="BK297" s="2">
        <f t="shared" si="455"/>
        <v>0</v>
      </c>
      <c r="BL297" s="2">
        <f t="shared" si="455"/>
        <v>0</v>
      </c>
      <c r="BM297" s="10">
        <f t="shared" si="382"/>
        <v>0</v>
      </c>
    </row>
    <row r="298" spans="1:65" hidden="1" x14ac:dyDescent="0.2">
      <c r="A298" s="24"/>
      <c r="B298" s="31"/>
      <c r="C298" s="20"/>
      <c r="D298" s="20"/>
      <c r="E298" s="20"/>
      <c r="F298" s="20"/>
      <c r="G298" s="20"/>
      <c r="H298" s="20"/>
      <c r="I298" s="32">
        <v>37211</v>
      </c>
      <c r="J298" s="33" t="s">
        <v>158</v>
      </c>
      <c r="K298" s="34">
        <v>25650</v>
      </c>
      <c r="L298" s="34">
        <v>40000</v>
      </c>
      <c r="M298" s="34">
        <v>40000</v>
      </c>
      <c r="N298" s="34">
        <v>6000</v>
      </c>
      <c r="O298" s="34">
        <v>6000</v>
      </c>
      <c r="P298" s="34">
        <v>10000</v>
      </c>
      <c r="Q298" s="34">
        <v>10000</v>
      </c>
      <c r="R298" s="34">
        <v>4289</v>
      </c>
      <c r="S298" s="34">
        <v>10000</v>
      </c>
      <c r="T298" s="34">
        <v>2847</v>
      </c>
      <c r="U298" s="34"/>
      <c r="V298" s="22">
        <f t="shared" si="265"/>
        <v>100</v>
      </c>
      <c r="W298" s="34">
        <v>10000</v>
      </c>
      <c r="X298" s="34">
        <v>10000</v>
      </c>
      <c r="Y298" s="34">
        <v>15000</v>
      </c>
      <c r="Z298" s="34">
        <v>10000</v>
      </c>
      <c r="AA298" s="34">
        <v>15000</v>
      </c>
      <c r="AB298" s="34"/>
      <c r="AC298" s="34">
        <v>15000</v>
      </c>
      <c r="AD298" s="34">
        <v>15000</v>
      </c>
      <c r="AE298" s="34"/>
      <c r="AF298" s="34"/>
      <c r="AG298" s="37">
        <f>SUM(AD298+AE298-AF298)</f>
        <v>15000</v>
      </c>
      <c r="AH298" s="34">
        <v>14980.98</v>
      </c>
      <c r="AI298" s="34">
        <v>15000</v>
      </c>
      <c r="AJ298" s="2">
        <v>0</v>
      </c>
      <c r="AK298" s="34">
        <v>15000</v>
      </c>
      <c r="AL298" s="34"/>
      <c r="AM298" s="34"/>
      <c r="AN298" s="2">
        <f t="shared" si="381"/>
        <v>15000</v>
      </c>
      <c r="AO298" s="22">
        <f t="shared" si="430"/>
        <v>1990.8421262193906</v>
      </c>
      <c r="AP298" s="2">
        <v>15000</v>
      </c>
      <c r="AQ298" s="2"/>
      <c r="AR298" s="22">
        <f t="shared" si="431"/>
        <v>1990.8421262193906</v>
      </c>
      <c r="AS298" s="22"/>
      <c r="AT298" s="22"/>
      <c r="AU298" s="22"/>
      <c r="AV298" s="22"/>
      <c r="AW298" s="22">
        <f t="shared" si="422"/>
        <v>1990.8421262193906</v>
      </c>
      <c r="AX298" s="2">
        <v>1990.84</v>
      </c>
      <c r="AY298" s="2"/>
      <c r="AZ298" s="2"/>
      <c r="BA298" s="2"/>
      <c r="BB298" s="2"/>
      <c r="BC298" s="2"/>
      <c r="BD298" s="2">
        <f t="shared" si="437"/>
        <v>1990.84</v>
      </c>
      <c r="BE298" s="2">
        <f t="shared" si="440"/>
        <v>2.1262193906750326E-3</v>
      </c>
      <c r="BF298" s="2">
        <f t="shared" si="444"/>
        <v>-1990.84</v>
      </c>
      <c r="BG298" s="2">
        <v>1350</v>
      </c>
      <c r="BH298" s="2">
        <v>0</v>
      </c>
      <c r="BI298" s="2">
        <v>1350</v>
      </c>
      <c r="BJ298" s="2">
        <v>0</v>
      </c>
      <c r="BK298" s="2"/>
      <c r="BL298" s="2"/>
      <c r="BM298" s="10">
        <f t="shared" si="382"/>
        <v>0</v>
      </c>
    </row>
    <row r="299" spans="1:65" hidden="1" x14ac:dyDescent="0.2">
      <c r="A299" s="24"/>
      <c r="B299" s="31"/>
      <c r="C299" s="20"/>
      <c r="D299" s="20"/>
      <c r="E299" s="20"/>
      <c r="F299" s="20"/>
      <c r="G299" s="20"/>
      <c r="H299" s="20"/>
      <c r="I299" s="32">
        <v>37211</v>
      </c>
      <c r="J299" s="33" t="s">
        <v>363</v>
      </c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22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7"/>
      <c r="AH299" s="34"/>
      <c r="AI299" s="34"/>
      <c r="AJ299" s="2"/>
      <c r="AK299" s="34"/>
      <c r="AL299" s="34"/>
      <c r="AM299" s="34"/>
      <c r="AN299" s="2"/>
      <c r="AO299" s="22">
        <f t="shared" si="430"/>
        <v>0</v>
      </c>
      <c r="AP299" s="2">
        <v>4000</v>
      </c>
      <c r="AQ299" s="2"/>
      <c r="AR299" s="22">
        <f t="shared" si="431"/>
        <v>530.89123365850423</v>
      </c>
      <c r="AS299" s="22"/>
      <c r="AT299" s="22"/>
      <c r="AU299" s="22"/>
      <c r="AV299" s="22"/>
      <c r="AW299" s="22">
        <f t="shared" si="422"/>
        <v>530.89123365850423</v>
      </c>
      <c r="AX299" s="2">
        <v>530.89</v>
      </c>
      <c r="AY299" s="2"/>
      <c r="AZ299" s="2"/>
      <c r="BA299" s="2"/>
      <c r="BB299" s="2"/>
      <c r="BC299" s="2"/>
      <c r="BD299" s="2">
        <f t="shared" si="437"/>
        <v>530.89</v>
      </c>
      <c r="BE299" s="2">
        <f t="shared" si="440"/>
        <v>1.2336585042476145E-3</v>
      </c>
      <c r="BF299" s="2">
        <f t="shared" si="444"/>
        <v>-530.89</v>
      </c>
      <c r="BG299" s="2"/>
      <c r="BH299" s="2">
        <v>0</v>
      </c>
      <c r="BI299" s="2">
        <v>500</v>
      </c>
      <c r="BJ299" s="2">
        <v>0</v>
      </c>
      <c r="BK299" s="2"/>
      <c r="BL299" s="2"/>
      <c r="BM299" s="10">
        <f t="shared" si="382"/>
        <v>0</v>
      </c>
    </row>
    <row r="300" spans="1:65" hidden="1" x14ac:dyDescent="0.2">
      <c r="A300" s="24"/>
      <c r="B300" s="31"/>
      <c r="C300" s="20"/>
      <c r="D300" s="20"/>
      <c r="E300" s="20"/>
      <c r="F300" s="20"/>
      <c r="G300" s="20"/>
      <c r="H300" s="20"/>
      <c r="I300" s="32">
        <v>37211</v>
      </c>
      <c r="J300" s="33" t="s">
        <v>159</v>
      </c>
      <c r="K300" s="34"/>
      <c r="L300" s="34"/>
      <c r="M300" s="34"/>
      <c r="N300" s="34">
        <v>10000</v>
      </c>
      <c r="O300" s="34">
        <v>10000</v>
      </c>
      <c r="P300" s="34">
        <v>15000</v>
      </c>
      <c r="Q300" s="34">
        <v>15000</v>
      </c>
      <c r="R300" s="34">
        <v>10376.799999999999</v>
      </c>
      <c r="S300" s="34">
        <v>15000</v>
      </c>
      <c r="T300" s="34">
        <v>13575</v>
      </c>
      <c r="U300" s="34"/>
      <c r="V300" s="22">
        <f t="shared" si="265"/>
        <v>100</v>
      </c>
      <c r="W300" s="34">
        <v>15000</v>
      </c>
      <c r="X300" s="34">
        <v>15000</v>
      </c>
      <c r="Y300" s="34">
        <v>15000</v>
      </c>
      <c r="Z300" s="34">
        <v>20000</v>
      </c>
      <c r="AA300" s="34">
        <v>15000</v>
      </c>
      <c r="AB300" s="34">
        <v>15498.58</v>
      </c>
      <c r="AC300" s="34">
        <v>15000</v>
      </c>
      <c r="AD300" s="34">
        <v>30000</v>
      </c>
      <c r="AE300" s="34"/>
      <c r="AF300" s="34"/>
      <c r="AG300" s="37">
        <f>SUM(AD300+AE300-AF300)</f>
        <v>30000</v>
      </c>
      <c r="AH300" s="34">
        <v>13498.65</v>
      </c>
      <c r="AI300" s="34">
        <v>30000</v>
      </c>
      <c r="AJ300" s="2">
        <v>12998.7</v>
      </c>
      <c r="AK300" s="34">
        <v>30000</v>
      </c>
      <c r="AL300" s="34"/>
      <c r="AM300" s="34"/>
      <c r="AN300" s="2">
        <f t="shared" si="381"/>
        <v>30000</v>
      </c>
      <c r="AO300" s="22">
        <f t="shared" si="430"/>
        <v>3981.6842524387812</v>
      </c>
      <c r="AP300" s="2">
        <v>15000</v>
      </c>
      <c r="AQ300" s="2"/>
      <c r="AR300" s="22">
        <f t="shared" si="431"/>
        <v>1990.8421262193906</v>
      </c>
      <c r="AS300" s="22"/>
      <c r="AT300" s="22"/>
      <c r="AU300" s="22"/>
      <c r="AV300" s="22"/>
      <c r="AW300" s="22">
        <f t="shared" si="422"/>
        <v>1990.8421262193906</v>
      </c>
      <c r="AX300" s="2">
        <v>1990.84</v>
      </c>
      <c r="AY300" s="2"/>
      <c r="AZ300" s="2"/>
      <c r="BA300" s="2"/>
      <c r="BB300" s="2"/>
      <c r="BC300" s="2"/>
      <c r="BD300" s="2">
        <f t="shared" si="437"/>
        <v>1990.84</v>
      </c>
      <c r="BE300" s="2">
        <f t="shared" si="440"/>
        <v>2.1262193906750326E-3</v>
      </c>
      <c r="BF300" s="2">
        <f t="shared" si="444"/>
        <v>-1990.84</v>
      </c>
      <c r="BG300" s="2"/>
      <c r="BH300" s="2">
        <v>0</v>
      </c>
      <c r="BI300" s="2">
        <v>2000</v>
      </c>
      <c r="BJ300" s="2">
        <v>0</v>
      </c>
      <c r="BK300" s="2"/>
      <c r="BL300" s="2"/>
      <c r="BM300" s="10">
        <f t="shared" si="382"/>
        <v>0</v>
      </c>
    </row>
    <row r="301" spans="1:65" hidden="1" x14ac:dyDescent="0.2">
      <c r="A301" s="19" t="s">
        <v>190</v>
      </c>
      <c r="B301" s="31"/>
      <c r="C301" s="20"/>
      <c r="D301" s="20"/>
      <c r="E301" s="20"/>
      <c r="F301" s="20"/>
      <c r="G301" s="20"/>
      <c r="H301" s="20"/>
      <c r="I301" s="33" t="s">
        <v>188</v>
      </c>
      <c r="J301" s="31"/>
      <c r="K301" s="20"/>
      <c r="L301" s="20"/>
      <c r="M301" s="20"/>
      <c r="N301" s="20"/>
      <c r="O301" s="20"/>
      <c r="P301" s="43">
        <f t="shared" ref="P301:V303" si="456">SUM(P302)</f>
        <v>400000</v>
      </c>
      <c r="Q301" s="43">
        <f t="shared" si="456"/>
        <v>400000</v>
      </c>
      <c r="R301" s="43">
        <f t="shared" si="456"/>
        <v>2120.34</v>
      </c>
      <c r="S301" s="43">
        <f t="shared" si="456"/>
        <v>0</v>
      </c>
      <c r="T301" s="43">
        <f t="shared" si="456"/>
        <v>0</v>
      </c>
      <c r="U301" s="43">
        <f t="shared" si="456"/>
        <v>0</v>
      </c>
      <c r="V301" s="43">
        <f t="shared" si="456"/>
        <v>0</v>
      </c>
      <c r="W301" s="43"/>
      <c r="X301" s="34"/>
      <c r="Y301" s="34"/>
      <c r="Z301" s="34"/>
      <c r="AA301" s="34">
        <v>0</v>
      </c>
      <c r="AB301" s="34"/>
      <c r="AC301" s="34">
        <v>0</v>
      </c>
      <c r="AD301" s="34"/>
      <c r="AE301" s="34"/>
      <c r="AF301" s="34"/>
      <c r="AG301" s="37">
        <f t="shared" ref="AG301:AG306" si="457">SUM(AC301+AE301-AF301)</f>
        <v>0</v>
      </c>
      <c r="AH301" s="34"/>
      <c r="AI301" s="34"/>
      <c r="AJ301" s="2"/>
      <c r="AK301" s="34"/>
      <c r="AL301" s="34"/>
      <c r="AM301" s="34"/>
      <c r="AN301" s="2">
        <f t="shared" si="381"/>
        <v>0</v>
      </c>
      <c r="AO301" s="22">
        <f t="shared" si="430"/>
        <v>0</v>
      </c>
      <c r="AP301" s="2"/>
      <c r="AQ301" s="2"/>
      <c r="AR301" s="22">
        <f t="shared" si="431"/>
        <v>0</v>
      </c>
      <c r="AS301" s="22"/>
      <c r="AT301" s="22"/>
      <c r="AU301" s="22"/>
      <c r="AV301" s="22"/>
      <c r="AW301" s="22">
        <f t="shared" si="422"/>
        <v>0</v>
      </c>
      <c r="AX301" s="2"/>
      <c r="AY301" s="2"/>
      <c r="AZ301" s="2"/>
      <c r="BA301" s="2"/>
      <c r="BB301" s="2"/>
      <c r="BC301" s="2"/>
      <c r="BD301" s="2">
        <f t="shared" si="437"/>
        <v>0</v>
      </c>
      <c r="BE301" s="2">
        <f t="shared" si="440"/>
        <v>0</v>
      </c>
      <c r="BF301" s="2">
        <f t="shared" si="444"/>
        <v>0</v>
      </c>
      <c r="BG301" s="2"/>
      <c r="BH301" s="2"/>
      <c r="BI301" s="2"/>
      <c r="BJ301" s="2"/>
      <c r="BK301" s="2"/>
      <c r="BL301" s="2"/>
      <c r="BM301" s="10" t="e">
        <f t="shared" si="382"/>
        <v>#DIV/0!</v>
      </c>
    </row>
    <row r="302" spans="1:65" hidden="1" x14ac:dyDescent="0.2">
      <c r="A302" s="19"/>
      <c r="B302" s="31"/>
      <c r="C302" s="20"/>
      <c r="D302" s="20"/>
      <c r="E302" s="20"/>
      <c r="F302" s="20"/>
      <c r="G302" s="20"/>
      <c r="H302" s="20"/>
      <c r="I302" s="33" t="s">
        <v>189</v>
      </c>
      <c r="J302" s="31"/>
      <c r="K302" s="20"/>
      <c r="L302" s="20"/>
      <c r="M302" s="20"/>
      <c r="N302" s="20"/>
      <c r="O302" s="20"/>
      <c r="P302" s="43">
        <f t="shared" si="456"/>
        <v>400000</v>
      </c>
      <c r="Q302" s="43">
        <f t="shared" si="456"/>
        <v>400000</v>
      </c>
      <c r="R302" s="43">
        <f t="shared" si="456"/>
        <v>2120.34</v>
      </c>
      <c r="S302" s="43">
        <f t="shared" si="456"/>
        <v>0</v>
      </c>
      <c r="T302" s="43">
        <f t="shared" si="456"/>
        <v>0</v>
      </c>
      <c r="U302" s="43">
        <f t="shared" si="456"/>
        <v>0</v>
      </c>
      <c r="V302" s="43">
        <f t="shared" si="456"/>
        <v>0</v>
      </c>
      <c r="W302" s="43"/>
      <c r="X302" s="34"/>
      <c r="Y302" s="34"/>
      <c r="Z302" s="34"/>
      <c r="AA302" s="34">
        <v>0</v>
      </c>
      <c r="AB302" s="34"/>
      <c r="AC302" s="34">
        <v>0</v>
      </c>
      <c r="AD302" s="34"/>
      <c r="AE302" s="34"/>
      <c r="AF302" s="34"/>
      <c r="AG302" s="37">
        <f t="shared" si="457"/>
        <v>0</v>
      </c>
      <c r="AH302" s="34"/>
      <c r="AI302" s="34"/>
      <c r="AJ302" s="2"/>
      <c r="AK302" s="34"/>
      <c r="AL302" s="34"/>
      <c r="AM302" s="34"/>
      <c r="AN302" s="2">
        <f t="shared" si="381"/>
        <v>0</v>
      </c>
      <c r="AO302" s="22">
        <f t="shared" si="430"/>
        <v>0</v>
      </c>
      <c r="AP302" s="2"/>
      <c r="AQ302" s="2"/>
      <c r="AR302" s="22">
        <f t="shared" si="431"/>
        <v>0</v>
      </c>
      <c r="AS302" s="22"/>
      <c r="AT302" s="22"/>
      <c r="AU302" s="22"/>
      <c r="AV302" s="22"/>
      <c r="AW302" s="22">
        <f t="shared" si="422"/>
        <v>0</v>
      </c>
      <c r="AX302" s="2"/>
      <c r="AY302" s="2"/>
      <c r="AZ302" s="2"/>
      <c r="BA302" s="2"/>
      <c r="BB302" s="2"/>
      <c r="BC302" s="2"/>
      <c r="BD302" s="2">
        <f t="shared" si="437"/>
        <v>0</v>
      </c>
      <c r="BE302" s="2">
        <f t="shared" si="440"/>
        <v>0</v>
      </c>
      <c r="BF302" s="2">
        <f t="shared" si="444"/>
        <v>0</v>
      </c>
      <c r="BG302" s="2"/>
      <c r="BH302" s="2"/>
      <c r="BI302" s="2"/>
      <c r="BJ302" s="2"/>
      <c r="BK302" s="2"/>
      <c r="BL302" s="2"/>
      <c r="BM302" s="10" t="e">
        <f t="shared" si="382"/>
        <v>#DIV/0!</v>
      </c>
    </row>
    <row r="303" spans="1:65" hidden="1" x14ac:dyDescent="0.2">
      <c r="A303" s="29"/>
      <c r="B303" s="36"/>
      <c r="C303" s="35"/>
      <c r="D303" s="35"/>
      <c r="E303" s="35"/>
      <c r="F303" s="35"/>
      <c r="G303" s="35"/>
      <c r="H303" s="35"/>
      <c r="I303" s="21">
        <v>3</v>
      </c>
      <c r="J303" s="5" t="s">
        <v>4</v>
      </c>
      <c r="K303" s="22"/>
      <c r="L303" s="22"/>
      <c r="M303" s="22"/>
      <c r="N303" s="22"/>
      <c r="O303" s="22"/>
      <c r="P303" s="22">
        <f t="shared" si="456"/>
        <v>400000</v>
      </c>
      <c r="Q303" s="22">
        <f t="shared" si="456"/>
        <v>400000</v>
      </c>
      <c r="R303" s="22">
        <f t="shared" si="456"/>
        <v>2120.34</v>
      </c>
      <c r="S303" s="22">
        <f t="shared" si="456"/>
        <v>0</v>
      </c>
      <c r="T303" s="22">
        <f t="shared" si="456"/>
        <v>0</v>
      </c>
      <c r="U303" s="22">
        <f t="shared" si="456"/>
        <v>0</v>
      </c>
      <c r="V303" s="22">
        <f t="shared" si="265"/>
        <v>0</v>
      </c>
      <c r="W303" s="22"/>
      <c r="X303" s="22"/>
      <c r="Y303" s="22"/>
      <c r="Z303" s="22"/>
      <c r="AA303" s="22">
        <v>0</v>
      </c>
      <c r="AB303" s="22"/>
      <c r="AC303" s="22">
        <v>0</v>
      </c>
      <c r="AD303" s="22"/>
      <c r="AE303" s="22"/>
      <c r="AF303" s="22"/>
      <c r="AG303" s="37">
        <f t="shared" si="457"/>
        <v>0</v>
      </c>
      <c r="AH303" s="34"/>
      <c r="AI303" s="34"/>
      <c r="AJ303" s="2"/>
      <c r="AK303" s="34"/>
      <c r="AL303" s="34"/>
      <c r="AM303" s="34"/>
      <c r="AN303" s="2">
        <f t="shared" si="381"/>
        <v>0</v>
      </c>
      <c r="AO303" s="22">
        <f t="shared" si="430"/>
        <v>0</v>
      </c>
      <c r="AP303" s="2"/>
      <c r="AQ303" s="2"/>
      <c r="AR303" s="22">
        <f t="shared" si="431"/>
        <v>0</v>
      </c>
      <c r="AS303" s="22"/>
      <c r="AT303" s="22"/>
      <c r="AU303" s="22"/>
      <c r="AV303" s="22"/>
      <c r="AW303" s="22">
        <f t="shared" si="422"/>
        <v>0</v>
      </c>
      <c r="AX303" s="2"/>
      <c r="AY303" s="2"/>
      <c r="AZ303" s="2"/>
      <c r="BA303" s="2"/>
      <c r="BB303" s="2"/>
      <c r="BC303" s="2"/>
      <c r="BD303" s="2">
        <f t="shared" si="437"/>
        <v>0</v>
      </c>
      <c r="BE303" s="2">
        <f t="shared" si="440"/>
        <v>0</v>
      </c>
      <c r="BF303" s="2">
        <f t="shared" si="444"/>
        <v>0</v>
      </c>
      <c r="BG303" s="2"/>
      <c r="BH303" s="2"/>
      <c r="BI303" s="2"/>
      <c r="BJ303" s="2"/>
      <c r="BK303" s="2"/>
      <c r="BL303" s="2"/>
      <c r="BM303" s="10" t="e">
        <f t="shared" si="382"/>
        <v>#DIV/0!</v>
      </c>
    </row>
    <row r="304" spans="1:65" hidden="1" x14ac:dyDescent="0.2">
      <c r="A304" s="29"/>
      <c r="B304" s="36"/>
      <c r="C304" s="35"/>
      <c r="D304" s="35"/>
      <c r="E304" s="35"/>
      <c r="F304" s="35"/>
      <c r="G304" s="35"/>
      <c r="H304" s="35"/>
      <c r="I304" s="21">
        <v>38</v>
      </c>
      <c r="J304" s="5" t="s">
        <v>14</v>
      </c>
      <c r="K304" s="22"/>
      <c r="L304" s="22"/>
      <c r="M304" s="22"/>
      <c r="N304" s="22"/>
      <c r="O304" s="22"/>
      <c r="P304" s="22">
        <f>SUM(P306)</f>
        <v>400000</v>
      </c>
      <c r="Q304" s="22">
        <f>SUM(Q306)</f>
        <v>400000</v>
      </c>
      <c r="R304" s="22">
        <f>SUM(R306)</f>
        <v>2120.34</v>
      </c>
      <c r="S304" s="22">
        <f>SUM(S306)</f>
        <v>0</v>
      </c>
      <c r="T304" s="22">
        <f>SUM(T306)</f>
        <v>0</v>
      </c>
      <c r="U304" s="22">
        <v>0</v>
      </c>
      <c r="V304" s="22">
        <f t="shared" si="265"/>
        <v>0</v>
      </c>
      <c r="W304" s="22"/>
      <c r="X304" s="22"/>
      <c r="Y304" s="22"/>
      <c r="Z304" s="22"/>
      <c r="AA304" s="22">
        <v>0</v>
      </c>
      <c r="AB304" s="22"/>
      <c r="AC304" s="22">
        <v>0</v>
      </c>
      <c r="AD304" s="22"/>
      <c r="AE304" s="22"/>
      <c r="AF304" s="22"/>
      <c r="AG304" s="37">
        <f t="shared" si="457"/>
        <v>0</v>
      </c>
      <c r="AH304" s="34"/>
      <c r="AI304" s="34"/>
      <c r="AJ304" s="2"/>
      <c r="AK304" s="34"/>
      <c r="AL304" s="34"/>
      <c r="AM304" s="34"/>
      <c r="AN304" s="2">
        <f t="shared" si="381"/>
        <v>0</v>
      </c>
      <c r="AO304" s="22">
        <f t="shared" si="430"/>
        <v>0</v>
      </c>
      <c r="AP304" s="2"/>
      <c r="AQ304" s="2"/>
      <c r="AR304" s="22">
        <f t="shared" si="431"/>
        <v>0</v>
      </c>
      <c r="AS304" s="22"/>
      <c r="AT304" s="22"/>
      <c r="AU304" s="22"/>
      <c r="AV304" s="22"/>
      <c r="AW304" s="22">
        <f t="shared" si="422"/>
        <v>0</v>
      </c>
      <c r="AX304" s="2"/>
      <c r="AY304" s="2"/>
      <c r="AZ304" s="2"/>
      <c r="BA304" s="2"/>
      <c r="BB304" s="2"/>
      <c r="BC304" s="2"/>
      <c r="BD304" s="2">
        <f t="shared" si="437"/>
        <v>0</v>
      </c>
      <c r="BE304" s="2">
        <f t="shared" si="440"/>
        <v>0</v>
      </c>
      <c r="BF304" s="2">
        <f t="shared" si="444"/>
        <v>0</v>
      </c>
      <c r="BG304" s="2"/>
      <c r="BH304" s="2"/>
      <c r="BI304" s="2"/>
      <c r="BJ304" s="2"/>
      <c r="BK304" s="2"/>
      <c r="BL304" s="2"/>
      <c r="BM304" s="10" t="e">
        <f t="shared" si="382"/>
        <v>#DIV/0!</v>
      </c>
    </row>
    <row r="305" spans="1:70" hidden="1" x14ac:dyDescent="0.2">
      <c r="A305" s="24"/>
      <c r="B305" s="31"/>
      <c r="C305" s="20"/>
      <c r="D305" s="20"/>
      <c r="E305" s="20"/>
      <c r="F305" s="20"/>
      <c r="G305" s="20"/>
      <c r="H305" s="20"/>
      <c r="I305" s="32">
        <v>382</v>
      </c>
      <c r="J305" s="33" t="s">
        <v>142</v>
      </c>
      <c r="K305" s="34"/>
      <c r="L305" s="34"/>
      <c r="M305" s="34"/>
      <c r="N305" s="34"/>
      <c r="O305" s="34"/>
      <c r="P305" s="34">
        <f>SUM(P306)</f>
        <v>400000</v>
      </c>
      <c r="Q305" s="34">
        <f>SUM(Q306)</f>
        <v>400000</v>
      </c>
      <c r="R305" s="34">
        <f>SUM(R306)</f>
        <v>2120.34</v>
      </c>
      <c r="S305" s="34">
        <f>SUM(S306)</f>
        <v>0</v>
      </c>
      <c r="T305" s="34">
        <f>SUM(T306)</f>
        <v>0</v>
      </c>
      <c r="U305" s="34"/>
      <c r="V305" s="22">
        <f t="shared" si="265"/>
        <v>0</v>
      </c>
      <c r="W305" s="34"/>
      <c r="X305" s="34"/>
      <c r="Y305" s="34"/>
      <c r="Z305" s="34"/>
      <c r="AA305" s="34">
        <v>0</v>
      </c>
      <c r="AB305" s="34"/>
      <c r="AC305" s="34">
        <v>0</v>
      </c>
      <c r="AD305" s="34"/>
      <c r="AE305" s="34"/>
      <c r="AF305" s="34"/>
      <c r="AG305" s="37">
        <f t="shared" si="457"/>
        <v>0</v>
      </c>
      <c r="AH305" s="34"/>
      <c r="AI305" s="34"/>
      <c r="AJ305" s="2"/>
      <c r="AK305" s="34"/>
      <c r="AL305" s="34"/>
      <c r="AM305" s="34"/>
      <c r="AN305" s="2">
        <f t="shared" si="381"/>
        <v>0</v>
      </c>
      <c r="AO305" s="22">
        <f t="shared" si="430"/>
        <v>0</v>
      </c>
      <c r="AP305" s="2"/>
      <c r="AQ305" s="2"/>
      <c r="AR305" s="22">
        <f t="shared" si="431"/>
        <v>0</v>
      </c>
      <c r="AS305" s="22"/>
      <c r="AT305" s="22"/>
      <c r="AU305" s="22"/>
      <c r="AV305" s="22"/>
      <c r="AW305" s="22">
        <f t="shared" si="422"/>
        <v>0</v>
      </c>
      <c r="AX305" s="2"/>
      <c r="AY305" s="2"/>
      <c r="AZ305" s="2"/>
      <c r="BA305" s="2"/>
      <c r="BB305" s="2"/>
      <c r="BC305" s="2"/>
      <c r="BD305" s="2">
        <f t="shared" si="437"/>
        <v>0</v>
      </c>
      <c r="BE305" s="2">
        <f t="shared" si="440"/>
        <v>0</v>
      </c>
      <c r="BF305" s="2">
        <f t="shared" si="444"/>
        <v>0</v>
      </c>
      <c r="BG305" s="2"/>
      <c r="BH305" s="2"/>
      <c r="BI305" s="2"/>
      <c r="BJ305" s="2"/>
      <c r="BK305" s="2"/>
      <c r="BL305" s="2"/>
      <c r="BM305" s="10" t="e">
        <f t="shared" si="382"/>
        <v>#DIV/0!</v>
      </c>
    </row>
    <row r="306" spans="1:70" hidden="1" x14ac:dyDescent="0.2">
      <c r="A306" s="24"/>
      <c r="B306" s="31"/>
      <c r="C306" s="20"/>
      <c r="D306" s="20"/>
      <c r="E306" s="20"/>
      <c r="F306" s="20"/>
      <c r="G306" s="20"/>
      <c r="H306" s="20"/>
      <c r="I306" s="32">
        <v>38221</v>
      </c>
      <c r="J306" s="33" t="s">
        <v>187</v>
      </c>
      <c r="K306" s="34"/>
      <c r="L306" s="34"/>
      <c r="M306" s="34"/>
      <c r="N306" s="34"/>
      <c r="O306" s="34"/>
      <c r="P306" s="34">
        <v>400000</v>
      </c>
      <c r="Q306" s="34">
        <v>400000</v>
      </c>
      <c r="R306" s="34">
        <v>2120.34</v>
      </c>
      <c r="S306" s="34"/>
      <c r="T306" s="34"/>
      <c r="U306" s="34"/>
      <c r="V306" s="22">
        <f t="shared" si="265"/>
        <v>0</v>
      </c>
      <c r="W306" s="34"/>
      <c r="X306" s="34"/>
      <c r="Y306" s="34"/>
      <c r="Z306" s="34"/>
      <c r="AA306" s="34">
        <v>0</v>
      </c>
      <c r="AB306" s="34"/>
      <c r="AC306" s="34">
        <v>0</v>
      </c>
      <c r="AD306" s="34"/>
      <c r="AE306" s="34"/>
      <c r="AF306" s="34"/>
      <c r="AG306" s="37">
        <f t="shared" si="457"/>
        <v>0</v>
      </c>
      <c r="AH306" s="34"/>
      <c r="AI306" s="34"/>
      <c r="AJ306" s="2"/>
      <c r="AK306" s="34"/>
      <c r="AL306" s="34"/>
      <c r="AM306" s="34"/>
      <c r="AN306" s="2">
        <f t="shared" si="381"/>
        <v>0</v>
      </c>
      <c r="AO306" s="22">
        <f t="shared" si="430"/>
        <v>0</v>
      </c>
      <c r="AP306" s="2"/>
      <c r="AQ306" s="2"/>
      <c r="AR306" s="22">
        <f t="shared" si="431"/>
        <v>0</v>
      </c>
      <c r="AS306" s="22"/>
      <c r="AT306" s="22"/>
      <c r="AU306" s="22"/>
      <c r="AV306" s="22"/>
      <c r="AW306" s="22">
        <f t="shared" si="422"/>
        <v>0</v>
      </c>
      <c r="AX306" s="2"/>
      <c r="AY306" s="2"/>
      <c r="AZ306" s="2"/>
      <c r="BA306" s="2"/>
      <c r="BB306" s="2"/>
      <c r="BC306" s="2"/>
      <c r="BD306" s="2">
        <f t="shared" si="437"/>
        <v>0</v>
      </c>
      <c r="BE306" s="2">
        <f t="shared" si="440"/>
        <v>0</v>
      </c>
      <c r="BF306" s="2">
        <f t="shared" si="444"/>
        <v>0</v>
      </c>
      <c r="BG306" s="2"/>
      <c r="BH306" s="2"/>
      <c r="BI306" s="2"/>
      <c r="BJ306" s="2"/>
      <c r="BK306" s="2"/>
      <c r="BL306" s="2"/>
      <c r="BM306" s="10" t="e">
        <f t="shared" si="382"/>
        <v>#DIV/0!</v>
      </c>
    </row>
    <row r="307" spans="1:70" hidden="1" x14ac:dyDescent="0.2">
      <c r="A307" s="24" t="s">
        <v>333</v>
      </c>
      <c r="B307" s="31"/>
      <c r="C307" s="20"/>
      <c r="D307" s="20"/>
      <c r="E307" s="20"/>
      <c r="F307" s="20"/>
      <c r="G307" s="20"/>
      <c r="H307" s="20"/>
      <c r="I307" s="32" t="s">
        <v>21</v>
      </c>
      <c r="J307" s="33" t="s">
        <v>129</v>
      </c>
      <c r="K307" s="34">
        <f t="shared" ref="K307:AE310" si="458">SUM(K308)</f>
        <v>10000</v>
      </c>
      <c r="L307" s="34">
        <f t="shared" si="458"/>
        <v>20000</v>
      </c>
      <c r="M307" s="34">
        <f t="shared" si="458"/>
        <v>20000</v>
      </c>
      <c r="N307" s="34">
        <f t="shared" si="458"/>
        <v>3000</v>
      </c>
      <c r="O307" s="34">
        <f t="shared" si="458"/>
        <v>3000</v>
      </c>
      <c r="P307" s="34">
        <f t="shared" si="458"/>
        <v>3000</v>
      </c>
      <c r="Q307" s="34">
        <f t="shared" si="458"/>
        <v>3000</v>
      </c>
      <c r="R307" s="34">
        <f t="shared" si="458"/>
        <v>0</v>
      </c>
      <c r="S307" s="34">
        <f t="shared" si="458"/>
        <v>3000</v>
      </c>
      <c r="T307" s="34">
        <f t="shared" si="458"/>
        <v>0</v>
      </c>
      <c r="U307" s="34">
        <f t="shared" si="458"/>
        <v>0</v>
      </c>
      <c r="V307" s="34">
        <f t="shared" si="458"/>
        <v>100</v>
      </c>
      <c r="W307" s="34">
        <f t="shared" si="458"/>
        <v>3000</v>
      </c>
      <c r="X307" s="34">
        <f t="shared" si="458"/>
        <v>3000</v>
      </c>
      <c r="Y307" s="34">
        <f t="shared" si="458"/>
        <v>3000</v>
      </c>
      <c r="Z307" s="34">
        <f t="shared" si="458"/>
        <v>3000</v>
      </c>
      <c r="AA307" s="34">
        <f t="shared" si="458"/>
        <v>22000</v>
      </c>
      <c r="AB307" s="34">
        <f t="shared" si="458"/>
        <v>0</v>
      </c>
      <c r="AC307" s="34">
        <f t="shared" si="458"/>
        <v>22000</v>
      </c>
      <c r="AD307" s="34">
        <f t="shared" si="458"/>
        <v>22000</v>
      </c>
      <c r="AE307" s="34">
        <f t="shared" si="458"/>
        <v>0</v>
      </c>
      <c r="AF307" s="34">
        <f t="shared" ref="AF307:AQ310" si="459">SUM(AF308)</f>
        <v>0</v>
      </c>
      <c r="AG307" s="34">
        <f t="shared" si="459"/>
        <v>22000</v>
      </c>
      <c r="AH307" s="34">
        <f t="shared" si="459"/>
        <v>10836.89</v>
      </c>
      <c r="AI307" s="34">
        <f t="shared" si="459"/>
        <v>10000</v>
      </c>
      <c r="AJ307" s="34">
        <f t="shared" si="459"/>
        <v>10000</v>
      </c>
      <c r="AK307" s="34">
        <f t="shared" si="459"/>
        <v>10000</v>
      </c>
      <c r="AL307" s="34">
        <f t="shared" si="459"/>
        <v>0</v>
      </c>
      <c r="AM307" s="34">
        <f>SUM(AM308)</f>
        <v>0</v>
      </c>
      <c r="AN307" s="34">
        <f t="shared" ref="AN307:AQ307" si="460">SUM(AN308)</f>
        <v>10000</v>
      </c>
      <c r="AO307" s="22">
        <f t="shared" si="430"/>
        <v>1327.2280841462605</v>
      </c>
      <c r="AP307" s="34">
        <f t="shared" si="460"/>
        <v>10000</v>
      </c>
      <c r="AQ307" s="34">
        <f t="shared" si="460"/>
        <v>0</v>
      </c>
      <c r="AR307" s="22">
        <f t="shared" si="431"/>
        <v>1327.2280841462605</v>
      </c>
      <c r="AS307" s="22"/>
      <c r="AT307" s="22">
        <f t="shared" ref="AT307:AV307" si="461">SUM(AT308)</f>
        <v>0</v>
      </c>
      <c r="AU307" s="22">
        <f t="shared" si="461"/>
        <v>0</v>
      </c>
      <c r="AV307" s="22">
        <f t="shared" si="461"/>
        <v>0</v>
      </c>
      <c r="AW307" s="22">
        <f t="shared" si="422"/>
        <v>1327.2280841462605</v>
      </c>
      <c r="AX307" s="2"/>
      <c r="AY307" s="2"/>
      <c r="AZ307" s="2"/>
      <c r="BA307" s="2"/>
      <c r="BB307" s="2"/>
      <c r="BC307" s="2"/>
      <c r="BD307" s="2">
        <f t="shared" si="437"/>
        <v>0</v>
      </c>
      <c r="BE307" s="2">
        <f t="shared" si="440"/>
        <v>1327.2280841462605</v>
      </c>
      <c r="BF307" s="2">
        <f t="shared" si="444"/>
        <v>0</v>
      </c>
      <c r="BG307" s="2">
        <f>SUM(BG310)</f>
        <v>1327.23</v>
      </c>
      <c r="BH307" s="2">
        <f>SUM(BH308)</f>
        <v>0</v>
      </c>
      <c r="BI307" s="2">
        <f>SUM(BI310)</f>
        <v>1300</v>
      </c>
      <c r="BJ307" s="2">
        <f>SUM(BJ310)</f>
        <v>0</v>
      </c>
      <c r="BK307" s="2">
        <f t="shared" ref="BK307:BL307" si="462">SUM(BK310)</f>
        <v>1300</v>
      </c>
      <c r="BL307" s="2">
        <f t="shared" si="462"/>
        <v>1300</v>
      </c>
      <c r="BM307" s="10">
        <f t="shared" si="382"/>
        <v>0</v>
      </c>
    </row>
    <row r="308" spans="1:70" hidden="1" x14ac:dyDescent="0.2">
      <c r="A308" s="24"/>
      <c r="B308" s="31"/>
      <c r="C308" s="20"/>
      <c r="D308" s="20"/>
      <c r="E308" s="20"/>
      <c r="F308" s="20"/>
      <c r="G308" s="20"/>
      <c r="H308" s="20"/>
      <c r="I308" s="32" t="s">
        <v>124</v>
      </c>
      <c r="J308" s="33"/>
      <c r="K308" s="34">
        <f t="shared" ref="K308:AQ308" si="463">SUM(K310)</f>
        <v>10000</v>
      </c>
      <c r="L308" s="34">
        <f t="shared" si="463"/>
        <v>20000</v>
      </c>
      <c r="M308" s="34">
        <f t="shared" si="463"/>
        <v>20000</v>
      </c>
      <c r="N308" s="34">
        <f t="shared" si="463"/>
        <v>3000</v>
      </c>
      <c r="O308" s="34">
        <f t="shared" si="463"/>
        <v>3000</v>
      </c>
      <c r="P308" s="34">
        <f t="shared" si="463"/>
        <v>3000</v>
      </c>
      <c r="Q308" s="34">
        <f t="shared" si="463"/>
        <v>3000</v>
      </c>
      <c r="R308" s="34">
        <f t="shared" si="463"/>
        <v>0</v>
      </c>
      <c r="S308" s="34">
        <f t="shared" si="463"/>
        <v>3000</v>
      </c>
      <c r="T308" s="34">
        <f t="shared" si="463"/>
        <v>0</v>
      </c>
      <c r="U308" s="34">
        <f t="shared" si="463"/>
        <v>0</v>
      </c>
      <c r="V308" s="34">
        <f t="shared" si="463"/>
        <v>100</v>
      </c>
      <c r="W308" s="34">
        <f t="shared" si="463"/>
        <v>3000</v>
      </c>
      <c r="X308" s="34">
        <f t="shared" si="463"/>
        <v>3000</v>
      </c>
      <c r="Y308" s="34">
        <f t="shared" si="463"/>
        <v>3000</v>
      </c>
      <c r="Z308" s="34">
        <f t="shared" si="463"/>
        <v>3000</v>
      </c>
      <c r="AA308" s="34">
        <f t="shared" si="463"/>
        <v>22000</v>
      </c>
      <c r="AB308" s="34">
        <f t="shared" si="463"/>
        <v>0</v>
      </c>
      <c r="AC308" s="34">
        <f t="shared" si="463"/>
        <v>22000</v>
      </c>
      <c r="AD308" s="34">
        <f t="shared" si="463"/>
        <v>22000</v>
      </c>
      <c r="AE308" s="34">
        <f t="shared" si="463"/>
        <v>0</v>
      </c>
      <c r="AF308" s="34">
        <f t="shared" si="463"/>
        <v>0</v>
      </c>
      <c r="AG308" s="34">
        <f t="shared" si="463"/>
        <v>22000</v>
      </c>
      <c r="AH308" s="34">
        <f t="shared" si="463"/>
        <v>10836.89</v>
      </c>
      <c r="AI308" s="34">
        <f t="shared" si="463"/>
        <v>10000</v>
      </c>
      <c r="AJ308" s="34">
        <f t="shared" si="463"/>
        <v>10000</v>
      </c>
      <c r="AK308" s="34">
        <f t="shared" si="463"/>
        <v>10000</v>
      </c>
      <c r="AL308" s="34">
        <f t="shared" si="463"/>
        <v>0</v>
      </c>
      <c r="AM308" s="34">
        <f t="shared" si="463"/>
        <v>0</v>
      </c>
      <c r="AN308" s="34">
        <f t="shared" si="463"/>
        <v>10000</v>
      </c>
      <c r="AO308" s="22">
        <f t="shared" si="430"/>
        <v>1327.2280841462605</v>
      </c>
      <c r="AP308" s="34">
        <f t="shared" si="463"/>
        <v>10000</v>
      </c>
      <c r="AQ308" s="34">
        <f t="shared" si="463"/>
        <v>0</v>
      </c>
      <c r="AR308" s="22">
        <f t="shared" si="431"/>
        <v>1327.2280841462605</v>
      </c>
      <c r="AS308" s="22"/>
      <c r="AT308" s="22">
        <f t="shared" ref="AT308" si="464">SUM(AT310)</f>
        <v>0</v>
      </c>
      <c r="AU308" s="22">
        <f t="shared" ref="AU308:AV308" si="465">SUM(AU310)</f>
        <v>0</v>
      </c>
      <c r="AV308" s="22">
        <f t="shared" si="465"/>
        <v>0</v>
      </c>
      <c r="AW308" s="22">
        <f t="shared" si="422"/>
        <v>1327.2280841462605</v>
      </c>
      <c r="AX308" s="2"/>
      <c r="AY308" s="2"/>
      <c r="AZ308" s="2"/>
      <c r="BA308" s="2"/>
      <c r="BB308" s="2"/>
      <c r="BC308" s="2"/>
      <c r="BD308" s="2">
        <f t="shared" si="437"/>
        <v>0</v>
      </c>
      <c r="BE308" s="2">
        <f t="shared" si="440"/>
        <v>1327.2280841462605</v>
      </c>
      <c r="BF308" s="2">
        <f t="shared" si="444"/>
        <v>0</v>
      </c>
      <c r="BG308" s="2"/>
      <c r="BH308" s="2">
        <f>SUM(BH310)</f>
        <v>0</v>
      </c>
      <c r="BI308" s="2">
        <f>SUM(BI309)</f>
        <v>1300</v>
      </c>
      <c r="BJ308" s="2">
        <f>SUM(BJ309)</f>
        <v>0</v>
      </c>
      <c r="BK308" s="2">
        <f t="shared" ref="BK308:BL308" si="466">SUM(BK309)</f>
        <v>1300</v>
      </c>
      <c r="BL308" s="2">
        <f t="shared" si="466"/>
        <v>1300</v>
      </c>
      <c r="BM308" s="10">
        <f t="shared" si="382"/>
        <v>0</v>
      </c>
    </row>
    <row r="309" spans="1:70" hidden="1" x14ac:dyDescent="0.2">
      <c r="A309" s="24"/>
      <c r="B309" s="31" t="s">
        <v>367</v>
      </c>
      <c r="C309" s="20"/>
      <c r="D309" s="20"/>
      <c r="E309" s="20"/>
      <c r="F309" s="20"/>
      <c r="G309" s="20"/>
      <c r="H309" s="20"/>
      <c r="I309" s="32" t="s">
        <v>368</v>
      </c>
      <c r="J309" s="33" t="s">
        <v>31</v>
      </c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22">
        <f t="shared" si="430"/>
        <v>0</v>
      </c>
      <c r="AP309" s="34">
        <v>10000</v>
      </c>
      <c r="AQ309" s="34"/>
      <c r="AR309" s="22">
        <f t="shared" si="431"/>
        <v>1327.2280841462605</v>
      </c>
      <c r="AS309" s="22"/>
      <c r="AT309" s="22">
        <v>10000</v>
      </c>
      <c r="AU309" s="22"/>
      <c r="AV309" s="22"/>
      <c r="AW309" s="22">
        <f t="shared" si="422"/>
        <v>1327.2280841462605</v>
      </c>
      <c r="AX309" s="2"/>
      <c r="AY309" s="2"/>
      <c r="AZ309" s="2"/>
      <c r="BA309" s="2"/>
      <c r="BB309" s="2"/>
      <c r="BC309" s="2"/>
      <c r="BD309" s="2">
        <f t="shared" si="437"/>
        <v>0</v>
      </c>
      <c r="BE309" s="2">
        <f t="shared" si="440"/>
        <v>1327.2280841462605</v>
      </c>
      <c r="BF309" s="2">
        <f t="shared" si="444"/>
        <v>0</v>
      </c>
      <c r="BG309" s="2"/>
      <c r="BH309" s="2">
        <v>1300</v>
      </c>
      <c r="BI309" s="2">
        <v>1300</v>
      </c>
      <c r="BJ309" s="2"/>
      <c r="BK309" s="2">
        <v>1300</v>
      </c>
      <c r="BL309" s="2">
        <v>1300</v>
      </c>
      <c r="BM309" s="10">
        <f t="shared" si="382"/>
        <v>0</v>
      </c>
    </row>
    <row r="310" spans="1:70" hidden="1" x14ac:dyDescent="0.2">
      <c r="A310" s="29"/>
      <c r="B310" s="36"/>
      <c r="C310" s="35"/>
      <c r="D310" s="35"/>
      <c r="E310" s="35"/>
      <c r="F310" s="35"/>
      <c r="G310" s="35"/>
      <c r="H310" s="35"/>
      <c r="I310" s="21">
        <v>3</v>
      </c>
      <c r="J310" s="5" t="s">
        <v>4</v>
      </c>
      <c r="K310" s="22">
        <f t="shared" si="458"/>
        <v>10000</v>
      </c>
      <c r="L310" s="22">
        <f t="shared" si="458"/>
        <v>20000</v>
      </c>
      <c r="M310" s="22">
        <f t="shared" si="458"/>
        <v>20000</v>
      </c>
      <c r="N310" s="22">
        <f t="shared" si="458"/>
        <v>3000</v>
      </c>
      <c r="O310" s="22">
        <f t="shared" si="458"/>
        <v>3000</v>
      </c>
      <c r="P310" s="22">
        <f t="shared" si="458"/>
        <v>3000</v>
      </c>
      <c r="Q310" s="22">
        <f t="shared" si="458"/>
        <v>3000</v>
      </c>
      <c r="R310" s="22">
        <f t="shared" si="458"/>
        <v>0</v>
      </c>
      <c r="S310" s="22">
        <f t="shared" si="458"/>
        <v>3000</v>
      </c>
      <c r="T310" s="22">
        <f t="shared" si="458"/>
        <v>0</v>
      </c>
      <c r="U310" s="22">
        <f t="shared" si="458"/>
        <v>0</v>
      </c>
      <c r="V310" s="22">
        <f t="shared" si="458"/>
        <v>100</v>
      </c>
      <c r="W310" s="22">
        <f t="shared" si="458"/>
        <v>3000</v>
      </c>
      <c r="X310" s="22">
        <f t="shared" si="458"/>
        <v>3000</v>
      </c>
      <c r="Y310" s="22">
        <f t="shared" si="458"/>
        <v>3000</v>
      </c>
      <c r="Z310" s="22">
        <f t="shared" si="458"/>
        <v>3000</v>
      </c>
      <c r="AA310" s="22">
        <f t="shared" si="458"/>
        <v>22000</v>
      </c>
      <c r="AB310" s="22">
        <f t="shared" si="458"/>
        <v>0</v>
      </c>
      <c r="AC310" s="22">
        <f t="shared" si="458"/>
        <v>22000</v>
      </c>
      <c r="AD310" s="22">
        <f t="shared" si="458"/>
        <v>22000</v>
      </c>
      <c r="AE310" s="22">
        <f t="shared" si="458"/>
        <v>0</v>
      </c>
      <c r="AF310" s="22">
        <f t="shared" si="459"/>
        <v>0</v>
      </c>
      <c r="AG310" s="22">
        <f t="shared" si="459"/>
        <v>22000</v>
      </c>
      <c r="AH310" s="22">
        <f t="shared" si="459"/>
        <v>10836.89</v>
      </c>
      <c r="AI310" s="22">
        <f t="shared" si="459"/>
        <v>10000</v>
      </c>
      <c r="AJ310" s="22">
        <f t="shared" si="459"/>
        <v>10000</v>
      </c>
      <c r="AK310" s="22">
        <f t="shared" si="459"/>
        <v>10000</v>
      </c>
      <c r="AL310" s="22">
        <f t="shared" si="459"/>
        <v>0</v>
      </c>
      <c r="AM310" s="22">
        <f t="shared" si="459"/>
        <v>0</v>
      </c>
      <c r="AN310" s="22">
        <f t="shared" si="459"/>
        <v>10000</v>
      </c>
      <c r="AO310" s="22">
        <f t="shared" si="430"/>
        <v>1327.2280841462605</v>
      </c>
      <c r="AP310" s="22">
        <f t="shared" si="459"/>
        <v>10000</v>
      </c>
      <c r="AQ310" s="22">
        <f t="shared" si="459"/>
        <v>0</v>
      </c>
      <c r="AR310" s="22">
        <f t="shared" si="431"/>
        <v>1327.2280841462605</v>
      </c>
      <c r="AS310" s="22"/>
      <c r="AT310" s="22">
        <f t="shared" ref="AT310:AV310" si="467">SUM(AT311)</f>
        <v>0</v>
      </c>
      <c r="AU310" s="22">
        <f t="shared" si="467"/>
        <v>0</v>
      </c>
      <c r="AV310" s="22">
        <f t="shared" si="467"/>
        <v>0</v>
      </c>
      <c r="AW310" s="22">
        <f t="shared" si="422"/>
        <v>1327.2280841462605</v>
      </c>
      <c r="AX310" s="2"/>
      <c r="AY310" s="2"/>
      <c r="AZ310" s="2"/>
      <c r="BA310" s="2"/>
      <c r="BB310" s="2"/>
      <c r="BC310" s="2"/>
      <c r="BD310" s="2">
        <f t="shared" si="437"/>
        <v>0</v>
      </c>
      <c r="BE310" s="2">
        <f t="shared" si="440"/>
        <v>1327.2280841462605</v>
      </c>
      <c r="BF310" s="2">
        <f t="shared" si="444"/>
        <v>0</v>
      </c>
      <c r="BG310" s="2">
        <f t="shared" ref="BG310:BL312" si="468">SUM(BG311)</f>
        <v>1327.23</v>
      </c>
      <c r="BH310" s="2">
        <f t="shared" si="468"/>
        <v>0</v>
      </c>
      <c r="BI310" s="2">
        <f t="shared" si="468"/>
        <v>1300</v>
      </c>
      <c r="BJ310" s="2">
        <f t="shared" si="468"/>
        <v>0</v>
      </c>
      <c r="BK310" s="2">
        <f t="shared" si="468"/>
        <v>1300</v>
      </c>
      <c r="BL310" s="2">
        <f t="shared" si="468"/>
        <v>1300</v>
      </c>
      <c r="BM310" s="10">
        <f t="shared" si="382"/>
        <v>0</v>
      </c>
    </row>
    <row r="311" spans="1:70" hidden="1" x14ac:dyDescent="0.2">
      <c r="A311" s="29"/>
      <c r="B311" s="35" t="s">
        <v>368</v>
      </c>
      <c r="C311" s="35"/>
      <c r="D311" s="35"/>
      <c r="E311" s="35"/>
      <c r="F311" s="35"/>
      <c r="G311" s="35"/>
      <c r="H311" s="35"/>
      <c r="I311" s="21">
        <v>38</v>
      </c>
      <c r="J311" s="5" t="s">
        <v>14</v>
      </c>
      <c r="K311" s="22">
        <f t="shared" ref="K311:AP311" si="469">SUM(K313)</f>
        <v>10000</v>
      </c>
      <c r="L311" s="22">
        <f t="shared" si="469"/>
        <v>20000</v>
      </c>
      <c r="M311" s="22">
        <f t="shared" si="469"/>
        <v>20000</v>
      </c>
      <c r="N311" s="22">
        <f t="shared" si="469"/>
        <v>3000</v>
      </c>
      <c r="O311" s="22">
        <f>SUM(O313)</f>
        <v>3000</v>
      </c>
      <c r="P311" s="22">
        <f t="shared" si="469"/>
        <v>3000</v>
      </c>
      <c r="Q311" s="22">
        <f>SUM(Q313)</f>
        <v>3000</v>
      </c>
      <c r="R311" s="22">
        <f t="shared" si="469"/>
        <v>0</v>
      </c>
      <c r="S311" s="22">
        <f t="shared" si="469"/>
        <v>3000</v>
      </c>
      <c r="T311" s="22">
        <f t="shared" si="469"/>
        <v>0</v>
      </c>
      <c r="U311" s="22">
        <f t="shared" si="469"/>
        <v>0</v>
      </c>
      <c r="V311" s="22">
        <f t="shared" si="469"/>
        <v>100</v>
      </c>
      <c r="W311" s="22">
        <f t="shared" si="469"/>
        <v>3000</v>
      </c>
      <c r="X311" s="22">
        <f t="shared" si="469"/>
        <v>3000</v>
      </c>
      <c r="Y311" s="22">
        <f t="shared" si="469"/>
        <v>3000</v>
      </c>
      <c r="Z311" s="22">
        <f t="shared" si="469"/>
        <v>3000</v>
      </c>
      <c r="AA311" s="22">
        <f t="shared" si="469"/>
        <v>22000</v>
      </c>
      <c r="AB311" s="22">
        <f t="shared" si="469"/>
        <v>0</v>
      </c>
      <c r="AC311" s="22">
        <f t="shared" si="469"/>
        <v>22000</v>
      </c>
      <c r="AD311" s="22">
        <f t="shared" si="469"/>
        <v>22000</v>
      </c>
      <c r="AE311" s="22">
        <f t="shared" si="469"/>
        <v>0</v>
      </c>
      <c r="AF311" s="22">
        <f t="shared" si="469"/>
        <v>0</v>
      </c>
      <c r="AG311" s="22">
        <f t="shared" si="469"/>
        <v>22000</v>
      </c>
      <c r="AH311" s="22">
        <f t="shared" si="469"/>
        <v>10836.89</v>
      </c>
      <c r="AI311" s="22">
        <f t="shared" si="469"/>
        <v>10000</v>
      </c>
      <c r="AJ311" s="22">
        <f t="shared" si="469"/>
        <v>10000</v>
      </c>
      <c r="AK311" s="22">
        <f t="shared" si="469"/>
        <v>10000</v>
      </c>
      <c r="AL311" s="22">
        <f t="shared" si="469"/>
        <v>0</v>
      </c>
      <c r="AM311" s="22">
        <f t="shared" si="469"/>
        <v>0</v>
      </c>
      <c r="AN311" s="22">
        <f t="shared" si="469"/>
        <v>10000</v>
      </c>
      <c r="AO311" s="22">
        <f t="shared" si="430"/>
        <v>1327.2280841462605</v>
      </c>
      <c r="AP311" s="22">
        <f t="shared" si="469"/>
        <v>10000</v>
      </c>
      <c r="AQ311" s="22"/>
      <c r="AR311" s="22">
        <f t="shared" si="431"/>
        <v>1327.2280841462605</v>
      </c>
      <c r="AS311" s="22"/>
      <c r="AT311" s="22">
        <f t="shared" ref="AT311" si="470">SUM(AT313)</f>
        <v>0</v>
      </c>
      <c r="AU311" s="22">
        <f t="shared" ref="AU311:AV311" si="471">SUM(AU313)</f>
        <v>0</v>
      </c>
      <c r="AV311" s="22">
        <f t="shared" si="471"/>
        <v>0</v>
      </c>
      <c r="AW311" s="22">
        <f t="shared" si="422"/>
        <v>1327.2280841462605</v>
      </c>
      <c r="AX311" s="2"/>
      <c r="AY311" s="2"/>
      <c r="AZ311" s="2"/>
      <c r="BA311" s="2"/>
      <c r="BB311" s="2"/>
      <c r="BC311" s="2"/>
      <c r="BD311" s="2">
        <f t="shared" si="437"/>
        <v>0</v>
      </c>
      <c r="BE311" s="2">
        <f t="shared" si="440"/>
        <v>1327.2280841462605</v>
      </c>
      <c r="BF311" s="2">
        <f t="shared" si="444"/>
        <v>0</v>
      </c>
      <c r="BG311" s="2">
        <f t="shared" si="468"/>
        <v>1327.23</v>
      </c>
      <c r="BH311" s="2">
        <f t="shared" si="468"/>
        <v>0</v>
      </c>
      <c r="BI311" s="2">
        <f t="shared" si="468"/>
        <v>1300</v>
      </c>
      <c r="BJ311" s="2">
        <f t="shared" si="468"/>
        <v>0</v>
      </c>
      <c r="BK311" s="2">
        <v>1300</v>
      </c>
      <c r="BL311" s="2">
        <v>1300</v>
      </c>
      <c r="BM311" s="10">
        <f t="shared" si="382"/>
        <v>0</v>
      </c>
    </row>
    <row r="312" spans="1:70" hidden="1" x14ac:dyDescent="0.2">
      <c r="A312" s="24"/>
      <c r="B312" s="31"/>
      <c r="C312" s="20"/>
      <c r="D312" s="20"/>
      <c r="E312" s="20"/>
      <c r="F312" s="20"/>
      <c r="G312" s="20"/>
      <c r="H312" s="20"/>
      <c r="I312" s="32">
        <v>381</v>
      </c>
      <c r="J312" s="33" t="s">
        <v>73</v>
      </c>
      <c r="K312" s="34">
        <f t="shared" ref="K312:AP312" si="472">SUM(K313)</f>
        <v>10000</v>
      </c>
      <c r="L312" s="34">
        <f t="shared" si="472"/>
        <v>20000</v>
      </c>
      <c r="M312" s="34">
        <f t="shared" si="472"/>
        <v>20000</v>
      </c>
      <c r="N312" s="34">
        <f t="shared" si="472"/>
        <v>3000</v>
      </c>
      <c r="O312" s="34">
        <f t="shared" si="472"/>
        <v>3000</v>
      </c>
      <c r="P312" s="34">
        <f t="shared" si="472"/>
        <v>3000</v>
      </c>
      <c r="Q312" s="34">
        <f t="shared" si="472"/>
        <v>3000</v>
      </c>
      <c r="R312" s="34">
        <f t="shared" si="472"/>
        <v>0</v>
      </c>
      <c r="S312" s="34">
        <f t="shared" si="472"/>
        <v>3000</v>
      </c>
      <c r="T312" s="34">
        <f t="shared" si="472"/>
        <v>0</v>
      </c>
      <c r="U312" s="34">
        <f t="shared" si="472"/>
        <v>0</v>
      </c>
      <c r="V312" s="34">
        <f t="shared" si="472"/>
        <v>100</v>
      </c>
      <c r="W312" s="34">
        <f t="shared" si="472"/>
        <v>3000</v>
      </c>
      <c r="X312" s="34">
        <f t="shared" si="472"/>
        <v>3000</v>
      </c>
      <c r="Y312" s="34">
        <f t="shared" si="472"/>
        <v>3000</v>
      </c>
      <c r="Z312" s="34">
        <f t="shared" si="472"/>
        <v>3000</v>
      </c>
      <c r="AA312" s="34">
        <f t="shared" si="472"/>
        <v>22000</v>
      </c>
      <c r="AB312" s="34">
        <f t="shared" si="472"/>
        <v>0</v>
      </c>
      <c r="AC312" s="34">
        <f t="shared" si="472"/>
        <v>22000</v>
      </c>
      <c r="AD312" s="34">
        <f t="shared" si="472"/>
        <v>22000</v>
      </c>
      <c r="AE312" s="34">
        <f t="shared" si="472"/>
        <v>0</v>
      </c>
      <c r="AF312" s="34">
        <f t="shared" si="472"/>
        <v>0</v>
      </c>
      <c r="AG312" s="34">
        <f t="shared" si="472"/>
        <v>22000</v>
      </c>
      <c r="AH312" s="34">
        <f t="shared" si="472"/>
        <v>10836.89</v>
      </c>
      <c r="AI312" s="34">
        <f t="shared" si="472"/>
        <v>10000</v>
      </c>
      <c r="AJ312" s="34">
        <f t="shared" si="472"/>
        <v>10000</v>
      </c>
      <c r="AK312" s="34">
        <f t="shared" si="472"/>
        <v>10000</v>
      </c>
      <c r="AL312" s="34">
        <f t="shared" si="472"/>
        <v>0</v>
      </c>
      <c r="AM312" s="34">
        <f t="shared" si="472"/>
        <v>0</v>
      </c>
      <c r="AN312" s="34">
        <f t="shared" si="472"/>
        <v>10000</v>
      </c>
      <c r="AO312" s="22">
        <f t="shared" si="430"/>
        <v>1327.2280841462605</v>
      </c>
      <c r="AP312" s="34">
        <f t="shared" si="472"/>
        <v>10000</v>
      </c>
      <c r="AQ312" s="34"/>
      <c r="AR312" s="22">
        <f t="shared" si="431"/>
        <v>1327.2280841462605</v>
      </c>
      <c r="AS312" s="22"/>
      <c r="AT312" s="22">
        <f t="shared" ref="AT312:AV312" si="473">SUM(AT313)</f>
        <v>0</v>
      </c>
      <c r="AU312" s="22">
        <f t="shared" si="473"/>
        <v>0</v>
      </c>
      <c r="AV312" s="22">
        <f t="shared" si="473"/>
        <v>0</v>
      </c>
      <c r="AW312" s="22">
        <f t="shared" si="422"/>
        <v>1327.2280841462605</v>
      </c>
      <c r="AX312" s="2"/>
      <c r="AY312" s="2"/>
      <c r="AZ312" s="2"/>
      <c r="BA312" s="2"/>
      <c r="BB312" s="2"/>
      <c r="BC312" s="2"/>
      <c r="BD312" s="2">
        <f t="shared" si="437"/>
        <v>0</v>
      </c>
      <c r="BE312" s="2">
        <f t="shared" si="440"/>
        <v>1327.2280841462605</v>
      </c>
      <c r="BF312" s="2">
        <f t="shared" si="444"/>
        <v>0</v>
      </c>
      <c r="BG312" s="2">
        <f t="shared" si="468"/>
        <v>1327.23</v>
      </c>
      <c r="BH312" s="2">
        <f t="shared" si="468"/>
        <v>0</v>
      </c>
      <c r="BI312" s="2">
        <f t="shared" si="468"/>
        <v>1300</v>
      </c>
      <c r="BJ312" s="2">
        <f t="shared" si="468"/>
        <v>0</v>
      </c>
      <c r="BK312" s="2"/>
      <c r="BL312" s="2"/>
      <c r="BM312" s="10">
        <f t="shared" si="382"/>
        <v>0</v>
      </c>
    </row>
    <row r="313" spans="1:70" hidden="1" x14ac:dyDescent="0.2">
      <c r="A313" s="24"/>
      <c r="B313" s="31"/>
      <c r="C313" s="20"/>
      <c r="D313" s="20"/>
      <c r="E313" s="20"/>
      <c r="F313" s="20"/>
      <c r="G313" s="20"/>
      <c r="H313" s="20"/>
      <c r="I313" s="32">
        <v>38111</v>
      </c>
      <c r="J313" s="33" t="s">
        <v>45</v>
      </c>
      <c r="K313" s="34">
        <v>10000</v>
      </c>
      <c r="L313" s="34">
        <v>20000</v>
      </c>
      <c r="M313" s="34">
        <v>20000</v>
      </c>
      <c r="N313" s="34">
        <v>3000</v>
      </c>
      <c r="O313" s="34">
        <v>3000</v>
      </c>
      <c r="P313" s="34">
        <v>3000</v>
      </c>
      <c r="Q313" s="34">
        <v>3000</v>
      </c>
      <c r="R313" s="34"/>
      <c r="S313" s="34">
        <v>3000</v>
      </c>
      <c r="T313" s="34"/>
      <c r="U313" s="34"/>
      <c r="V313" s="22">
        <f t="shared" si="265"/>
        <v>100</v>
      </c>
      <c r="W313" s="34">
        <v>3000</v>
      </c>
      <c r="X313" s="34">
        <v>3000</v>
      </c>
      <c r="Y313" s="34">
        <v>3000</v>
      </c>
      <c r="Z313" s="34">
        <v>3000</v>
      </c>
      <c r="AA313" s="34">
        <v>22000</v>
      </c>
      <c r="AB313" s="34"/>
      <c r="AC313" s="34">
        <v>22000</v>
      </c>
      <c r="AD313" s="34">
        <v>22000</v>
      </c>
      <c r="AE313" s="34"/>
      <c r="AF313" s="34"/>
      <c r="AG313" s="37">
        <f>SUM(AD313+AE313-AF313)</f>
        <v>22000</v>
      </c>
      <c r="AH313" s="34">
        <v>10836.89</v>
      </c>
      <c r="AI313" s="34">
        <v>10000</v>
      </c>
      <c r="AJ313" s="2">
        <v>10000</v>
      </c>
      <c r="AK313" s="34">
        <v>10000</v>
      </c>
      <c r="AL313" s="34"/>
      <c r="AM313" s="34"/>
      <c r="AN313" s="2">
        <f t="shared" si="381"/>
        <v>10000</v>
      </c>
      <c r="AO313" s="22">
        <f t="shared" si="430"/>
        <v>1327.2280841462605</v>
      </c>
      <c r="AP313" s="2">
        <v>10000</v>
      </c>
      <c r="AQ313" s="2"/>
      <c r="AR313" s="22">
        <f t="shared" si="431"/>
        <v>1327.2280841462605</v>
      </c>
      <c r="AS313" s="22"/>
      <c r="AT313" s="22"/>
      <c r="AU313" s="22"/>
      <c r="AV313" s="22"/>
      <c r="AW313" s="22">
        <f t="shared" si="422"/>
        <v>1327.2280841462605</v>
      </c>
      <c r="AX313" s="2">
        <v>1327.23</v>
      </c>
      <c r="AY313" s="2"/>
      <c r="AZ313" s="2"/>
      <c r="BA313" s="2"/>
      <c r="BB313" s="2"/>
      <c r="BC313" s="2"/>
      <c r="BD313" s="2">
        <f t="shared" si="437"/>
        <v>1327.23</v>
      </c>
      <c r="BE313" s="2">
        <f t="shared" si="440"/>
        <v>-1.9158537395469466E-3</v>
      </c>
      <c r="BF313" s="2">
        <f t="shared" si="444"/>
        <v>-1327.23</v>
      </c>
      <c r="BG313" s="2">
        <v>1327.23</v>
      </c>
      <c r="BH313" s="2">
        <v>0</v>
      </c>
      <c r="BI313" s="2">
        <v>1300</v>
      </c>
      <c r="BJ313" s="2">
        <v>0</v>
      </c>
      <c r="BK313" s="2"/>
      <c r="BL313" s="2"/>
      <c r="BM313" s="10">
        <f t="shared" si="382"/>
        <v>0</v>
      </c>
    </row>
    <row r="314" spans="1:70" hidden="1" x14ac:dyDescent="0.2">
      <c r="A314" s="29" t="s">
        <v>130</v>
      </c>
      <c r="B314" s="38"/>
      <c r="C314" s="38"/>
      <c r="D314" s="38"/>
      <c r="E314" s="38"/>
      <c r="F314" s="38"/>
      <c r="G314" s="38"/>
      <c r="H314" s="38"/>
      <c r="I314" s="26" t="s">
        <v>131</v>
      </c>
      <c r="J314" s="27" t="s">
        <v>132</v>
      </c>
      <c r="K314" s="28" t="e">
        <f>SUM(#REF!+K315+K327+K334+K341+K348+#REF!)</f>
        <v>#REF!</v>
      </c>
      <c r="L314" s="28" t="e">
        <f>SUM(#REF!+L315+L327+L334+L341+L348+#REF!)</f>
        <v>#REF!</v>
      </c>
      <c r="M314" s="28" t="e">
        <f>SUM(#REF!+M315+M327+M334+M341+M348+#REF!)</f>
        <v>#REF!</v>
      </c>
      <c r="N314" s="28">
        <f t="shared" ref="N314:Z314" si="474">SUM(N315+N327+N334+N341+N348)</f>
        <v>54000</v>
      </c>
      <c r="O314" s="28">
        <f t="shared" si="474"/>
        <v>54000</v>
      </c>
      <c r="P314" s="28">
        <f t="shared" si="474"/>
        <v>95000</v>
      </c>
      <c r="Q314" s="28">
        <f t="shared" si="474"/>
        <v>95000</v>
      </c>
      <c r="R314" s="28">
        <f t="shared" si="474"/>
        <v>72200</v>
      </c>
      <c r="S314" s="28">
        <f t="shared" si="474"/>
        <v>110000</v>
      </c>
      <c r="T314" s="28">
        <f t="shared" si="474"/>
        <v>57200</v>
      </c>
      <c r="U314" s="28">
        <f t="shared" si="474"/>
        <v>0</v>
      </c>
      <c r="V314" s="28" t="e">
        <f t="shared" si="474"/>
        <v>#DIV/0!</v>
      </c>
      <c r="W314" s="28">
        <f t="shared" si="474"/>
        <v>135000</v>
      </c>
      <c r="X314" s="28">
        <f t="shared" si="474"/>
        <v>255000</v>
      </c>
      <c r="Y314" s="28">
        <f t="shared" si="474"/>
        <v>245000</v>
      </c>
      <c r="Z314" s="28">
        <f t="shared" si="474"/>
        <v>345000</v>
      </c>
      <c r="AA314" s="28">
        <f>SUM(AA315+AA327+AA334+AA341+AA348)</f>
        <v>329000</v>
      </c>
      <c r="AB314" s="28">
        <f t="shared" ref="AB314" si="475">SUM(AB315+AB327+AB334+AB341+AB348)</f>
        <v>113000</v>
      </c>
      <c r="AC314" s="28">
        <f>SUM(AC315+AC327+AC334+AC341+AC348)</f>
        <v>439000</v>
      </c>
      <c r="AD314" s="28">
        <f>SUM(AD315+AD327+AD334+AD341+AD348)</f>
        <v>544000</v>
      </c>
      <c r="AE314" s="28">
        <f t="shared" ref="AE314:AQ314" si="476">SUM(AE315+AE327+AE334+AE341+AE348)</f>
        <v>0</v>
      </c>
      <c r="AF314" s="28">
        <f t="shared" si="476"/>
        <v>0</v>
      </c>
      <c r="AG314" s="28">
        <f t="shared" si="476"/>
        <v>556000</v>
      </c>
      <c r="AH314" s="28">
        <f t="shared" si="476"/>
        <v>395155</v>
      </c>
      <c r="AI314" s="28">
        <f t="shared" si="476"/>
        <v>462000</v>
      </c>
      <c r="AJ314" s="28">
        <f t="shared" si="476"/>
        <v>162500</v>
      </c>
      <c r="AK314" s="28">
        <f t="shared" si="476"/>
        <v>588000</v>
      </c>
      <c r="AL314" s="28">
        <f t="shared" si="476"/>
        <v>47000</v>
      </c>
      <c r="AM314" s="28">
        <f t="shared" si="476"/>
        <v>0</v>
      </c>
      <c r="AN314" s="28">
        <f t="shared" si="476"/>
        <v>635000</v>
      </c>
      <c r="AO314" s="22">
        <f t="shared" si="430"/>
        <v>84278.983343287546</v>
      </c>
      <c r="AP314" s="28">
        <f t="shared" si="476"/>
        <v>551000</v>
      </c>
      <c r="AQ314" s="28">
        <f t="shared" si="476"/>
        <v>0</v>
      </c>
      <c r="AR314" s="22">
        <f t="shared" si="431"/>
        <v>73130.267436458947</v>
      </c>
      <c r="AS314" s="22"/>
      <c r="AT314" s="22">
        <f t="shared" ref="AT314" si="477">SUM(AT315+AT327+AT334+AT341+AT348)</f>
        <v>18608.38</v>
      </c>
      <c r="AU314" s="22">
        <f t="shared" ref="AU314:AV314" si="478">SUM(AU315+AU327+AU334+AU341+AU348)</f>
        <v>0</v>
      </c>
      <c r="AV314" s="22">
        <f t="shared" si="478"/>
        <v>0</v>
      </c>
      <c r="AW314" s="22">
        <f t="shared" si="422"/>
        <v>73130.267436458947</v>
      </c>
      <c r="AX314" s="2"/>
      <c r="AY314" s="2"/>
      <c r="AZ314" s="2"/>
      <c r="BA314" s="2"/>
      <c r="BB314" s="2"/>
      <c r="BC314" s="2"/>
      <c r="BD314" s="2">
        <f t="shared" si="437"/>
        <v>0</v>
      </c>
      <c r="BE314" s="2">
        <f t="shared" si="440"/>
        <v>73130.267436458947</v>
      </c>
      <c r="BF314" s="2">
        <f t="shared" si="444"/>
        <v>0</v>
      </c>
      <c r="BG314" s="2">
        <f>SUM(BG315+BG327+BG334+BG341+BG348)</f>
        <v>34886.53</v>
      </c>
      <c r="BH314" s="2">
        <f>SUM(BH315+BH327+BH334+BH341+BH348)</f>
        <v>14838.060000000001</v>
      </c>
      <c r="BI314" s="2">
        <f>SUM(BI315+BI327+BI334+BI341+BI348)</f>
        <v>59465</v>
      </c>
      <c r="BJ314" s="2">
        <f>SUM(BJ315+BJ327+BJ334+BJ341+BJ348)</f>
        <v>21921</v>
      </c>
      <c r="BK314" s="2">
        <f t="shared" ref="BK314:BL314" si="479">SUM(BK315+BK327+BK334+BK341+BK348)</f>
        <v>46300</v>
      </c>
      <c r="BL314" s="2">
        <f t="shared" si="479"/>
        <v>46800</v>
      </c>
      <c r="BM314" s="10">
        <f t="shared" si="382"/>
        <v>36.863701336920876</v>
      </c>
    </row>
    <row r="315" spans="1:70" s="41" customFormat="1" hidden="1" x14ac:dyDescent="0.2">
      <c r="A315" s="19" t="s">
        <v>186</v>
      </c>
      <c r="B315" s="20"/>
      <c r="C315" s="20"/>
      <c r="D315" s="20"/>
      <c r="E315" s="20"/>
      <c r="F315" s="20"/>
      <c r="G315" s="20"/>
      <c r="H315" s="20"/>
      <c r="I315" s="69" t="s">
        <v>21</v>
      </c>
      <c r="J315" s="70" t="s">
        <v>135</v>
      </c>
      <c r="K315" s="37">
        <f t="shared" ref="K315:AE322" si="480">SUM(K316)</f>
        <v>36000</v>
      </c>
      <c r="L315" s="37">
        <f t="shared" si="480"/>
        <v>20000</v>
      </c>
      <c r="M315" s="37">
        <f t="shared" si="480"/>
        <v>20000</v>
      </c>
      <c r="N315" s="37">
        <f>SUM(N316)</f>
        <v>13000</v>
      </c>
      <c r="O315" s="37">
        <f>SUM(O316)</f>
        <v>13000</v>
      </c>
      <c r="P315" s="37">
        <f t="shared" si="480"/>
        <v>25000</v>
      </c>
      <c r="Q315" s="37">
        <f t="shared" si="480"/>
        <v>25000</v>
      </c>
      <c r="R315" s="37">
        <f t="shared" si="480"/>
        <v>20000</v>
      </c>
      <c r="S315" s="37">
        <f t="shared" si="480"/>
        <v>25000</v>
      </c>
      <c r="T315" s="37">
        <f t="shared" si="480"/>
        <v>13500</v>
      </c>
      <c r="U315" s="37">
        <f t="shared" si="480"/>
        <v>0</v>
      </c>
      <c r="V315" s="37">
        <f t="shared" si="480"/>
        <v>200</v>
      </c>
      <c r="W315" s="37">
        <f t="shared" si="480"/>
        <v>45000</v>
      </c>
      <c r="X315" s="37">
        <f t="shared" si="480"/>
        <v>45000</v>
      </c>
      <c r="Y315" s="37">
        <f t="shared" si="480"/>
        <v>45000</v>
      </c>
      <c r="Z315" s="37">
        <f t="shared" si="480"/>
        <v>65000</v>
      </c>
      <c r="AA315" s="37">
        <f t="shared" si="480"/>
        <v>55000</v>
      </c>
      <c r="AB315" s="37">
        <f t="shared" si="480"/>
        <v>9500</v>
      </c>
      <c r="AC315" s="37">
        <f t="shared" si="480"/>
        <v>115000</v>
      </c>
      <c r="AD315" s="37">
        <f t="shared" si="480"/>
        <v>220000</v>
      </c>
      <c r="AE315" s="37">
        <f t="shared" si="480"/>
        <v>0</v>
      </c>
      <c r="AF315" s="37">
        <f t="shared" ref="AF315:AQ320" si="481">SUM(AF316)</f>
        <v>0</v>
      </c>
      <c r="AG315" s="37">
        <f t="shared" si="481"/>
        <v>220000</v>
      </c>
      <c r="AH315" s="37">
        <f t="shared" si="481"/>
        <v>211155</v>
      </c>
      <c r="AI315" s="37">
        <f>SUM(AI316)</f>
        <v>135000</v>
      </c>
      <c r="AJ315" s="37">
        <f>SUM(AJ316)</f>
        <v>12500</v>
      </c>
      <c r="AK315" s="37">
        <f t="shared" ref="AK315:AQ315" si="482">SUM(AK316)</f>
        <v>200000</v>
      </c>
      <c r="AL315" s="37">
        <f t="shared" si="482"/>
        <v>0</v>
      </c>
      <c r="AM315" s="37">
        <f t="shared" si="482"/>
        <v>0</v>
      </c>
      <c r="AN315" s="37">
        <f t="shared" si="482"/>
        <v>200000</v>
      </c>
      <c r="AO315" s="34">
        <f t="shared" si="430"/>
        <v>26544.56168292521</v>
      </c>
      <c r="AP315" s="37">
        <f t="shared" si="482"/>
        <v>175000</v>
      </c>
      <c r="AQ315" s="37">
        <f t="shared" si="482"/>
        <v>0</v>
      </c>
      <c r="AR315" s="34">
        <f t="shared" si="431"/>
        <v>23226.491472559559</v>
      </c>
      <c r="AS315" s="34"/>
      <c r="AT315" s="34">
        <f t="shared" ref="AT315:AV315" si="483">SUM(AT316)</f>
        <v>0</v>
      </c>
      <c r="AU315" s="34">
        <f t="shared" si="483"/>
        <v>0</v>
      </c>
      <c r="AV315" s="34">
        <f t="shared" si="483"/>
        <v>0</v>
      </c>
      <c r="AW315" s="34">
        <f t="shared" si="422"/>
        <v>23226.491472559559</v>
      </c>
      <c r="AX315" s="7"/>
      <c r="AY315" s="7"/>
      <c r="AZ315" s="7"/>
      <c r="BA315" s="7"/>
      <c r="BB315" s="7"/>
      <c r="BC315" s="7"/>
      <c r="BD315" s="7">
        <f t="shared" si="437"/>
        <v>0</v>
      </c>
      <c r="BE315" s="7">
        <f t="shared" si="440"/>
        <v>23226.491472559559</v>
      </c>
      <c r="BF315" s="7">
        <f t="shared" si="444"/>
        <v>0</v>
      </c>
      <c r="BG315" s="7">
        <f>SUM(BG320)</f>
        <v>4000</v>
      </c>
      <c r="BH315" s="7">
        <f>SUM(BH316)</f>
        <v>0</v>
      </c>
      <c r="BI315" s="7">
        <f>SUM(BI320)</f>
        <v>13400</v>
      </c>
      <c r="BJ315" s="7">
        <f t="shared" ref="BJ315:BL315" si="484">SUM(BJ320)</f>
        <v>700</v>
      </c>
      <c r="BK315" s="7">
        <f t="shared" si="484"/>
        <v>0</v>
      </c>
      <c r="BL315" s="7">
        <f t="shared" si="484"/>
        <v>0</v>
      </c>
      <c r="BM315" s="71">
        <f t="shared" si="382"/>
        <v>5.2238805970149249</v>
      </c>
      <c r="BN315" s="6"/>
      <c r="BO315" s="6"/>
      <c r="BP315" s="6"/>
      <c r="BQ315" s="6"/>
      <c r="BR315" s="6"/>
    </row>
    <row r="316" spans="1:70" s="41" customFormat="1" hidden="1" x14ac:dyDescent="0.2">
      <c r="A316" s="19"/>
      <c r="B316" s="20"/>
      <c r="C316" s="20"/>
      <c r="D316" s="20"/>
      <c r="E316" s="20"/>
      <c r="F316" s="20"/>
      <c r="G316" s="20"/>
      <c r="H316" s="20"/>
      <c r="I316" s="69" t="s">
        <v>136</v>
      </c>
      <c r="J316" s="70"/>
      <c r="K316" s="37">
        <f t="shared" ref="K316:AQ316" si="485">SUM(K320)</f>
        <v>36000</v>
      </c>
      <c r="L316" s="37">
        <f t="shared" si="485"/>
        <v>20000</v>
      </c>
      <c r="M316" s="37">
        <f t="shared" si="485"/>
        <v>20000</v>
      </c>
      <c r="N316" s="37">
        <f t="shared" si="485"/>
        <v>13000</v>
      </c>
      <c r="O316" s="37">
        <f t="shared" si="485"/>
        <v>13000</v>
      </c>
      <c r="P316" s="37">
        <f t="shared" si="485"/>
        <v>25000</v>
      </c>
      <c r="Q316" s="37">
        <f t="shared" si="485"/>
        <v>25000</v>
      </c>
      <c r="R316" s="37">
        <f t="shared" si="485"/>
        <v>20000</v>
      </c>
      <c r="S316" s="37">
        <f t="shared" si="485"/>
        <v>25000</v>
      </c>
      <c r="T316" s="37">
        <f t="shared" si="485"/>
        <v>13500</v>
      </c>
      <c r="U316" s="37">
        <f t="shared" si="485"/>
        <v>0</v>
      </c>
      <c r="V316" s="37">
        <f t="shared" si="485"/>
        <v>200</v>
      </c>
      <c r="W316" s="37">
        <f t="shared" si="485"/>
        <v>45000</v>
      </c>
      <c r="X316" s="37">
        <f t="shared" si="485"/>
        <v>45000</v>
      </c>
      <c r="Y316" s="37">
        <f t="shared" si="485"/>
        <v>45000</v>
      </c>
      <c r="Z316" s="37">
        <f t="shared" si="485"/>
        <v>65000</v>
      </c>
      <c r="AA316" s="37">
        <f t="shared" si="485"/>
        <v>55000</v>
      </c>
      <c r="AB316" s="37">
        <f t="shared" si="485"/>
        <v>9500</v>
      </c>
      <c r="AC316" s="37">
        <f t="shared" si="485"/>
        <v>115000</v>
      </c>
      <c r="AD316" s="37">
        <f t="shared" si="485"/>
        <v>220000</v>
      </c>
      <c r="AE316" s="37">
        <f t="shared" si="485"/>
        <v>0</v>
      </c>
      <c r="AF316" s="37">
        <f t="shared" si="485"/>
        <v>0</v>
      </c>
      <c r="AG316" s="37">
        <f t="shared" si="485"/>
        <v>220000</v>
      </c>
      <c r="AH316" s="37">
        <f t="shared" si="485"/>
        <v>211155</v>
      </c>
      <c r="AI316" s="37">
        <f t="shared" si="485"/>
        <v>135000</v>
      </c>
      <c r="AJ316" s="37">
        <f t="shared" si="485"/>
        <v>12500</v>
      </c>
      <c r="AK316" s="37">
        <f t="shared" si="485"/>
        <v>200000</v>
      </c>
      <c r="AL316" s="37">
        <f t="shared" si="485"/>
        <v>0</v>
      </c>
      <c r="AM316" s="37">
        <f t="shared" si="485"/>
        <v>0</v>
      </c>
      <c r="AN316" s="37">
        <f t="shared" si="485"/>
        <v>200000</v>
      </c>
      <c r="AO316" s="34">
        <f t="shared" si="430"/>
        <v>26544.56168292521</v>
      </c>
      <c r="AP316" s="37">
        <f t="shared" si="485"/>
        <v>175000</v>
      </c>
      <c r="AQ316" s="37">
        <f t="shared" si="485"/>
        <v>0</v>
      </c>
      <c r="AR316" s="34">
        <f t="shared" si="431"/>
        <v>23226.491472559559</v>
      </c>
      <c r="AS316" s="34"/>
      <c r="AT316" s="34">
        <f t="shared" ref="AT316" si="486">SUM(AT320)</f>
        <v>0</v>
      </c>
      <c r="AU316" s="34">
        <f t="shared" ref="AU316:AV316" si="487">SUM(AU320)</f>
        <v>0</v>
      </c>
      <c r="AV316" s="34">
        <f t="shared" si="487"/>
        <v>0</v>
      </c>
      <c r="AW316" s="34">
        <f t="shared" ref="AW316:AW348" si="488">SUM(AR316+AU316-AV316)</f>
        <v>23226.491472559559</v>
      </c>
      <c r="AX316" s="7"/>
      <c r="AY316" s="7"/>
      <c r="AZ316" s="7"/>
      <c r="BA316" s="7"/>
      <c r="BB316" s="7"/>
      <c r="BC316" s="7"/>
      <c r="BD316" s="7">
        <f t="shared" si="437"/>
        <v>0</v>
      </c>
      <c r="BE316" s="7">
        <f t="shared" si="440"/>
        <v>23226.491472559559</v>
      </c>
      <c r="BF316" s="7">
        <f t="shared" si="444"/>
        <v>0</v>
      </c>
      <c r="BG316" s="7"/>
      <c r="BH316" s="7">
        <f>SUM(BH320)</f>
        <v>0</v>
      </c>
      <c r="BI316" s="7">
        <f>SUM(BI317:BI319)</f>
        <v>13400</v>
      </c>
      <c r="BJ316" s="7">
        <f>SUM(BJ317:BJ319)</f>
        <v>700</v>
      </c>
      <c r="BK316" s="7">
        <f t="shared" ref="BK316:BL316" si="489">SUM(BK317:BK319)</f>
        <v>14000</v>
      </c>
      <c r="BL316" s="7">
        <f t="shared" si="489"/>
        <v>15000</v>
      </c>
      <c r="BM316" s="71">
        <f t="shared" si="382"/>
        <v>5.2238805970149249</v>
      </c>
      <c r="BN316" s="6"/>
      <c r="BO316" s="6"/>
      <c r="BP316" s="6"/>
      <c r="BQ316" s="6"/>
      <c r="BR316" s="6"/>
    </row>
    <row r="317" spans="1:70" hidden="1" x14ac:dyDescent="0.2">
      <c r="A317" s="19"/>
      <c r="B317" s="31" t="s">
        <v>367</v>
      </c>
      <c r="C317" s="20"/>
      <c r="D317" s="20"/>
      <c r="E317" s="20"/>
      <c r="F317" s="20"/>
      <c r="G317" s="20"/>
      <c r="H317" s="20"/>
      <c r="I317" s="32" t="s">
        <v>368</v>
      </c>
      <c r="J317" s="33" t="s">
        <v>31</v>
      </c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2"/>
      <c r="AP317" s="28"/>
      <c r="AQ317" s="28"/>
      <c r="AR317" s="22"/>
      <c r="AS317" s="22"/>
      <c r="AT317" s="22"/>
      <c r="AU317" s="22"/>
      <c r="AV317" s="22"/>
      <c r="AW317" s="2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>
        <v>11790</v>
      </c>
      <c r="BI317" s="2">
        <v>11790</v>
      </c>
      <c r="BJ317" s="2">
        <v>700</v>
      </c>
      <c r="BK317" s="2">
        <v>14000</v>
      </c>
      <c r="BL317" s="2">
        <v>15000</v>
      </c>
      <c r="BM317" s="10">
        <f t="shared" si="382"/>
        <v>5.9372349448685329</v>
      </c>
    </row>
    <row r="318" spans="1:70" hidden="1" x14ac:dyDescent="0.2">
      <c r="A318" s="19"/>
      <c r="B318" s="31" t="s">
        <v>369</v>
      </c>
      <c r="C318" s="20"/>
      <c r="D318" s="31"/>
      <c r="E318" s="20"/>
      <c r="F318" s="20"/>
      <c r="G318" s="20"/>
      <c r="H318" s="20"/>
      <c r="I318" s="39" t="s">
        <v>370</v>
      </c>
      <c r="J318" s="33" t="s">
        <v>1</v>
      </c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2">
        <f t="shared" si="430"/>
        <v>0</v>
      </c>
      <c r="AP318" s="28">
        <v>25000</v>
      </c>
      <c r="AQ318" s="28"/>
      <c r="AR318" s="22">
        <f t="shared" si="431"/>
        <v>3318.0702103656513</v>
      </c>
      <c r="AS318" s="22"/>
      <c r="AT318" s="22">
        <v>25000</v>
      </c>
      <c r="AU318" s="22"/>
      <c r="AV318" s="22"/>
      <c r="AW318" s="22">
        <f t="shared" si="488"/>
        <v>3318.0702103656513</v>
      </c>
      <c r="AX318" s="2"/>
      <c r="AY318" s="2"/>
      <c r="AZ318" s="2"/>
      <c r="BA318" s="2"/>
      <c r="BB318" s="2"/>
      <c r="BC318" s="2"/>
      <c r="BD318" s="2">
        <f t="shared" si="437"/>
        <v>0</v>
      </c>
      <c r="BE318" s="2">
        <f t="shared" si="440"/>
        <v>3318.0702103656513</v>
      </c>
      <c r="BF318" s="2">
        <f t="shared" si="444"/>
        <v>0</v>
      </c>
      <c r="BG318" s="2"/>
      <c r="BH318" s="2">
        <v>1610</v>
      </c>
      <c r="BI318" s="2">
        <v>1610</v>
      </c>
      <c r="BJ318" s="2"/>
      <c r="BK318" s="2"/>
      <c r="BL318" s="2"/>
      <c r="BM318" s="10">
        <f t="shared" si="382"/>
        <v>0</v>
      </c>
    </row>
    <row r="319" spans="1:70" hidden="1" x14ac:dyDescent="0.2">
      <c r="A319" s="19"/>
      <c r="B319" s="31" t="s">
        <v>369</v>
      </c>
      <c r="C319" s="20"/>
      <c r="D319" s="31"/>
      <c r="E319" s="20"/>
      <c r="F319" s="20"/>
      <c r="G319" s="20"/>
      <c r="H319" s="20"/>
      <c r="I319" s="32" t="s">
        <v>373</v>
      </c>
      <c r="J319" s="33" t="s">
        <v>374</v>
      </c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2">
        <f t="shared" si="430"/>
        <v>0</v>
      </c>
      <c r="AP319" s="28">
        <v>150000</v>
      </c>
      <c r="AQ319" s="28"/>
      <c r="AR319" s="22">
        <f t="shared" si="431"/>
        <v>19908.421262193908</v>
      </c>
      <c r="AS319" s="22"/>
      <c r="AT319" s="22">
        <v>150000</v>
      </c>
      <c r="AU319" s="22"/>
      <c r="AV319" s="22"/>
      <c r="AW319" s="22">
        <f t="shared" si="488"/>
        <v>19908.421262193908</v>
      </c>
      <c r="AX319" s="2"/>
      <c r="AY319" s="2"/>
      <c r="AZ319" s="2"/>
      <c r="BA319" s="2"/>
      <c r="BB319" s="2"/>
      <c r="BC319" s="2"/>
      <c r="BD319" s="2">
        <f t="shared" si="437"/>
        <v>0</v>
      </c>
      <c r="BE319" s="2">
        <f t="shared" si="440"/>
        <v>19908.421262193908</v>
      </c>
      <c r="BF319" s="2">
        <f t="shared" si="444"/>
        <v>0</v>
      </c>
      <c r="BG319" s="2"/>
      <c r="BH319" s="2">
        <v>0</v>
      </c>
      <c r="BI319" s="2">
        <v>0</v>
      </c>
      <c r="BJ319" s="2"/>
      <c r="BK319" s="2"/>
      <c r="BL319" s="2"/>
      <c r="BM319" s="10">
        <v>0</v>
      </c>
    </row>
    <row r="320" spans="1:70" hidden="1" x14ac:dyDescent="0.2">
      <c r="A320" s="42"/>
      <c r="B320" s="35"/>
      <c r="C320" s="35"/>
      <c r="D320" s="35"/>
      <c r="E320" s="35"/>
      <c r="F320" s="35"/>
      <c r="G320" s="35"/>
      <c r="H320" s="35"/>
      <c r="I320" s="21">
        <v>3</v>
      </c>
      <c r="J320" s="5" t="s">
        <v>4</v>
      </c>
      <c r="K320" s="28">
        <f t="shared" si="480"/>
        <v>36000</v>
      </c>
      <c r="L320" s="28">
        <f t="shared" si="480"/>
        <v>20000</v>
      </c>
      <c r="M320" s="28">
        <f t="shared" si="480"/>
        <v>20000</v>
      </c>
      <c r="N320" s="28">
        <f t="shared" si="480"/>
        <v>13000</v>
      </c>
      <c r="O320" s="28">
        <f t="shared" si="480"/>
        <v>13000</v>
      </c>
      <c r="P320" s="28">
        <f t="shared" si="480"/>
        <v>25000</v>
      </c>
      <c r="Q320" s="28">
        <f t="shared" si="480"/>
        <v>25000</v>
      </c>
      <c r="R320" s="28">
        <f t="shared" si="480"/>
        <v>20000</v>
      </c>
      <c r="S320" s="28">
        <f t="shared" si="480"/>
        <v>25000</v>
      </c>
      <c r="T320" s="28">
        <f t="shared" si="480"/>
        <v>13500</v>
      </c>
      <c r="U320" s="28">
        <f t="shared" si="480"/>
        <v>0</v>
      </c>
      <c r="V320" s="28">
        <f t="shared" si="480"/>
        <v>200</v>
      </c>
      <c r="W320" s="28">
        <f t="shared" si="480"/>
        <v>45000</v>
      </c>
      <c r="X320" s="28">
        <f t="shared" si="480"/>
        <v>45000</v>
      </c>
      <c r="Y320" s="28">
        <f t="shared" si="480"/>
        <v>45000</v>
      </c>
      <c r="Z320" s="28">
        <f t="shared" si="480"/>
        <v>65000</v>
      </c>
      <c r="AA320" s="28">
        <f t="shared" si="480"/>
        <v>55000</v>
      </c>
      <c r="AB320" s="28">
        <f t="shared" si="480"/>
        <v>9500</v>
      </c>
      <c r="AC320" s="28">
        <f t="shared" si="480"/>
        <v>115000</v>
      </c>
      <c r="AD320" s="28">
        <f t="shared" si="480"/>
        <v>220000</v>
      </c>
      <c r="AE320" s="28">
        <f t="shared" si="480"/>
        <v>0</v>
      </c>
      <c r="AF320" s="28">
        <f t="shared" si="481"/>
        <v>0</v>
      </c>
      <c r="AG320" s="28">
        <f t="shared" si="481"/>
        <v>220000</v>
      </c>
      <c r="AH320" s="28">
        <f t="shared" si="481"/>
        <v>211155</v>
      </c>
      <c r="AI320" s="28">
        <f t="shared" si="481"/>
        <v>135000</v>
      </c>
      <c r="AJ320" s="28">
        <f t="shared" si="481"/>
        <v>12500</v>
      </c>
      <c r="AK320" s="28">
        <f t="shared" si="481"/>
        <v>200000</v>
      </c>
      <c r="AL320" s="28">
        <f t="shared" si="481"/>
        <v>0</v>
      </c>
      <c r="AM320" s="28">
        <f t="shared" si="481"/>
        <v>0</v>
      </c>
      <c r="AN320" s="28">
        <f t="shared" si="481"/>
        <v>200000</v>
      </c>
      <c r="AO320" s="22">
        <f t="shared" si="430"/>
        <v>26544.56168292521</v>
      </c>
      <c r="AP320" s="28">
        <f t="shared" si="481"/>
        <v>175000</v>
      </c>
      <c r="AQ320" s="28">
        <f t="shared" si="481"/>
        <v>0</v>
      </c>
      <c r="AR320" s="22">
        <f t="shared" si="431"/>
        <v>23226.491472559559</v>
      </c>
      <c r="AS320" s="22"/>
      <c r="AT320" s="22">
        <f t="shared" ref="AT320:AV320" si="490">SUM(AT321)</f>
        <v>0</v>
      </c>
      <c r="AU320" s="22">
        <f t="shared" si="490"/>
        <v>0</v>
      </c>
      <c r="AV320" s="22">
        <f t="shared" si="490"/>
        <v>0</v>
      </c>
      <c r="AW320" s="22">
        <f t="shared" si="488"/>
        <v>23226.491472559559</v>
      </c>
      <c r="AX320" s="2"/>
      <c r="AY320" s="2"/>
      <c r="AZ320" s="2"/>
      <c r="BA320" s="2"/>
      <c r="BB320" s="2"/>
      <c r="BC320" s="2"/>
      <c r="BD320" s="2">
        <f t="shared" si="437"/>
        <v>0</v>
      </c>
      <c r="BE320" s="2">
        <f t="shared" si="440"/>
        <v>23226.491472559559</v>
      </c>
      <c r="BF320" s="2">
        <f t="shared" si="444"/>
        <v>0</v>
      </c>
      <c r="BG320" s="2">
        <f>SUM(BG321)</f>
        <v>4000</v>
      </c>
      <c r="BH320" s="2">
        <f>SUM(BH321)</f>
        <v>0</v>
      </c>
      <c r="BI320" s="2">
        <f>SUM(BI321)</f>
        <v>13400</v>
      </c>
      <c r="BJ320" s="2">
        <f>SUM(BJ321)</f>
        <v>700</v>
      </c>
      <c r="BK320" s="2">
        <f t="shared" ref="BK320:BL320" si="491">SUM(BK321)</f>
        <v>0</v>
      </c>
      <c r="BL320" s="2">
        <f t="shared" si="491"/>
        <v>0</v>
      </c>
      <c r="BM320" s="10">
        <f t="shared" si="382"/>
        <v>5.2238805970149249</v>
      </c>
    </row>
    <row r="321" spans="1:65" hidden="1" x14ac:dyDescent="0.2">
      <c r="A321" s="42"/>
      <c r="B321" s="35" t="s">
        <v>405</v>
      </c>
      <c r="C321" s="35"/>
      <c r="D321" s="35"/>
      <c r="E321" s="35"/>
      <c r="F321" s="35"/>
      <c r="G321" s="35"/>
      <c r="H321" s="35"/>
      <c r="I321" s="21">
        <v>38</v>
      </c>
      <c r="J321" s="5" t="s">
        <v>14</v>
      </c>
      <c r="K321" s="28">
        <f t="shared" si="480"/>
        <v>36000</v>
      </c>
      <c r="L321" s="28">
        <f t="shared" si="480"/>
        <v>20000</v>
      </c>
      <c r="M321" s="28">
        <f t="shared" si="480"/>
        <v>20000</v>
      </c>
      <c r="N321" s="28">
        <f t="shared" ref="N321:Z321" si="492">SUM(N322+N325)</f>
        <v>13000</v>
      </c>
      <c r="O321" s="28">
        <f t="shared" si="492"/>
        <v>13000</v>
      </c>
      <c r="P321" s="28">
        <f t="shared" si="492"/>
        <v>25000</v>
      </c>
      <c r="Q321" s="28">
        <f t="shared" si="492"/>
        <v>25000</v>
      </c>
      <c r="R321" s="28">
        <f t="shared" si="492"/>
        <v>20000</v>
      </c>
      <c r="S321" s="28">
        <f t="shared" si="492"/>
        <v>25000</v>
      </c>
      <c r="T321" s="28">
        <f t="shared" si="492"/>
        <v>13500</v>
      </c>
      <c r="U321" s="28">
        <f t="shared" si="492"/>
        <v>0</v>
      </c>
      <c r="V321" s="28">
        <f t="shared" si="492"/>
        <v>200</v>
      </c>
      <c r="W321" s="28">
        <f t="shared" si="492"/>
        <v>45000</v>
      </c>
      <c r="X321" s="28">
        <f t="shared" si="492"/>
        <v>45000</v>
      </c>
      <c r="Y321" s="28">
        <f t="shared" si="492"/>
        <v>45000</v>
      </c>
      <c r="Z321" s="28">
        <f t="shared" si="492"/>
        <v>65000</v>
      </c>
      <c r="AA321" s="28">
        <f>SUM(AA322+AA325)</f>
        <v>55000</v>
      </c>
      <c r="AB321" s="28">
        <f t="shared" ref="AB321" si="493">SUM(AB322+AB325)</f>
        <v>9500</v>
      </c>
      <c r="AC321" s="28">
        <f>SUM(AC322+AC325)</f>
        <v>115000</v>
      </c>
      <c r="AD321" s="28">
        <f>SUM(AD322+AD325)</f>
        <v>220000</v>
      </c>
      <c r="AE321" s="28">
        <f t="shared" ref="AE321:AP321" si="494">SUM(AE322+AE325)</f>
        <v>0</v>
      </c>
      <c r="AF321" s="28">
        <f t="shared" si="494"/>
        <v>0</v>
      </c>
      <c r="AG321" s="28">
        <f t="shared" si="494"/>
        <v>220000</v>
      </c>
      <c r="AH321" s="28">
        <f t="shared" si="494"/>
        <v>211155</v>
      </c>
      <c r="AI321" s="28">
        <f t="shared" si="494"/>
        <v>135000</v>
      </c>
      <c r="AJ321" s="28">
        <f t="shared" si="494"/>
        <v>12500</v>
      </c>
      <c r="AK321" s="28">
        <f t="shared" si="494"/>
        <v>200000</v>
      </c>
      <c r="AL321" s="28">
        <f t="shared" si="494"/>
        <v>0</v>
      </c>
      <c r="AM321" s="28">
        <f t="shared" si="494"/>
        <v>0</v>
      </c>
      <c r="AN321" s="28">
        <f t="shared" si="494"/>
        <v>200000</v>
      </c>
      <c r="AO321" s="22">
        <f t="shared" si="430"/>
        <v>26544.56168292521</v>
      </c>
      <c r="AP321" s="28">
        <f t="shared" si="494"/>
        <v>175000</v>
      </c>
      <c r="AQ321" s="28"/>
      <c r="AR321" s="22">
        <f t="shared" si="431"/>
        <v>23226.491472559559</v>
      </c>
      <c r="AS321" s="22"/>
      <c r="AT321" s="22">
        <f t="shared" ref="AT321" si="495">SUM(AT322+AT325)</f>
        <v>0</v>
      </c>
      <c r="AU321" s="22">
        <f t="shared" ref="AU321:AV321" si="496">SUM(AU322+AU325)</f>
        <v>0</v>
      </c>
      <c r="AV321" s="22">
        <f t="shared" si="496"/>
        <v>0</v>
      </c>
      <c r="AW321" s="22">
        <f t="shared" si="488"/>
        <v>23226.491472559559</v>
      </c>
      <c r="AX321" s="2"/>
      <c r="AY321" s="2"/>
      <c r="AZ321" s="2"/>
      <c r="BA321" s="2"/>
      <c r="BB321" s="2"/>
      <c r="BC321" s="2"/>
      <c r="BD321" s="2">
        <f t="shared" si="437"/>
        <v>0</v>
      </c>
      <c r="BE321" s="2">
        <f t="shared" si="440"/>
        <v>23226.491472559559</v>
      </c>
      <c r="BF321" s="2">
        <f t="shared" si="444"/>
        <v>0</v>
      </c>
      <c r="BG321" s="2">
        <f>SUM(BG322+BG325)</f>
        <v>4000</v>
      </c>
      <c r="BH321" s="2">
        <f>SUM(BH322+BH325)</f>
        <v>0</v>
      </c>
      <c r="BI321" s="2">
        <f>SUM(BI322+BI325)</f>
        <v>13400</v>
      </c>
      <c r="BJ321" s="2">
        <f t="shared" ref="BJ321:BL321" si="497">SUM(BJ322+BJ325)</f>
        <v>700</v>
      </c>
      <c r="BK321" s="2">
        <f t="shared" si="497"/>
        <v>0</v>
      </c>
      <c r="BL321" s="2">
        <f t="shared" si="497"/>
        <v>0</v>
      </c>
      <c r="BM321" s="10">
        <f t="shared" si="382"/>
        <v>5.2238805970149249</v>
      </c>
    </row>
    <row r="322" spans="1:65" hidden="1" x14ac:dyDescent="0.2">
      <c r="A322" s="19"/>
      <c r="B322" s="31"/>
      <c r="C322" s="20"/>
      <c r="D322" s="20"/>
      <c r="E322" s="20"/>
      <c r="F322" s="20"/>
      <c r="G322" s="20"/>
      <c r="H322" s="20"/>
      <c r="I322" s="32">
        <v>381</v>
      </c>
      <c r="J322" s="33" t="s">
        <v>73</v>
      </c>
      <c r="K322" s="28">
        <f t="shared" si="480"/>
        <v>36000</v>
      </c>
      <c r="L322" s="28">
        <f t="shared" si="480"/>
        <v>20000</v>
      </c>
      <c r="M322" s="28">
        <f t="shared" si="480"/>
        <v>20000</v>
      </c>
      <c r="N322" s="37">
        <f t="shared" si="480"/>
        <v>3000</v>
      </c>
      <c r="O322" s="37">
        <f t="shared" si="480"/>
        <v>3000</v>
      </c>
      <c r="P322" s="37">
        <f t="shared" si="480"/>
        <v>5000</v>
      </c>
      <c r="Q322" s="37">
        <f t="shared" si="480"/>
        <v>5000</v>
      </c>
      <c r="R322" s="37">
        <f t="shared" si="480"/>
        <v>20000</v>
      </c>
      <c r="S322" s="37">
        <f t="shared" si="480"/>
        <v>5000</v>
      </c>
      <c r="T322" s="37">
        <f t="shared" si="480"/>
        <v>0</v>
      </c>
      <c r="U322" s="37">
        <f t="shared" si="480"/>
        <v>0</v>
      </c>
      <c r="V322" s="37">
        <f t="shared" si="480"/>
        <v>100</v>
      </c>
      <c r="W322" s="37">
        <f t="shared" si="480"/>
        <v>5000</v>
      </c>
      <c r="X322" s="37">
        <f t="shared" si="480"/>
        <v>25000</v>
      </c>
      <c r="Y322" s="37">
        <f t="shared" si="480"/>
        <v>25000</v>
      </c>
      <c r="Z322" s="37">
        <f t="shared" si="480"/>
        <v>15000</v>
      </c>
      <c r="AA322" s="37">
        <f>SUM(AA323:AA324)</f>
        <v>30000</v>
      </c>
      <c r="AB322" s="37">
        <f t="shared" ref="AB322" si="498">SUM(AB323:AB324)</f>
        <v>9500</v>
      </c>
      <c r="AC322" s="37">
        <f>SUM(AC323:AC324)</f>
        <v>30000</v>
      </c>
      <c r="AD322" s="37">
        <f>SUM(AD323:AD324)</f>
        <v>35000</v>
      </c>
      <c r="AE322" s="37">
        <f t="shared" ref="AE322:AP322" si="499">SUM(AE323:AE324)</f>
        <v>0</v>
      </c>
      <c r="AF322" s="37">
        <f t="shared" si="499"/>
        <v>0</v>
      </c>
      <c r="AG322" s="37">
        <f t="shared" si="499"/>
        <v>35000</v>
      </c>
      <c r="AH322" s="37">
        <f t="shared" si="499"/>
        <v>31500</v>
      </c>
      <c r="AI322" s="37">
        <f t="shared" si="499"/>
        <v>35000</v>
      </c>
      <c r="AJ322" s="37">
        <f t="shared" si="499"/>
        <v>12500</v>
      </c>
      <c r="AK322" s="37">
        <f t="shared" si="499"/>
        <v>35000</v>
      </c>
      <c r="AL322" s="37">
        <f t="shared" si="499"/>
        <v>0</v>
      </c>
      <c r="AM322" s="37">
        <f t="shared" si="499"/>
        <v>0</v>
      </c>
      <c r="AN322" s="37">
        <f t="shared" si="499"/>
        <v>35000</v>
      </c>
      <c r="AO322" s="22">
        <f t="shared" si="430"/>
        <v>4645.298294511912</v>
      </c>
      <c r="AP322" s="37">
        <f t="shared" si="499"/>
        <v>25000</v>
      </c>
      <c r="AQ322" s="37"/>
      <c r="AR322" s="22">
        <f t="shared" si="431"/>
        <v>3318.0702103656513</v>
      </c>
      <c r="AS322" s="22"/>
      <c r="AT322" s="22">
        <f t="shared" ref="AT322" si="500">SUM(AT323:AT324)</f>
        <v>0</v>
      </c>
      <c r="AU322" s="22">
        <f t="shared" ref="AU322:AV322" si="501">SUM(AU323:AU324)</f>
        <v>0</v>
      </c>
      <c r="AV322" s="22">
        <f t="shared" si="501"/>
        <v>0</v>
      </c>
      <c r="AW322" s="22">
        <f t="shared" si="488"/>
        <v>3318.0702103656513</v>
      </c>
      <c r="AX322" s="2"/>
      <c r="AY322" s="2"/>
      <c r="AZ322" s="2"/>
      <c r="BA322" s="2"/>
      <c r="BB322" s="2"/>
      <c r="BC322" s="2"/>
      <c r="BD322" s="2">
        <f t="shared" si="437"/>
        <v>0</v>
      </c>
      <c r="BE322" s="2">
        <f t="shared" si="440"/>
        <v>3318.0702103656513</v>
      </c>
      <c r="BF322" s="2">
        <f t="shared" si="444"/>
        <v>0</v>
      </c>
      <c r="BG322" s="2">
        <f>SUM(BG323+BG324)</f>
        <v>0</v>
      </c>
      <c r="BH322" s="2">
        <f>SUM(BH323+BH324)</f>
        <v>0</v>
      </c>
      <c r="BI322" s="2">
        <f>SUM(BI323+BI324)</f>
        <v>3400</v>
      </c>
      <c r="BJ322" s="2">
        <f>SUM(BJ323+BJ324)</f>
        <v>0</v>
      </c>
      <c r="BK322" s="2"/>
      <c r="BL322" s="2"/>
      <c r="BM322" s="10">
        <f t="shared" si="382"/>
        <v>0</v>
      </c>
    </row>
    <row r="323" spans="1:65" hidden="1" x14ac:dyDescent="0.2">
      <c r="A323" s="19"/>
      <c r="B323" s="20"/>
      <c r="C323" s="20"/>
      <c r="D323" s="20"/>
      <c r="E323" s="20"/>
      <c r="F323" s="20"/>
      <c r="G323" s="20"/>
      <c r="H323" s="20"/>
      <c r="I323" s="32">
        <v>38113</v>
      </c>
      <c r="J323" s="33" t="s">
        <v>44</v>
      </c>
      <c r="K323" s="34">
        <v>36000</v>
      </c>
      <c r="L323" s="34">
        <v>20000</v>
      </c>
      <c r="M323" s="34">
        <v>20000</v>
      </c>
      <c r="N323" s="34">
        <v>3000</v>
      </c>
      <c r="O323" s="34">
        <v>3000</v>
      </c>
      <c r="P323" s="34">
        <v>5000</v>
      </c>
      <c r="Q323" s="34">
        <v>5000</v>
      </c>
      <c r="R323" s="34">
        <v>20000</v>
      </c>
      <c r="S323" s="34">
        <v>5000</v>
      </c>
      <c r="T323" s="34">
        <v>0</v>
      </c>
      <c r="U323" s="34"/>
      <c r="V323" s="22">
        <f t="shared" ref="V323:V376" si="502">S323/P323*100</f>
        <v>100</v>
      </c>
      <c r="W323" s="34">
        <v>5000</v>
      </c>
      <c r="X323" s="34">
        <v>25000</v>
      </c>
      <c r="Y323" s="34">
        <v>25000</v>
      </c>
      <c r="Z323" s="34">
        <v>15000</v>
      </c>
      <c r="AA323" s="34">
        <v>26000</v>
      </c>
      <c r="AB323" s="34">
        <v>9500</v>
      </c>
      <c r="AC323" s="34">
        <v>26000</v>
      </c>
      <c r="AD323" s="34">
        <v>30000</v>
      </c>
      <c r="AE323" s="34"/>
      <c r="AF323" s="34"/>
      <c r="AG323" s="37">
        <f>SUM(AD323+AE323-AF323)</f>
        <v>30000</v>
      </c>
      <c r="AH323" s="34">
        <v>30000</v>
      </c>
      <c r="AI323" s="34">
        <v>30000</v>
      </c>
      <c r="AJ323" s="2">
        <v>12500</v>
      </c>
      <c r="AK323" s="34">
        <v>30000</v>
      </c>
      <c r="AL323" s="34"/>
      <c r="AM323" s="34"/>
      <c r="AN323" s="2">
        <f t="shared" si="381"/>
        <v>30000</v>
      </c>
      <c r="AO323" s="22">
        <f t="shared" si="430"/>
        <v>3981.6842524387812</v>
      </c>
      <c r="AP323" s="2">
        <v>20000</v>
      </c>
      <c r="AQ323" s="2"/>
      <c r="AR323" s="22">
        <f t="shared" si="431"/>
        <v>2654.4561682925209</v>
      </c>
      <c r="AS323" s="22"/>
      <c r="AT323" s="22"/>
      <c r="AU323" s="22"/>
      <c r="AV323" s="22"/>
      <c r="AW323" s="22">
        <f t="shared" si="488"/>
        <v>2654.4561682925209</v>
      </c>
      <c r="AX323" s="2"/>
      <c r="AY323" s="2"/>
      <c r="AZ323" s="2">
        <v>2654.46</v>
      </c>
      <c r="BA323" s="2"/>
      <c r="BB323" s="2"/>
      <c r="BC323" s="2"/>
      <c r="BD323" s="2">
        <f t="shared" si="437"/>
        <v>2654.46</v>
      </c>
      <c r="BE323" s="2">
        <f t="shared" si="440"/>
        <v>-3.8317074790938932E-3</v>
      </c>
      <c r="BF323" s="2">
        <f t="shared" si="444"/>
        <v>-2654.46</v>
      </c>
      <c r="BG323" s="2"/>
      <c r="BH323" s="2">
        <v>0</v>
      </c>
      <c r="BI323" s="2">
        <v>2700</v>
      </c>
      <c r="BJ323" s="2">
        <v>0</v>
      </c>
      <c r="BK323" s="2"/>
      <c r="BL323" s="2"/>
      <c r="BM323" s="10">
        <f t="shared" si="382"/>
        <v>0</v>
      </c>
    </row>
    <row r="324" spans="1:65" hidden="1" x14ac:dyDescent="0.2">
      <c r="A324" s="19"/>
      <c r="B324" s="20"/>
      <c r="C324" s="20"/>
      <c r="D324" s="20"/>
      <c r="E324" s="20"/>
      <c r="F324" s="20"/>
      <c r="G324" s="20"/>
      <c r="H324" s="20"/>
      <c r="I324" s="32">
        <v>38113</v>
      </c>
      <c r="J324" s="33" t="s">
        <v>260</v>
      </c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22"/>
      <c r="W324" s="34"/>
      <c r="X324" s="34"/>
      <c r="Y324" s="34"/>
      <c r="Z324" s="34"/>
      <c r="AA324" s="34">
        <v>4000</v>
      </c>
      <c r="AB324" s="34"/>
      <c r="AC324" s="34">
        <v>4000</v>
      </c>
      <c r="AD324" s="34">
        <v>5000</v>
      </c>
      <c r="AE324" s="34"/>
      <c r="AF324" s="34"/>
      <c r="AG324" s="37">
        <f>SUM(AD324+AE324-AF324)</f>
        <v>5000</v>
      </c>
      <c r="AH324" s="34">
        <v>1500</v>
      </c>
      <c r="AI324" s="34">
        <v>5000</v>
      </c>
      <c r="AJ324" s="2">
        <v>0</v>
      </c>
      <c r="AK324" s="34">
        <v>5000</v>
      </c>
      <c r="AL324" s="34"/>
      <c r="AM324" s="34"/>
      <c r="AN324" s="2">
        <f t="shared" si="381"/>
        <v>5000</v>
      </c>
      <c r="AO324" s="22">
        <f t="shared" si="430"/>
        <v>663.61404207313024</v>
      </c>
      <c r="AP324" s="2">
        <v>5000</v>
      </c>
      <c r="AQ324" s="2"/>
      <c r="AR324" s="22">
        <f t="shared" si="431"/>
        <v>663.61404207313024</v>
      </c>
      <c r="AS324" s="22"/>
      <c r="AT324" s="22"/>
      <c r="AU324" s="22"/>
      <c r="AV324" s="22"/>
      <c r="AW324" s="22">
        <f t="shared" si="488"/>
        <v>663.61404207313024</v>
      </c>
      <c r="AX324" s="2"/>
      <c r="AY324" s="2"/>
      <c r="AZ324" s="2">
        <v>663.61</v>
      </c>
      <c r="BA324" s="2"/>
      <c r="BB324" s="2"/>
      <c r="BC324" s="2"/>
      <c r="BD324" s="2">
        <f t="shared" si="437"/>
        <v>663.61</v>
      </c>
      <c r="BE324" s="2">
        <f t="shared" si="440"/>
        <v>4.0420731302219792E-3</v>
      </c>
      <c r="BF324" s="2">
        <f t="shared" si="444"/>
        <v>-663.61</v>
      </c>
      <c r="BG324" s="2"/>
      <c r="BH324" s="2">
        <v>0</v>
      </c>
      <c r="BI324" s="2">
        <v>700</v>
      </c>
      <c r="BJ324" s="2">
        <v>0</v>
      </c>
      <c r="BK324" s="2"/>
      <c r="BL324" s="2"/>
      <c r="BM324" s="10">
        <f t="shared" si="382"/>
        <v>0</v>
      </c>
    </row>
    <row r="325" spans="1:65" hidden="1" x14ac:dyDescent="0.2">
      <c r="A325" s="19"/>
      <c r="B325" s="20"/>
      <c r="C325" s="20"/>
      <c r="D325" s="20"/>
      <c r="E325" s="20"/>
      <c r="F325" s="20"/>
      <c r="G325" s="20"/>
      <c r="H325" s="20"/>
      <c r="I325" s="32">
        <v>382</v>
      </c>
      <c r="J325" s="33" t="s">
        <v>142</v>
      </c>
      <c r="K325" s="34"/>
      <c r="L325" s="34"/>
      <c r="M325" s="34"/>
      <c r="N325" s="34">
        <f t="shared" ref="N325:Z325" si="503">SUM(N326)</f>
        <v>10000</v>
      </c>
      <c r="O325" s="34">
        <f t="shared" si="503"/>
        <v>10000</v>
      </c>
      <c r="P325" s="34">
        <f t="shared" si="503"/>
        <v>20000</v>
      </c>
      <c r="Q325" s="34">
        <f t="shared" si="503"/>
        <v>20000</v>
      </c>
      <c r="R325" s="34">
        <f t="shared" si="503"/>
        <v>0</v>
      </c>
      <c r="S325" s="34">
        <f t="shared" si="503"/>
        <v>20000</v>
      </c>
      <c r="T325" s="34">
        <f t="shared" si="503"/>
        <v>13500</v>
      </c>
      <c r="U325" s="34">
        <f t="shared" si="503"/>
        <v>0</v>
      </c>
      <c r="V325" s="34">
        <f t="shared" si="503"/>
        <v>100</v>
      </c>
      <c r="W325" s="34">
        <f t="shared" si="503"/>
        <v>40000</v>
      </c>
      <c r="X325" s="34">
        <f t="shared" si="503"/>
        <v>20000</v>
      </c>
      <c r="Y325" s="34">
        <f t="shared" si="503"/>
        <v>20000</v>
      </c>
      <c r="Z325" s="34">
        <f t="shared" si="503"/>
        <v>50000</v>
      </c>
      <c r="AA325" s="34">
        <f>SUM(AA326)</f>
        <v>25000</v>
      </c>
      <c r="AB325" s="34">
        <f t="shared" ref="AB325" si="504">SUM(AB326)</f>
        <v>0</v>
      </c>
      <c r="AC325" s="34">
        <f>SUM(AC326)</f>
        <v>85000</v>
      </c>
      <c r="AD325" s="34">
        <f>SUM(AD326)</f>
        <v>185000</v>
      </c>
      <c r="AE325" s="34">
        <f t="shared" ref="AE325:AH325" si="505">SUM(AE326)</f>
        <v>0</v>
      </c>
      <c r="AF325" s="34">
        <f t="shared" si="505"/>
        <v>0</v>
      </c>
      <c r="AG325" s="34">
        <f t="shared" si="505"/>
        <v>185000</v>
      </c>
      <c r="AH325" s="34">
        <f t="shared" si="505"/>
        <v>179655</v>
      </c>
      <c r="AI325" s="34">
        <f>SUM(AI326)</f>
        <v>100000</v>
      </c>
      <c r="AJ325" s="34">
        <f>SUM(AJ326)</f>
        <v>0</v>
      </c>
      <c r="AK325" s="34">
        <f>SUM(AK326)</f>
        <v>165000</v>
      </c>
      <c r="AL325" s="34">
        <f t="shared" ref="AL325:AP325" si="506">SUM(AL326)</f>
        <v>0</v>
      </c>
      <c r="AM325" s="34">
        <f t="shared" si="506"/>
        <v>0</v>
      </c>
      <c r="AN325" s="34">
        <f t="shared" si="506"/>
        <v>165000</v>
      </c>
      <c r="AO325" s="22">
        <f t="shared" si="430"/>
        <v>21899.263388413299</v>
      </c>
      <c r="AP325" s="34">
        <f t="shared" si="506"/>
        <v>150000</v>
      </c>
      <c r="AQ325" s="34"/>
      <c r="AR325" s="22">
        <f t="shared" si="431"/>
        <v>19908.421262193908</v>
      </c>
      <c r="AS325" s="22"/>
      <c r="AT325" s="22"/>
      <c r="AU325" s="22"/>
      <c r="AV325" s="22"/>
      <c r="AW325" s="22">
        <f t="shared" si="488"/>
        <v>19908.421262193908</v>
      </c>
      <c r="AX325" s="2"/>
      <c r="AY325" s="2"/>
      <c r="AZ325" s="2"/>
      <c r="BA325" s="2"/>
      <c r="BB325" s="2"/>
      <c r="BC325" s="2"/>
      <c r="BD325" s="2">
        <f t="shared" si="437"/>
        <v>0</v>
      </c>
      <c r="BE325" s="2">
        <f t="shared" si="440"/>
        <v>19908.421262193908</v>
      </c>
      <c r="BF325" s="2">
        <f t="shared" si="444"/>
        <v>0</v>
      </c>
      <c r="BG325" s="2">
        <f>SUM(BG326)</f>
        <v>4000</v>
      </c>
      <c r="BH325" s="2">
        <f>SUM(BH326)</f>
        <v>0</v>
      </c>
      <c r="BI325" s="2">
        <f>SUM(BI326)</f>
        <v>10000</v>
      </c>
      <c r="BJ325" s="2">
        <f t="shared" ref="BJ325:BL325" si="507">SUM(BJ326)</f>
        <v>700</v>
      </c>
      <c r="BK325" s="2">
        <f t="shared" si="507"/>
        <v>0</v>
      </c>
      <c r="BL325" s="2">
        <f t="shared" si="507"/>
        <v>0</v>
      </c>
      <c r="BM325" s="10">
        <f t="shared" si="382"/>
        <v>7.0000000000000009</v>
      </c>
    </row>
    <row r="326" spans="1:65" hidden="1" x14ac:dyDescent="0.2">
      <c r="A326" s="19"/>
      <c r="B326" s="20"/>
      <c r="C326" s="20"/>
      <c r="D326" s="20"/>
      <c r="E326" s="20"/>
      <c r="F326" s="20"/>
      <c r="G326" s="20"/>
      <c r="H326" s="20"/>
      <c r="I326" s="32">
        <v>38212</v>
      </c>
      <c r="J326" s="33" t="s">
        <v>166</v>
      </c>
      <c r="K326" s="34"/>
      <c r="L326" s="34"/>
      <c r="M326" s="34"/>
      <c r="N326" s="34">
        <v>10000</v>
      </c>
      <c r="O326" s="34">
        <v>10000</v>
      </c>
      <c r="P326" s="34">
        <v>20000</v>
      </c>
      <c r="Q326" s="34">
        <v>20000</v>
      </c>
      <c r="R326" s="34"/>
      <c r="S326" s="34">
        <v>20000</v>
      </c>
      <c r="T326" s="34">
        <v>13500</v>
      </c>
      <c r="U326" s="34"/>
      <c r="V326" s="22">
        <f t="shared" si="502"/>
        <v>100</v>
      </c>
      <c r="W326" s="22">
        <v>40000</v>
      </c>
      <c r="X326" s="34">
        <v>20000</v>
      </c>
      <c r="Y326" s="34">
        <v>20000</v>
      </c>
      <c r="Z326" s="34">
        <v>50000</v>
      </c>
      <c r="AA326" s="34">
        <v>25000</v>
      </c>
      <c r="AB326" s="34"/>
      <c r="AC326" s="34">
        <v>85000</v>
      </c>
      <c r="AD326" s="34">
        <v>185000</v>
      </c>
      <c r="AE326" s="34"/>
      <c r="AF326" s="34"/>
      <c r="AG326" s="37">
        <f>SUM(AD326+AE326-AF326)</f>
        <v>185000</v>
      </c>
      <c r="AH326" s="34">
        <v>179655</v>
      </c>
      <c r="AI326" s="34">
        <v>100000</v>
      </c>
      <c r="AJ326" s="2">
        <v>0</v>
      </c>
      <c r="AK326" s="34">
        <v>165000</v>
      </c>
      <c r="AL326" s="34"/>
      <c r="AM326" s="34"/>
      <c r="AN326" s="2">
        <f t="shared" si="381"/>
        <v>165000</v>
      </c>
      <c r="AO326" s="22">
        <f t="shared" si="430"/>
        <v>21899.263388413299</v>
      </c>
      <c r="AP326" s="2">
        <v>150000</v>
      </c>
      <c r="AQ326" s="2"/>
      <c r="AR326" s="22">
        <f t="shared" si="431"/>
        <v>19908.421262193908</v>
      </c>
      <c r="AS326" s="22"/>
      <c r="AT326" s="22"/>
      <c r="AU326" s="22"/>
      <c r="AV326" s="22"/>
      <c r="AW326" s="22">
        <f t="shared" si="488"/>
        <v>19908.421262193908</v>
      </c>
      <c r="AX326" s="2"/>
      <c r="AY326" s="2"/>
      <c r="AZ326" s="2"/>
      <c r="BA326" s="2"/>
      <c r="BB326" s="2"/>
      <c r="BC326" s="2">
        <v>19908.419999999998</v>
      </c>
      <c r="BD326" s="2">
        <f t="shared" si="437"/>
        <v>19908.419999999998</v>
      </c>
      <c r="BE326" s="2">
        <f t="shared" si="440"/>
        <v>1.2621939094970003E-3</v>
      </c>
      <c r="BF326" s="2">
        <f t="shared" si="444"/>
        <v>-19908.419999999998</v>
      </c>
      <c r="BG326" s="2">
        <v>4000</v>
      </c>
      <c r="BH326" s="2">
        <v>0</v>
      </c>
      <c r="BI326" s="2">
        <v>10000</v>
      </c>
      <c r="BJ326" s="2">
        <v>700</v>
      </c>
      <c r="BK326" s="2"/>
      <c r="BL326" s="2"/>
      <c r="BM326" s="10">
        <f t="shared" si="382"/>
        <v>7.0000000000000009</v>
      </c>
    </row>
    <row r="327" spans="1:65" hidden="1" x14ac:dyDescent="0.2">
      <c r="A327" s="19" t="s">
        <v>134</v>
      </c>
      <c r="B327" s="20"/>
      <c r="C327" s="20"/>
      <c r="D327" s="20"/>
      <c r="E327" s="20"/>
      <c r="F327" s="20"/>
      <c r="G327" s="20"/>
      <c r="H327" s="20"/>
      <c r="I327" s="32" t="s">
        <v>21</v>
      </c>
      <c r="J327" s="33" t="s">
        <v>138</v>
      </c>
      <c r="K327" s="28">
        <f t="shared" ref="K327:AE332" si="508">SUM(K328)</f>
        <v>26000</v>
      </c>
      <c r="L327" s="28">
        <f t="shared" si="508"/>
        <v>95000</v>
      </c>
      <c r="M327" s="28">
        <f t="shared" si="508"/>
        <v>95000</v>
      </c>
      <c r="N327" s="28">
        <f t="shared" si="508"/>
        <v>5000</v>
      </c>
      <c r="O327" s="28">
        <f t="shared" si="508"/>
        <v>5000</v>
      </c>
      <c r="P327" s="28">
        <f t="shared" si="508"/>
        <v>15000</v>
      </c>
      <c r="Q327" s="28">
        <f t="shared" si="508"/>
        <v>15000</v>
      </c>
      <c r="R327" s="28">
        <f t="shared" si="508"/>
        <v>0</v>
      </c>
      <c r="S327" s="28">
        <f t="shared" si="508"/>
        <v>15000</v>
      </c>
      <c r="T327" s="28">
        <f t="shared" si="508"/>
        <v>0</v>
      </c>
      <c r="U327" s="28">
        <f t="shared" si="508"/>
        <v>0</v>
      </c>
      <c r="V327" s="28">
        <f t="shared" si="508"/>
        <v>100</v>
      </c>
      <c r="W327" s="28">
        <f t="shared" si="508"/>
        <v>15000</v>
      </c>
      <c r="X327" s="28">
        <f t="shared" si="508"/>
        <v>40000</v>
      </c>
      <c r="Y327" s="28">
        <f t="shared" si="508"/>
        <v>40000</v>
      </c>
      <c r="Z327" s="28">
        <f t="shared" si="508"/>
        <v>40000</v>
      </c>
      <c r="AA327" s="28">
        <f t="shared" si="508"/>
        <v>40000</v>
      </c>
      <c r="AB327" s="28">
        <f t="shared" si="508"/>
        <v>20000</v>
      </c>
      <c r="AC327" s="28">
        <f t="shared" si="508"/>
        <v>40000</v>
      </c>
      <c r="AD327" s="28">
        <f t="shared" si="508"/>
        <v>40000</v>
      </c>
      <c r="AE327" s="28">
        <f t="shared" si="508"/>
        <v>0</v>
      </c>
      <c r="AF327" s="28">
        <f t="shared" ref="AF327:AQ332" si="509">SUM(AF328)</f>
        <v>0</v>
      </c>
      <c r="AG327" s="28">
        <f t="shared" si="509"/>
        <v>40000</v>
      </c>
      <c r="AH327" s="28">
        <f t="shared" si="509"/>
        <v>0</v>
      </c>
      <c r="AI327" s="28">
        <f t="shared" si="509"/>
        <v>40000</v>
      </c>
      <c r="AJ327" s="28">
        <f t="shared" si="509"/>
        <v>27500</v>
      </c>
      <c r="AK327" s="28">
        <f t="shared" si="509"/>
        <v>40000</v>
      </c>
      <c r="AL327" s="28">
        <f t="shared" si="509"/>
        <v>0</v>
      </c>
      <c r="AM327" s="28">
        <f t="shared" si="509"/>
        <v>0</v>
      </c>
      <c r="AN327" s="28">
        <f t="shared" si="509"/>
        <v>40000</v>
      </c>
      <c r="AO327" s="22">
        <f t="shared" si="430"/>
        <v>5308.9123365850419</v>
      </c>
      <c r="AP327" s="28">
        <f t="shared" si="509"/>
        <v>40000</v>
      </c>
      <c r="AQ327" s="28">
        <f t="shared" si="509"/>
        <v>0</v>
      </c>
      <c r="AR327" s="22">
        <f t="shared" si="431"/>
        <v>5308.9123365850419</v>
      </c>
      <c r="AS327" s="22"/>
      <c r="AT327" s="22">
        <f t="shared" ref="AT327:AV327" si="510">SUM(AT328)</f>
        <v>2654</v>
      </c>
      <c r="AU327" s="22">
        <f t="shared" si="510"/>
        <v>0</v>
      </c>
      <c r="AV327" s="22">
        <f t="shared" si="510"/>
        <v>0</v>
      </c>
      <c r="AW327" s="22">
        <f t="shared" si="488"/>
        <v>5308.9123365850419</v>
      </c>
      <c r="AX327" s="2"/>
      <c r="AY327" s="2"/>
      <c r="AZ327" s="2"/>
      <c r="BA327" s="2"/>
      <c r="BB327" s="2"/>
      <c r="BC327" s="2"/>
      <c r="BD327" s="2">
        <f t="shared" si="437"/>
        <v>0</v>
      </c>
      <c r="BE327" s="2">
        <f t="shared" si="440"/>
        <v>5308.9123365850419</v>
      </c>
      <c r="BF327" s="2">
        <f t="shared" si="444"/>
        <v>0</v>
      </c>
      <c r="BG327" s="2">
        <f>SUM(BG330)</f>
        <v>2654</v>
      </c>
      <c r="BH327" s="2">
        <f>SUM(BH330)</f>
        <v>1327</v>
      </c>
      <c r="BI327" s="2">
        <f>SUM(BI330)</f>
        <v>5000</v>
      </c>
      <c r="BJ327" s="2">
        <f>SUM(BJ330)</f>
        <v>1250</v>
      </c>
      <c r="BK327" s="2">
        <f t="shared" ref="BK327:BL327" si="511">SUM(BK330)</f>
        <v>5000</v>
      </c>
      <c r="BL327" s="2">
        <f t="shared" si="511"/>
        <v>5000</v>
      </c>
      <c r="BM327" s="10">
        <f t="shared" ref="BM327:BM390" si="512">SUM(BJ327/BI327*100)</f>
        <v>25</v>
      </c>
    </row>
    <row r="328" spans="1:65" hidden="1" x14ac:dyDescent="0.2">
      <c r="A328" s="19"/>
      <c r="B328" s="20"/>
      <c r="C328" s="20"/>
      <c r="D328" s="20"/>
      <c r="E328" s="20"/>
      <c r="F328" s="20"/>
      <c r="G328" s="20"/>
      <c r="H328" s="20"/>
      <c r="I328" s="32" t="s">
        <v>133</v>
      </c>
      <c r="J328" s="33"/>
      <c r="K328" s="28">
        <f t="shared" ref="K328:AQ328" si="513">SUM(K330)</f>
        <v>26000</v>
      </c>
      <c r="L328" s="28">
        <f t="shared" si="513"/>
        <v>95000</v>
      </c>
      <c r="M328" s="28">
        <f t="shared" si="513"/>
        <v>95000</v>
      </c>
      <c r="N328" s="28">
        <f t="shared" si="513"/>
        <v>5000</v>
      </c>
      <c r="O328" s="28">
        <f t="shared" si="513"/>
        <v>5000</v>
      </c>
      <c r="P328" s="28">
        <f t="shared" si="513"/>
        <v>15000</v>
      </c>
      <c r="Q328" s="28">
        <f t="shared" si="513"/>
        <v>15000</v>
      </c>
      <c r="R328" s="28">
        <f t="shared" si="513"/>
        <v>0</v>
      </c>
      <c r="S328" s="28">
        <f t="shared" si="513"/>
        <v>15000</v>
      </c>
      <c r="T328" s="28">
        <f t="shared" si="513"/>
        <v>0</v>
      </c>
      <c r="U328" s="28">
        <f t="shared" si="513"/>
        <v>0</v>
      </c>
      <c r="V328" s="28">
        <f t="shared" si="513"/>
        <v>100</v>
      </c>
      <c r="W328" s="28">
        <f t="shared" si="513"/>
        <v>15000</v>
      </c>
      <c r="X328" s="28">
        <f t="shared" si="513"/>
        <v>40000</v>
      </c>
      <c r="Y328" s="28">
        <f t="shared" si="513"/>
        <v>40000</v>
      </c>
      <c r="Z328" s="28">
        <f t="shared" si="513"/>
        <v>40000</v>
      </c>
      <c r="AA328" s="28">
        <f t="shared" si="513"/>
        <v>40000</v>
      </c>
      <c r="AB328" s="28">
        <f t="shared" si="513"/>
        <v>20000</v>
      </c>
      <c r="AC328" s="28">
        <f t="shared" si="513"/>
        <v>40000</v>
      </c>
      <c r="AD328" s="28">
        <f t="shared" si="513"/>
        <v>40000</v>
      </c>
      <c r="AE328" s="28">
        <f t="shared" si="513"/>
        <v>0</v>
      </c>
      <c r="AF328" s="28">
        <f t="shared" si="513"/>
        <v>0</v>
      </c>
      <c r="AG328" s="28">
        <f t="shared" si="513"/>
        <v>40000</v>
      </c>
      <c r="AH328" s="28">
        <f t="shared" si="513"/>
        <v>0</v>
      </c>
      <c r="AI328" s="28">
        <f t="shared" si="513"/>
        <v>40000</v>
      </c>
      <c r="AJ328" s="28">
        <f t="shared" si="513"/>
        <v>27500</v>
      </c>
      <c r="AK328" s="28">
        <f t="shared" si="513"/>
        <v>40000</v>
      </c>
      <c r="AL328" s="28">
        <f t="shared" si="513"/>
        <v>0</v>
      </c>
      <c r="AM328" s="28">
        <f t="shared" si="513"/>
        <v>0</v>
      </c>
      <c r="AN328" s="28">
        <f t="shared" si="513"/>
        <v>40000</v>
      </c>
      <c r="AO328" s="22">
        <f t="shared" si="430"/>
        <v>5308.9123365850419</v>
      </c>
      <c r="AP328" s="28">
        <f t="shared" si="513"/>
        <v>40000</v>
      </c>
      <c r="AQ328" s="28">
        <f t="shared" si="513"/>
        <v>0</v>
      </c>
      <c r="AR328" s="22">
        <f t="shared" si="431"/>
        <v>5308.9123365850419</v>
      </c>
      <c r="AS328" s="22"/>
      <c r="AT328" s="22">
        <f t="shared" ref="AT328" si="514">SUM(AT330)</f>
        <v>2654</v>
      </c>
      <c r="AU328" s="22">
        <f t="shared" ref="AU328:AV328" si="515">SUM(AU330)</f>
        <v>0</v>
      </c>
      <c r="AV328" s="22">
        <f t="shared" si="515"/>
        <v>0</v>
      </c>
      <c r="AW328" s="22">
        <f t="shared" si="488"/>
        <v>5308.9123365850419</v>
      </c>
      <c r="AX328" s="2"/>
      <c r="AY328" s="2"/>
      <c r="AZ328" s="2"/>
      <c r="BA328" s="2"/>
      <c r="BB328" s="2"/>
      <c r="BC328" s="2"/>
      <c r="BD328" s="2">
        <f t="shared" si="437"/>
        <v>0</v>
      </c>
      <c r="BE328" s="2">
        <f t="shared" si="440"/>
        <v>5308.9123365850419</v>
      </c>
      <c r="BF328" s="2">
        <f t="shared" si="444"/>
        <v>0</v>
      </c>
      <c r="BG328" s="2"/>
      <c r="BH328" s="2">
        <f t="shared" ref="BH328:BJ329" si="516">SUM(BH329)</f>
        <v>1327</v>
      </c>
      <c r="BI328" s="2">
        <f t="shared" si="516"/>
        <v>5000</v>
      </c>
      <c r="BJ328" s="2">
        <f t="shared" si="516"/>
        <v>1250</v>
      </c>
      <c r="BK328" s="2">
        <f t="shared" ref="BK328:BL328" si="517">SUM(BK329)</f>
        <v>5000</v>
      </c>
      <c r="BL328" s="2">
        <f t="shared" si="517"/>
        <v>5000</v>
      </c>
      <c r="BM328" s="10">
        <f t="shared" si="512"/>
        <v>25</v>
      </c>
    </row>
    <row r="329" spans="1:65" hidden="1" x14ac:dyDescent="0.2">
      <c r="A329" s="19"/>
      <c r="B329" s="31" t="s">
        <v>369</v>
      </c>
      <c r="C329" s="20"/>
      <c r="D329" s="31"/>
      <c r="E329" s="20"/>
      <c r="F329" s="20"/>
      <c r="G329" s="20"/>
      <c r="H329" s="20"/>
      <c r="I329" s="39" t="s">
        <v>370</v>
      </c>
      <c r="J329" s="33" t="s">
        <v>1</v>
      </c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2">
        <f t="shared" si="430"/>
        <v>0</v>
      </c>
      <c r="AP329" s="28">
        <v>40000</v>
      </c>
      <c r="AQ329" s="28"/>
      <c r="AR329" s="22">
        <f t="shared" si="431"/>
        <v>5308.9123365850419</v>
      </c>
      <c r="AS329" s="22"/>
      <c r="AT329" s="22">
        <v>40000</v>
      </c>
      <c r="AU329" s="22"/>
      <c r="AV329" s="22"/>
      <c r="AW329" s="22">
        <f t="shared" si="488"/>
        <v>5308.9123365850419</v>
      </c>
      <c r="AX329" s="2"/>
      <c r="AY329" s="2"/>
      <c r="AZ329" s="2"/>
      <c r="BA329" s="2"/>
      <c r="BB329" s="2"/>
      <c r="BC329" s="2"/>
      <c r="BD329" s="2">
        <f t="shared" si="437"/>
        <v>0</v>
      </c>
      <c r="BE329" s="2">
        <f t="shared" si="440"/>
        <v>5308.9123365850419</v>
      </c>
      <c r="BF329" s="2">
        <f t="shared" si="444"/>
        <v>0</v>
      </c>
      <c r="BG329" s="2"/>
      <c r="BH329" s="2">
        <f t="shared" si="516"/>
        <v>1327</v>
      </c>
      <c r="BI329" s="2">
        <f t="shared" si="516"/>
        <v>5000</v>
      </c>
      <c r="BJ329" s="2">
        <f t="shared" si="516"/>
        <v>1250</v>
      </c>
      <c r="BK329" s="2">
        <v>5000</v>
      </c>
      <c r="BL329" s="2">
        <v>5000</v>
      </c>
      <c r="BM329" s="10">
        <f t="shared" si="512"/>
        <v>25</v>
      </c>
    </row>
    <row r="330" spans="1:65" hidden="1" x14ac:dyDescent="0.2">
      <c r="A330" s="42"/>
      <c r="B330" s="35"/>
      <c r="C330" s="35"/>
      <c r="D330" s="35"/>
      <c r="E330" s="35"/>
      <c r="F330" s="35"/>
      <c r="G330" s="35"/>
      <c r="H330" s="35"/>
      <c r="I330" s="21">
        <v>3</v>
      </c>
      <c r="J330" s="5" t="s">
        <v>4</v>
      </c>
      <c r="K330" s="28">
        <f t="shared" si="508"/>
        <v>26000</v>
      </c>
      <c r="L330" s="28">
        <f t="shared" si="508"/>
        <v>95000</v>
      </c>
      <c r="M330" s="28">
        <f t="shared" si="508"/>
        <v>95000</v>
      </c>
      <c r="N330" s="28">
        <f t="shared" si="508"/>
        <v>5000</v>
      </c>
      <c r="O330" s="28">
        <f t="shared" si="508"/>
        <v>5000</v>
      </c>
      <c r="P330" s="28">
        <f t="shared" si="508"/>
        <v>15000</v>
      </c>
      <c r="Q330" s="28">
        <f t="shared" si="508"/>
        <v>15000</v>
      </c>
      <c r="R330" s="28">
        <f t="shared" si="508"/>
        <v>0</v>
      </c>
      <c r="S330" s="28">
        <f t="shared" si="508"/>
        <v>15000</v>
      </c>
      <c r="T330" s="28">
        <f t="shared" si="508"/>
        <v>0</v>
      </c>
      <c r="U330" s="28">
        <f t="shared" si="508"/>
        <v>0</v>
      </c>
      <c r="V330" s="28">
        <f t="shared" si="508"/>
        <v>100</v>
      </c>
      <c r="W330" s="28">
        <f t="shared" si="508"/>
        <v>15000</v>
      </c>
      <c r="X330" s="28">
        <f t="shared" si="508"/>
        <v>40000</v>
      </c>
      <c r="Y330" s="28">
        <f t="shared" si="508"/>
        <v>40000</v>
      </c>
      <c r="Z330" s="28">
        <f t="shared" si="508"/>
        <v>40000</v>
      </c>
      <c r="AA330" s="28">
        <f t="shared" si="508"/>
        <v>40000</v>
      </c>
      <c r="AB330" s="28">
        <f t="shared" si="508"/>
        <v>20000</v>
      </c>
      <c r="AC330" s="28">
        <f t="shared" si="508"/>
        <v>40000</v>
      </c>
      <c r="AD330" s="28">
        <f t="shared" si="508"/>
        <v>40000</v>
      </c>
      <c r="AE330" s="28">
        <f t="shared" si="508"/>
        <v>0</v>
      </c>
      <c r="AF330" s="28">
        <f t="shared" si="509"/>
        <v>0</v>
      </c>
      <c r="AG330" s="28">
        <f t="shared" si="509"/>
        <v>40000</v>
      </c>
      <c r="AH330" s="28">
        <f t="shared" si="509"/>
        <v>0</v>
      </c>
      <c r="AI330" s="28">
        <f t="shared" si="509"/>
        <v>40000</v>
      </c>
      <c r="AJ330" s="28">
        <f t="shared" si="509"/>
        <v>27500</v>
      </c>
      <c r="AK330" s="28">
        <f t="shared" si="509"/>
        <v>40000</v>
      </c>
      <c r="AL330" s="28">
        <f t="shared" si="509"/>
        <v>0</v>
      </c>
      <c r="AM330" s="28">
        <f t="shared" si="509"/>
        <v>0</v>
      </c>
      <c r="AN330" s="28">
        <f t="shared" si="509"/>
        <v>40000</v>
      </c>
      <c r="AO330" s="22">
        <f t="shared" si="430"/>
        <v>5308.9123365850419</v>
      </c>
      <c r="AP330" s="28">
        <f t="shared" si="509"/>
        <v>40000</v>
      </c>
      <c r="AQ330" s="28">
        <f t="shared" si="509"/>
        <v>0</v>
      </c>
      <c r="AR330" s="22">
        <f t="shared" si="431"/>
        <v>5308.9123365850419</v>
      </c>
      <c r="AS330" s="22"/>
      <c r="AT330" s="22">
        <f t="shared" ref="AT330:AV332" si="518">SUM(AT331)</f>
        <v>2654</v>
      </c>
      <c r="AU330" s="22">
        <f t="shared" si="518"/>
        <v>0</v>
      </c>
      <c r="AV330" s="22">
        <f t="shared" si="518"/>
        <v>0</v>
      </c>
      <c r="AW330" s="22">
        <f t="shared" si="488"/>
        <v>5308.9123365850419</v>
      </c>
      <c r="AX330" s="2"/>
      <c r="AY330" s="2"/>
      <c r="AZ330" s="2"/>
      <c r="BA330" s="2"/>
      <c r="BB330" s="2"/>
      <c r="BC330" s="2"/>
      <c r="BD330" s="2">
        <f t="shared" si="437"/>
        <v>0</v>
      </c>
      <c r="BE330" s="2">
        <f t="shared" si="440"/>
        <v>5308.9123365850419</v>
      </c>
      <c r="BF330" s="2">
        <f t="shared" si="444"/>
        <v>0</v>
      </c>
      <c r="BG330" s="2">
        <f t="shared" ref="BG330:BL332" si="519">SUM(BG331)</f>
        <v>2654</v>
      </c>
      <c r="BH330" s="2">
        <f t="shared" si="519"/>
        <v>1327</v>
      </c>
      <c r="BI330" s="2">
        <f t="shared" si="519"/>
        <v>5000</v>
      </c>
      <c r="BJ330" s="2">
        <f t="shared" si="519"/>
        <v>1250</v>
      </c>
      <c r="BK330" s="2">
        <f t="shared" si="519"/>
        <v>5000</v>
      </c>
      <c r="BL330" s="2">
        <f t="shared" si="519"/>
        <v>5000</v>
      </c>
      <c r="BM330" s="10">
        <f t="shared" si="512"/>
        <v>25</v>
      </c>
    </row>
    <row r="331" spans="1:65" hidden="1" x14ac:dyDescent="0.2">
      <c r="A331" s="42"/>
      <c r="B331" s="35" t="s">
        <v>370</v>
      </c>
      <c r="C331" s="35"/>
      <c r="D331" s="35"/>
      <c r="E331" s="35"/>
      <c r="F331" s="35"/>
      <c r="G331" s="35"/>
      <c r="H331" s="35"/>
      <c r="I331" s="21">
        <v>38</v>
      </c>
      <c r="J331" s="5" t="s">
        <v>14</v>
      </c>
      <c r="K331" s="28">
        <f t="shared" si="508"/>
        <v>26000</v>
      </c>
      <c r="L331" s="28">
        <f t="shared" si="508"/>
        <v>95000</v>
      </c>
      <c r="M331" s="28">
        <f t="shared" si="508"/>
        <v>95000</v>
      </c>
      <c r="N331" s="28">
        <f t="shared" si="508"/>
        <v>5000</v>
      </c>
      <c r="O331" s="28">
        <f t="shared" si="508"/>
        <v>5000</v>
      </c>
      <c r="P331" s="28">
        <f t="shared" si="508"/>
        <v>15000</v>
      </c>
      <c r="Q331" s="28">
        <f t="shared" si="508"/>
        <v>15000</v>
      </c>
      <c r="R331" s="28">
        <f t="shared" si="508"/>
        <v>0</v>
      </c>
      <c r="S331" s="28">
        <f t="shared" si="508"/>
        <v>15000</v>
      </c>
      <c r="T331" s="28">
        <f t="shared" si="508"/>
        <v>0</v>
      </c>
      <c r="U331" s="28">
        <f t="shared" si="508"/>
        <v>0</v>
      </c>
      <c r="V331" s="28">
        <f t="shared" si="508"/>
        <v>100</v>
      </c>
      <c r="W331" s="28">
        <f t="shared" si="508"/>
        <v>15000</v>
      </c>
      <c r="X331" s="28">
        <f t="shared" si="508"/>
        <v>40000</v>
      </c>
      <c r="Y331" s="28">
        <f t="shared" si="508"/>
        <v>40000</v>
      </c>
      <c r="Z331" s="28">
        <f t="shared" si="508"/>
        <v>40000</v>
      </c>
      <c r="AA331" s="28">
        <f t="shared" si="508"/>
        <v>40000</v>
      </c>
      <c r="AB331" s="28">
        <f t="shared" si="508"/>
        <v>20000</v>
      </c>
      <c r="AC331" s="28">
        <f t="shared" si="508"/>
        <v>40000</v>
      </c>
      <c r="AD331" s="28">
        <f t="shared" si="508"/>
        <v>40000</v>
      </c>
      <c r="AE331" s="28">
        <f t="shared" si="508"/>
        <v>0</v>
      </c>
      <c r="AF331" s="28">
        <f t="shared" si="509"/>
        <v>0</v>
      </c>
      <c r="AG331" s="28">
        <f t="shared" si="509"/>
        <v>40000</v>
      </c>
      <c r="AH331" s="28">
        <f t="shared" si="509"/>
        <v>0</v>
      </c>
      <c r="AI331" s="28">
        <f t="shared" si="509"/>
        <v>40000</v>
      </c>
      <c r="AJ331" s="28">
        <f t="shared" si="509"/>
        <v>27500</v>
      </c>
      <c r="AK331" s="28">
        <f>SUM(AK332)</f>
        <v>40000</v>
      </c>
      <c r="AL331" s="28">
        <f t="shared" si="509"/>
        <v>0</v>
      </c>
      <c r="AM331" s="28">
        <f t="shared" si="509"/>
        <v>0</v>
      </c>
      <c r="AN331" s="28">
        <f t="shared" si="509"/>
        <v>40000</v>
      </c>
      <c r="AO331" s="22">
        <f t="shared" si="430"/>
        <v>5308.9123365850419</v>
      </c>
      <c r="AP331" s="28">
        <f t="shared" si="509"/>
        <v>40000</v>
      </c>
      <c r="AQ331" s="28"/>
      <c r="AR331" s="22">
        <f t="shared" si="431"/>
        <v>5308.9123365850419</v>
      </c>
      <c r="AS331" s="22"/>
      <c r="AT331" s="22">
        <f t="shared" si="518"/>
        <v>2654</v>
      </c>
      <c r="AU331" s="22">
        <f t="shared" si="518"/>
        <v>0</v>
      </c>
      <c r="AV331" s="22">
        <f t="shared" si="518"/>
        <v>0</v>
      </c>
      <c r="AW331" s="22">
        <f t="shared" si="488"/>
        <v>5308.9123365850419</v>
      </c>
      <c r="AX331" s="2"/>
      <c r="AY331" s="2"/>
      <c r="AZ331" s="2"/>
      <c r="BA331" s="2"/>
      <c r="BB331" s="2"/>
      <c r="BC331" s="2"/>
      <c r="BD331" s="2">
        <f t="shared" si="437"/>
        <v>0</v>
      </c>
      <c r="BE331" s="2">
        <f t="shared" si="440"/>
        <v>5308.9123365850419</v>
      </c>
      <c r="BF331" s="2">
        <f t="shared" si="444"/>
        <v>0</v>
      </c>
      <c r="BG331" s="2">
        <f t="shared" si="519"/>
        <v>2654</v>
      </c>
      <c r="BH331" s="2">
        <f t="shared" si="519"/>
        <v>1327</v>
      </c>
      <c r="BI331" s="2">
        <f t="shared" si="519"/>
        <v>5000</v>
      </c>
      <c r="BJ331" s="2">
        <f t="shared" si="519"/>
        <v>1250</v>
      </c>
      <c r="BK331" s="2">
        <v>5000</v>
      </c>
      <c r="BL331" s="2">
        <v>5000</v>
      </c>
      <c r="BM331" s="10">
        <f t="shared" si="512"/>
        <v>25</v>
      </c>
    </row>
    <row r="332" spans="1:65" hidden="1" x14ac:dyDescent="0.2">
      <c r="A332" s="19"/>
      <c r="B332" s="31"/>
      <c r="C332" s="20"/>
      <c r="D332" s="20"/>
      <c r="E332" s="20"/>
      <c r="F332" s="20"/>
      <c r="G332" s="20"/>
      <c r="H332" s="20"/>
      <c r="I332" s="32">
        <v>381</v>
      </c>
      <c r="J332" s="33" t="s">
        <v>73</v>
      </c>
      <c r="K332" s="28">
        <f t="shared" si="508"/>
        <v>26000</v>
      </c>
      <c r="L332" s="28">
        <f t="shared" si="508"/>
        <v>95000</v>
      </c>
      <c r="M332" s="28">
        <f t="shared" si="508"/>
        <v>95000</v>
      </c>
      <c r="N332" s="37">
        <f t="shared" si="508"/>
        <v>5000</v>
      </c>
      <c r="O332" s="37">
        <f t="shared" si="508"/>
        <v>5000</v>
      </c>
      <c r="P332" s="37">
        <f t="shared" si="508"/>
        <v>15000</v>
      </c>
      <c r="Q332" s="37">
        <f t="shared" si="508"/>
        <v>15000</v>
      </c>
      <c r="R332" s="37">
        <f t="shared" si="508"/>
        <v>0</v>
      </c>
      <c r="S332" s="37">
        <f t="shared" si="508"/>
        <v>15000</v>
      </c>
      <c r="T332" s="37">
        <f t="shared" si="508"/>
        <v>0</v>
      </c>
      <c r="U332" s="37">
        <f t="shared" si="508"/>
        <v>0</v>
      </c>
      <c r="V332" s="37">
        <f t="shared" si="508"/>
        <v>100</v>
      </c>
      <c r="W332" s="37">
        <f t="shared" si="508"/>
        <v>15000</v>
      </c>
      <c r="X332" s="37">
        <f t="shared" si="508"/>
        <v>40000</v>
      </c>
      <c r="Y332" s="37">
        <f t="shared" si="508"/>
        <v>40000</v>
      </c>
      <c r="Z332" s="37">
        <f t="shared" si="508"/>
        <v>40000</v>
      </c>
      <c r="AA332" s="37">
        <f t="shared" si="508"/>
        <v>40000</v>
      </c>
      <c r="AB332" s="37">
        <f t="shared" si="508"/>
        <v>20000</v>
      </c>
      <c r="AC332" s="37">
        <f t="shared" si="508"/>
        <v>40000</v>
      </c>
      <c r="AD332" s="37">
        <f t="shared" si="508"/>
        <v>40000</v>
      </c>
      <c r="AE332" s="37">
        <f t="shared" si="508"/>
        <v>0</v>
      </c>
      <c r="AF332" s="37">
        <f t="shared" si="509"/>
        <v>0</v>
      </c>
      <c r="AG332" s="37">
        <f t="shared" si="509"/>
        <v>40000</v>
      </c>
      <c r="AH332" s="37">
        <f t="shared" si="509"/>
        <v>0</v>
      </c>
      <c r="AI332" s="37">
        <f t="shared" si="509"/>
        <v>40000</v>
      </c>
      <c r="AJ332" s="37">
        <f t="shared" si="509"/>
        <v>27500</v>
      </c>
      <c r="AK332" s="37">
        <f>SUM(AK333)</f>
        <v>40000</v>
      </c>
      <c r="AL332" s="37">
        <f t="shared" si="509"/>
        <v>0</v>
      </c>
      <c r="AM332" s="37">
        <f t="shared" si="509"/>
        <v>0</v>
      </c>
      <c r="AN332" s="37">
        <f t="shared" si="509"/>
        <v>40000</v>
      </c>
      <c r="AO332" s="22">
        <f t="shared" si="430"/>
        <v>5308.9123365850419</v>
      </c>
      <c r="AP332" s="37">
        <f t="shared" si="509"/>
        <v>40000</v>
      </c>
      <c r="AQ332" s="37"/>
      <c r="AR332" s="22">
        <f t="shared" si="431"/>
        <v>5308.9123365850419</v>
      </c>
      <c r="AS332" s="22"/>
      <c r="AT332" s="22">
        <f t="shared" si="518"/>
        <v>2654</v>
      </c>
      <c r="AU332" s="22">
        <f t="shared" si="518"/>
        <v>0</v>
      </c>
      <c r="AV332" s="22">
        <f t="shared" si="518"/>
        <v>0</v>
      </c>
      <c r="AW332" s="22">
        <f t="shared" si="488"/>
        <v>5308.9123365850419</v>
      </c>
      <c r="AX332" s="2"/>
      <c r="AY332" s="2"/>
      <c r="AZ332" s="2"/>
      <c r="BA332" s="2"/>
      <c r="BB332" s="2"/>
      <c r="BC332" s="2"/>
      <c r="BD332" s="2">
        <f t="shared" si="437"/>
        <v>0</v>
      </c>
      <c r="BE332" s="2">
        <f t="shared" si="440"/>
        <v>5308.9123365850419</v>
      </c>
      <c r="BF332" s="2">
        <f t="shared" si="444"/>
        <v>0</v>
      </c>
      <c r="BG332" s="2">
        <f t="shared" si="519"/>
        <v>2654</v>
      </c>
      <c r="BH332" s="2">
        <f t="shared" si="519"/>
        <v>1327</v>
      </c>
      <c r="BI332" s="2">
        <f t="shared" si="519"/>
        <v>5000</v>
      </c>
      <c r="BJ332" s="2">
        <f t="shared" si="519"/>
        <v>1250</v>
      </c>
      <c r="BK332" s="2"/>
      <c r="BL332" s="2"/>
      <c r="BM332" s="10">
        <f t="shared" si="512"/>
        <v>25</v>
      </c>
    </row>
    <row r="333" spans="1:65" hidden="1" x14ac:dyDescent="0.2">
      <c r="A333" s="19"/>
      <c r="B333" s="20"/>
      <c r="C333" s="20"/>
      <c r="D333" s="20"/>
      <c r="E333" s="20"/>
      <c r="F333" s="20"/>
      <c r="G333" s="20"/>
      <c r="H333" s="20"/>
      <c r="I333" s="32">
        <v>38113</v>
      </c>
      <c r="J333" s="33" t="s">
        <v>417</v>
      </c>
      <c r="K333" s="34">
        <v>26000</v>
      </c>
      <c r="L333" s="34">
        <v>95000</v>
      </c>
      <c r="M333" s="34">
        <v>95000</v>
      </c>
      <c r="N333" s="34">
        <v>5000</v>
      </c>
      <c r="O333" s="34">
        <v>5000</v>
      </c>
      <c r="P333" s="34">
        <v>15000</v>
      </c>
      <c r="Q333" s="34">
        <v>15000</v>
      </c>
      <c r="R333" s="34"/>
      <c r="S333" s="34">
        <v>15000</v>
      </c>
      <c r="T333" s="34"/>
      <c r="U333" s="34"/>
      <c r="V333" s="22">
        <f t="shared" si="502"/>
        <v>100</v>
      </c>
      <c r="W333" s="22">
        <v>15000</v>
      </c>
      <c r="X333" s="34">
        <v>40000</v>
      </c>
      <c r="Y333" s="34">
        <v>40000</v>
      </c>
      <c r="Z333" s="34">
        <v>40000</v>
      </c>
      <c r="AA333" s="34">
        <v>40000</v>
      </c>
      <c r="AB333" s="34">
        <v>20000</v>
      </c>
      <c r="AC333" s="34">
        <v>40000</v>
      </c>
      <c r="AD333" s="34">
        <v>40000</v>
      </c>
      <c r="AE333" s="34"/>
      <c r="AF333" s="34"/>
      <c r="AG333" s="37">
        <f>SUM(AD333+AE333-AF333)</f>
        <v>40000</v>
      </c>
      <c r="AH333" s="34"/>
      <c r="AI333" s="34">
        <v>40000</v>
      </c>
      <c r="AJ333" s="2">
        <v>27500</v>
      </c>
      <c r="AK333" s="34">
        <v>40000</v>
      </c>
      <c r="AL333" s="34"/>
      <c r="AM333" s="34"/>
      <c r="AN333" s="2">
        <f t="shared" si="381"/>
        <v>40000</v>
      </c>
      <c r="AO333" s="22">
        <f t="shared" si="430"/>
        <v>5308.9123365850419</v>
      </c>
      <c r="AP333" s="2">
        <v>40000</v>
      </c>
      <c r="AQ333" s="2"/>
      <c r="AR333" s="22">
        <f t="shared" si="431"/>
        <v>5308.9123365850419</v>
      </c>
      <c r="AS333" s="22">
        <v>2654</v>
      </c>
      <c r="AT333" s="22">
        <v>2654</v>
      </c>
      <c r="AU333" s="22"/>
      <c r="AV333" s="22"/>
      <c r="AW333" s="22">
        <f t="shared" si="488"/>
        <v>5308.9123365850419</v>
      </c>
      <c r="AX333" s="2"/>
      <c r="AY333" s="2"/>
      <c r="AZ333" s="2">
        <v>5308.91</v>
      </c>
      <c r="BA333" s="2"/>
      <c r="BB333" s="2"/>
      <c r="BC333" s="2"/>
      <c r="BD333" s="2">
        <f t="shared" si="437"/>
        <v>5308.91</v>
      </c>
      <c r="BE333" s="2">
        <f t="shared" si="440"/>
        <v>2.3365850420304923E-3</v>
      </c>
      <c r="BF333" s="2">
        <f t="shared" si="444"/>
        <v>-5308.91</v>
      </c>
      <c r="BG333" s="2">
        <v>2654</v>
      </c>
      <c r="BH333" s="2">
        <v>1327</v>
      </c>
      <c r="BI333" s="2">
        <v>5000</v>
      </c>
      <c r="BJ333" s="2">
        <v>1250</v>
      </c>
      <c r="BK333" s="2"/>
      <c r="BL333" s="2"/>
      <c r="BM333" s="10">
        <f t="shared" si="512"/>
        <v>25</v>
      </c>
    </row>
    <row r="334" spans="1:65" hidden="1" x14ac:dyDescent="0.2">
      <c r="A334" s="19" t="s">
        <v>137</v>
      </c>
      <c r="B334" s="20"/>
      <c r="C334" s="20"/>
      <c r="D334" s="20"/>
      <c r="E334" s="20"/>
      <c r="F334" s="20"/>
      <c r="G334" s="20"/>
      <c r="H334" s="20"/>
      <c r="I334" s="32" t="s">
        <v>21</v>
      </c>
      <c r="J334" s="33" t="s">
        <v>140</v>
      </c>
      <c r="K334" s="28">
        <f t="shared" ref="K334:AE339" si="520">SUM(K335)</f>
        <v>13000</v>
      </c>
      <c r="L334" s="28">
        <f t="shared" si="520"/>
        <v>0</v>
      </c>
      <c r="M334" s="28">
        <f t="shared" si="520"/>
        <v>0</v>
      </c>
      <c r="N334" s="28">
        <f t="shared" si="520"/>
        <v>14000</v>
      </c>
      <c r="O334" s="28">
        <f t="shared" si="520"/>
        <v>14000</v>
      </c>
      <c r="P334" s="28">
        <f t="shared" si="520"/>
        <v>20000</v>
      </c>
      <c r="Q334" s="28">
        <f t="shared" si="520"/>
        <v>20000</v>
      </c>
      <c r="R334" s="28">
        <f t="shared" si="520"/>
        <v>15200</v>
      </c>
      <c r="S334" s="28">
        <f t="shared" si="520"/>
        <v>25000</v>
      </c>
      <c r="T334" s="28">
        <f t="shared" si="520"/>
        <v>17700</v>
      </c>
      <c r="U334" s="28">
        <f t="shared" si="520"/>
        <v>0</v>
      </c>
      <c r="V334" s="28">
        <f t="shared" si="520"/>
        <v>125</v>
      </c>
      <c r="W334" s="28">
        <f t="shared" si="520"/>
        <v>25000</v>
      </c>
      <c r="X334" s="28">
        <f t="shared" si="520"/>
        <v>60000</v>
      </c>
      <c r="Y334" s="28">
        <f t="shared" si="520"/>
        <v>10000</v>
      </c>
      <c r="Z334" s="28">
        <f t="shared" si="520"/>
        <v>15000</v>
      </c>
      <c r="AA334" s="28">
        <f t="shared" si="520"/>
        <v>15000</v>
      </c>
      <c r="AB334" s="28">
        <f t="shared" si="520"/>
        <v>4500</v>
      </c>
      <c r="AC334" s="28">
        <f t="shared" si="520"/>
        <v>15000</v>
      </c>
      <c r="AD334" s="28">
        <f t="shared" si="520"/>
        <v>15000</v>
      </c>
      <c r="AE334" s="28">
        <f t="shared" si="520"/>
        <v>0</v>
      </c>
      <c r="AF334" s="28">
        <f t="shared" ref="AF334:AQ339" si="521">SUM(AF335)</f>
        <v>0</v>
      </c>
      <c r="AG334" s="28">
        <f t="shared" si="521"/>
        <v>15000</v>
      </c>
      <c r="AH334" s="28">
        <f t="shared" si="521"/>
        <v>0</v>
      </c>
      <c r="AI334" s="28">
        <f t="shared" si="521"/>
        <v>15000</v>
      </c>
      <c r="AJ334" s="28">
        <f t="shared" si="521"/>
        <v>0</v>
      </c>
      <c r="AK334" s="28">
        <f t="shared" si="521"/>
        <v>15000</v>
      </c>
      <c r="AL334" s="28">
        <f t="shared" si="521"/>
        <v>0</v>
      </c>
      <c r="AM334" s="28">
        <f t="shared" si="521"/>
        <v>0</v>
      </c>
      <c r="AN334" s="28">
        <f t="shared" si="521"/>
        <v>15000</v>
      </c>
      <c r="AO334" s="22">
        <f t="shared" si="430"/>
        <v>1990.8421262193906</v>
      </c>
      <c r="AP334" s="28">
        <f t="shared" si="521"/>
        <v>15000</v>
      </c>
      <c r="AQ334" s="28">
        <f t="shared" si="521"/>
        <v>0</v>
      </c>
      <c r="AR334" s="22">
        <f t="shared" si="431"/>
        <v>1990.8421262193906</v>
      </c>
      <c r="AS334" s="22"/>
      <c r="AT334" s="22">
        <f t="shared" ref="AT334:AV334" si="522">SUM(AT335)</f>
        <v>150</v>
      </c>
      <c r="AU334" s="22">
        <f t="shared" si="522"/>
        <v>0</v>
      </c>
      <c r="AV334" s="22">
        <f t="shared" si="522"/>
        <v>0</v>
      </c>
      <c r="AW334" s="22">
        <f t="shared" si="488"/>
        <v>1990.8421262193906</v>
      </c>
      <c r="AX334" s="2"/>
      <c r="AY334" s="2"/>
      <c r="AZ334" s="2"/>
      <c r="BA334" s="2"/>
      <c r="BB334" s="2"/>
      <c r="BC334" s="2"/>
      <c r="BD334" s="2">
        <f t="shared" si="437"/>
        <v>0</v>
      </c>
      <c r="BE334" s="2">
        <f t="shared" si="440"/>
        <v>1990.8421262193906</v>
      </c>
      <c r="BF334" s="2">
        <f t="shared" si="444"/>
        <v>0</v>
      </c>
      <c r="BG334" s="2">
        <f>SUM(BG337)</f>
        <v>0</v>
      </c>
      <c r="BH334" s="2">
        <f>SUM(BH337)</f>
        <v>0</v>
      </c>
      <c r="BI334" s="2">
        <f>SUM(BI337)</f>
        <v>1000</v>
      </c>
      <c r="BJ334" s="2">
        <f>SUM(BJ337)</f>
        <v>300</v>
      </c>
      <c r="BK334" s="2">
        <f t="shared" ref="BK334:BL334" si="523">SUM(BK337)</f>
        <v>1000</v>
      </c>
      <c r="BL334" s="2">
        <f t="shared" si="523"/>
        <v>1000</v>
      </c>
      <c r="BM334" s="10">
        <f t="shared" si="512"/>
        <v>30</v>
      </c>
    </row>
    <row r="335" spans="1:65" hidden="1" x14ac:dyDescent="0.2">
      <c r="A335" s="19"/>
      <c r="B335" s="20"/>
      <c r="C335" s="20"/>
      <c r="D335" s="20"/>
      <c r="E335" s="20"/>
      <c r="F335" s="20"/>
      <c r="G335" s="20"/>
      <c r="H335" s="20"/>
      <c r="I335" s="32" t="s">
        <v>133</v>
      </c>
      <c r="J335" s="33"/>
      <c r="K335" s="28">
        <f t="shared" ref="K335:AQ335" si="524">SUM(K337)</f>
        <v>13000</v>
      </c>
      <c r="L335" s="28">
        <f t="shared" si="524"/>
        <v>0</v>
      </c>
      <c r="M335" s="28">
        <f t="shared" si="524"/>
        <v>0</v>
      </c>
      <c r="N335" s="28">
        <f t="shared" si="524"/>
        <v>14000</v>
      </c>
      <c r="O335" s="28">
        <f t="shared" si="524"/>
        <v>14000</v>
      </c>
      <c r="P335" s="28">
        <f t="shared" si="524"/>
        <v>20000</v>
      </c>
      <c r="Q335" s="28">
        <f t="shared" si="524"/>
        <v>20000</v>
      </c>
      <c r="R335" s="28">
        <f t="shared" si="524"/>
        <v>15200</v>
      </c>
      <c r="S335" s="28">
        <f t="shared" si="524"/>
        <v>25000</v>
      </c>
      <c r="T335" s="28">
        <f t="shared" si="524"/>
        <v>17700</v>
      </c>
      <c r="U335" s="28">
        <f t="shared" si="524"/>
        <v>0</v>
      </c>
      <c r="V335" s="28">
        <f t="shared" si="524"/>
        <v>125</v>
      </c>
      <c r="W335" s="28">
        <f t="shared" si="524"/>
        <v>25000</v>
      </c>
      <c r="X335" s="28">
        <f t="shared" si="524"/>
        <v>60000</v>
      </c>
      <c r="Y335" s="28">
        <f t="shared" si="524"/>
        <v>10000</v>
      </c>
      <c r="Z335" s="28">
        <f t="shared" si="524"/>
        <v>15000</v>
      </c>
      <c r="AA335" s="28">
        <f t="shared" si="524"/>
        <v>15000</v>
      </c>
      <c r="AB335" s="28">
        <f t="shared" si="524"/>
        <v>4500</v>
      </c>
      <c r="AC335" s="28">
        <f t="shared" si="524"/>
        <v>15000</v>
      </c>
      <c r="AD335" s="28">
        <f t="shared" si="524"/>
        <v>15000</v>
      </c>
      <c r="AE335" s="28">
        <f t="shared" si="524"/>
        <v>0</v>
      </c>
      <c r="AF335" s="28">
        <f t="shared" si="524"/>
        <v>0</v>
      </c>
      <c r="AG335" s="28">
        <f t="shared" si="524"/>
        <v>15000</v>
      </c>
      <c r="AH335" s="28">
        <f t="shared" si="524"/>
        <v>0</v>
      </c>
      <c r="AI335" s="28">
        <f t="shared" si="524"/>
        <v>15000</v>
      </c>
      <c r="AJ335" s="28">
        <f t="shared" si="524"/>
        <v>0</v>
      </c>
      <c r="AK335" s="28">
        <f t="shared" si="524"/>
        <v>15000</v>
      </c>
      <c r="AL335" s="28">
        <f t="shared" si="524"/>
        <v>0</v>
      </c>
      <c r="AM335" s="28">
        <f t="shared" si="524"/>
        <v>0</v>
      </c>
      <c r="AN335" s="28">
        <f t="shared" si="524"/>
        <v>15000</v>
      </c>
      <c r="AO335" s="22">
        <f t="shared" si="430"/>
        <v>1990.8421262193906</v>
      </c>
      <c r="AP335" s="28">
        <f t="shared" si="524"/>
        <v>15000</v>
      </c>
      <c r="AQ335" s="28">
        <f t="shared" si="524"/>
        <v>0</v>
      </c>
      <c r="AR335" s="22">
        <f t="shared" si="431"/>
        <v>1990.8421262193906</v>
      </c>
      <c r="AS335" s="22"/>
      <c r="AT335" s="22">
        <f t="shared" ref="AT335" si="525">SUM(AT337)</f>
        <v>150</v>
      </c>
      <c r="AU335" s="22">
        <f t="shared" ref="AU335:AV335" si="526">SUM(AU337)</f>
        <v>0</v>
      </c>
      <c r="AV335" s="22">
        <f t="shared" si="526"/>
        <v>0</v>
      </c>
      <c r="AW335" s="22">
        <f t="shared" si="488"/>
        <v>1990.8421262193906</v>
      </c>
      <c r="AX335" s="2"/>
      <c r="AY335" s="2"/>
      <c r="AZ335" s="2"/>
      <c r="BA335" s="2"/>
      <c r="BB335" s="2"/>
      <c r="BC335" s="2"/>
      <c r="BD335" s="2">
        <f t="shared" si="437"/>
        <v>0</v>
      </c>
      <c r="BE335" s="2">
        <f t="shared" si="440"/>
        <v>1990.8421262193906</v>
      </c>
      <c r="BF335" s="2">
        <f t="shared" si="444"/>
        <v>0</v>
      </c>
      <c r="BG335" s="2"/>
      <c r="BH335" s="2">
        <f t="shared" ref="BH335:BJ336" si="527">SUM(BH336)</f>
        <v>0</v>
      </c>
      <c r="BI335" s="2">
        <f t="shared" si="527"/>
        <v>1000</v>
      </c>
      <c r="BJ335" s="2">
        <f t="shared" si="527"/>
        <v>300</v>
      </c>
      <c r="BK335" s="2">
        <f t="shared" ref="BK335:BL335" si="528">SUM(BK336)</f>
        <v>0</v>
      </c>
      <c r="BL335" s="2">
        <f t="shared" si="528"/>
        <v>0</v>
      </c>
      <c r="BM335" s="10">
        <f t="shared" si="512"/>
        <v>30</v>
      </c>
    </row>
    <row r="336" spans="1:65" hidden="1" x14ac:dyDescent="0.2">
      <c r="A336" s="19"/>
      <c r="B336" s="31" t="s">
        <v>369</v>
      </c>
      <c r="C336" s="20"/>
      <c r="D336" s="31"/>
      <c r="E336" s="20"/>
      <c r="F336" s="20"/>
      <c r="G336" s="20"/>
      <c r="H336" s="20"/>
      <c r="I336" s="39" t="s">
        <v>370</v>
      </c>
      <c r="J336" s="33" t="s">
        <v>1</v>
      </c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2">
        <f t="shared" si="430"/>
        <v>0</v>
      </c>
      <c r="AP336" s="28">
        <v>15000</v>
      </c>
      <c r="AQ336" s="28"/>
      <c r="AR336" s="22">
        <f t="shared" si="431"/>
        <v>1990.8421262193906</v>
      </c>
      <c r="AS336" s="22"/>
      <c r="AT336" s="22">
        <v>15000</v>
      </c>
      <c r="AU336" s="22"/>
      <c r="AV336" s="22"/>
      <c r="AW336" s="22">
        <f t="shared" si="488"/>
        <v>1990.8421262193906</v>
      </c>
      <c r="AX336" s="2"/>
      <c r="AY336" s="2"/>
      <c r="AZ336" s="2"/>
      <c r="BA336" s="2"/>
      <c r="BB336" s="2"/>
      <c r="BC336" s="2"/>
      <c r="BD336" s="2">
        <f t="shared" si="437"/>
        <v>0</v>
      </c>
      <c r="BE336" s="2">
        <f t="shared" si="440"/>
        <v>1990.8421262193906</v>
      </c>
      <c r="BF336" s="2">
        <f t="shared" si="444"/>
        <v>0</v>
      </c>
      <c r="BG336" s="2"/>
      <c r="BH336" s="2">
        <f t="shared" si="527"/>
        <v>0</v>
      </c>
      <c r="BI336" s="2">
        <f t="shared" si="527"/>
        <v>1000</v>
      </c>
      <c r="BJ336" s="2">
        <f t="shared" si="527"/>
        <v>300</v>
      </c>
      <c r="BK336" s="2"/>
      <c r="BL336" s="2"/>
      <c r="BM336" s="10">
        <f t="shared" si="512"/>
        <v>30</v>
      </c>
    </row>
    <row r="337" spans="1:65" hidden="1" x14ac:dyDescent="0.2">
      <c r="A337" s="42"/>
      <c r="B337" s="36"/>
      <c r="C337" s="35"/>
      <c r="D337" s="35"/>
      <c r="E337" s="35"/>
      <c r="F337" s="35"/>
      <c r="G337" s="35"/>
      <c r="H337" s="35"/>
      <c r="I337" s="21">
        <v>3</v>
      </c>
      <c r="J337" s="5" t="s">
        <v>4</v>
      </c>
      <c r="K337" s="28">
        <f t="shared" si="520"/>
        <v>13000</v>
      </c>
      <c r="L337" s="28">
        <f t="shared" si="520"/>
        <v>0</v>
      </c>
      <c r="M337" s="28">
        <f t="shared" si="520"/>
        <v>0</v>
      </c>
      <c r="N337" s="22">
        <f t="shared" si="520"/>
        <v>14000</v>
      </c>
      <c r="O337" s="22">
        <f t="shared" si="520"/>
        <v>14000</v>
      </c>
      <c r="P337" s="22">
        <f t="shared" si="520"/>
        <v>20000</v>
      </c>
      <c r="Q337" s="22">
        <f t="shared" si="520"/>
        <v>20000</v>
      </c>
      <c r="R337" s="22">
        <f>SUM(R338)</f>
        <v>15200</v>
      </c>
      <c r="S337" s="22">
        <f>SUM(S338)</f>
        <v>25000</v>
      </c>
      <c r="T337" s="22">
        <f t="shared" si="520"/>
        <v>17700</v>
      </c>
      <c r="U337" s="22">
        <f t="shared" si="520"/>
        <v>0</v>
      </c>
      <c r="V337" s="22">
        <f t="shared" si="520"/>
        <v>125</v>
      </c>
      <c r="W337" s="22">
        <f t="shared" si="520"/>
        <v>25000</v>
      </c>
      <c r="X337" s="22">
        <f t="shared" si="520"/>
        <v>60000</v>
      </c>
      <c r="Y337" s="22">
        <f t="shared" si="520"/>
        <v>10000</v>
      </c>
      <c r="Z337" s="22">
        <f t="shared" si="520"/>
        <v>15000</v>
      </c>
      <c r="AA337" s="22">
        <f t="shared" si="520"/>
        <v>15000</v>
      </c>
      <c r="AB337" s="22">
        <f t="shared" si="520"/>
        <v>4500</v>
      </c>
      <c r="AC337" s="22">
        <f t="shared" si="520"/>
        <v>15000</v>
      </c>
      <c r="AD337" s="22">
        <f t="shared" si="520"/>
        <v>15000</v>
      </c>
      <c r="AE337" s="22">
        <f t="shared" si="520"/>
        <v>0</v>
      </c>
      <c r="AF337" s="22">
        <f t="shared" si="521"/>
        <v>0</v>
      </c>
      <c r="AG337" s="22">
        <f t="shared" si="521"/>
        <v>15000</v>
      </c>
      <c r="AH337" s="22">
        <f t="shared" si="521"/>
        <v>0</v>
      </c>
      <c r="AI337" s="22">
        <f t="shared" si="521"/>
        <v>15000</v>
      </c>
      <c r="AJ337" s="22">
        <f t="shared" si="521"/>
        <v>0</v>
      </c>
      <c r="AK337" s="22">
        <f t="shared" si="521"/>
        <v>15000</v>
      </c>
      <c r="AL337" s="22">
        <f t="shared" si="521"/>
        <v>0</v>
      </c>
      <c r="AM337" s="22">
        <f t="shared" si="521"/>
        <v>0</v>
      </c>
      <c r="AN337" s="22">
        <f t="shared" si="521"/>
        <v>15000</v>
      </c>
      <c r="AO337" s="22">
        <f t="shared" si="430"/>
        <v>1990.8421262193906</v>
      </c>
      <c r="AP337" s="22">
        <f t="shared" si="521"/>
        <v>15000</v>
      </c>
      <c r="AQ337" s="22">
        <f t="shared" si="521"/>
        <v>0</v>
      </c>
      <c r="AR337" s="22">
        <f t="shared" si="431"/>
        <v>1990.8421262193906</v>
      </c>
      <c r="AS337" s="22"/>
      <c r="AT337" s="22">
        <f t="shared" ref="AT337:AV339" si="529">SUM(AT338)</f>
        <v>150</v>
      </c>
      <c r="AU337" s="22">
        <f t="shared" si="529"/>
        <v>0</v>
      </c>
      <c r="AV337" s="22">
        <f t="shared" si="529"/>
        <v>0</v>
      </c>
      <c r="AW337" s="22">
        <f t="shared" si="488"/>
        <v>1990.8421262193906</v>
      </c>
      <c r="AX337" s="2"/>
      <c r="AY337" s="2"/>
      <c r="AZ337" s="2"/>
      <c r="BA337" s="2"/>
      <c r="BB337" s="2"/>
      <c r="BC337" s="2"/>
      <c r="BD337" s="2">
        <f t="shared" si="437"/>
        <v>0</v>
      </c>
      <c r="BE337" s="2">
        <f t="shared" si="440"/>
        <v>1990.8421262193906</v>
      </c>
      <c r="BF337" s="2">
        <f t="shared" si="444"/>
        <v>0</v>
      </c>
      <c r="BG337" s="2">
        <f t="shared" ref="BG337:BL339" si="530">SUM(BG338)</f>
        <v>0</v>
      </c>
      <c r="BH337" s="2">
        <f t="shared" si="530"/>
        <v>0</v>
      </c>
      <c r="BI337" s="2">
        <f t="shared" si="530"/>
        <v>1000</v>
      </c>
      <c r="BJ337" s="2">
        <f t="shared" si="530"/>
        <v>300</v>
      </c>
      <c r="BK337" s="2">
        <f t="shared" si="530"/>
        <v>1000</v>
      </c>
      <c r="BL337" s="2">
        <f t="shared" si="530"/>
        <v>1000</v>
      </c>
      <c r="BM337" s="10">
        <f t="shared" si="512"/>
        <v>30</v>
      </c>
    </row>
    <row r="338" spans="1:65" hidden="1" x14ac:dyDescent="0.2">
      <c r="A338" s="42"/>
      <c r="B338" s="36" t="s">
        <v>370</v>
      </c>
      <c r="C338" s="35"/>
      <c r="D338" s="35"/>
      <c r="E338" s="35"/>
      <c r="F338" s="35"/>
      <c r="G338" s="35"/>
      <c r="H338" s="35"/>
      <c r="I338" s="21">
        <v>38</v>
      </c>
      <c r="J338" s="5" t="s">
        <v>14</v>
      </c>
      <c r="K338" s="28">
        <f t="shared" si="520"/>
        <v>13000</v>
      </c>
      <c r="L338" s="28">
        <f t="shared" si="520"/>
        <v>0</v>
      </c>
      <c r="M338" s="28">
        <f t="shared" si="520"/>
        <v>0</v>
      </c>
      <c r="N338" s="22">
        <f t="shared" si="520"/>
        <v>14000</v>
      </c>
      <c r="O338" s="22">
        <f t="shared" si="520"/>
        <v>14000</v>
      </c>
      <c r="P338" s="22">
        <f t="shared" si="520"/>
        <v>20000</v>
      </c>
      <c r="Q338" s="22">
        <f t="shared" si="520"/>
        <v>20000</v>
      </c>
      <c r="R338" s="22">
        <f>SUM(R339)</f>
        <v>15200</v>
      </c>
      <c r="S338" s="22">
        <f>SUM(S339)</f>
        <v>25000</v>
      </c>
      <c r="T338" s="22">
        <f>SUM(T339)</f>
        <v>17700</v>
      </c>
      <c r="U338" s="22">
        <f t="shared" si="520"/>
        <v>0</v>
      </c>
      <c r="V338" s="22">
        <f t="shared" si="520"/>
        <v>125</v>
      </c>
      <c r="W338" s="22">
        <f t="shared" si="520"/>
        <v>25000</v>
      </c>
      <c r="X338" s="22">
        <f t="shared" si="520"/>
        <v>60000</v>
      </c>
      <c r="Y338" s="22">
        <f t="shared" si="520"/>
        <v>10000</v>
      </c>
      <c r="Z338" s="22">
        <f t="shared" si="520"/>
        <v>15000</v>
      </c>
      <c r="AA338" s="22">
        <f t="shared" si="520"/>
        <v>15000</v>
      </c>
      <c r="AB338" s="22">
        <f t="shared" si="520"/>
        <v>4500</v>
      </c>
      <c r="AC338" s="22">
        <f t="shared" si="520"/>
        <v>15000</v>
      </c>
      <c r="AD338" s="22">
        <f t="shared" si="520"/>
        <v>15000</v>
      </c>
      <c r="AE338" s="22">
        <f t="shared" si="520"/>
        <v>0</v>
      </c>
      <c r="AF338" s="22">
        <f t="shared" si="521"/>
        <v>0</v>
      </c>
      <c r="AG338" s="22">
        <f t="shared" si="521"/>
        <v>15000</v>
      </c>
      <c r="AH338" s="22">
        <f t="shared" si="521"/>
        <v>0</v>
      </c>
      <c r="AI338" s="22">
        <f t="shared" si="521"/>
        <v>15000</v>
      </c>
      <c r="AJ338" s="22">
        <f t="shared" si="521"/>
        <v>0</v>
      </c>
      <c r="AK338" s="22">
        <f t="shared" si="521"/>
        <v>15000</v>
      </c>
      <c r="AL338" s="22">
        <f t="shared" si="521"/>
        <v>0</v>
      </c>
      <c r="AM338" s="22">
        <f t="shared" si="521"/>
        <v>0</v>
      </c>
      <c r="AN338" s="22">
        <f t="shared" si="521"/>
        <v>15000</v>
      </c>
      <c r="AO338" s="22">
        <f t="shared" si="430"/>
        <v>1990.8421262193906</v>
      </c>
      <c r="AP338" s="22">
        <f t="shared" si="521"/>
        <v>15000</v>
      </c>
      <c r="AQ338" s="22"/>
      <c r="AR338" s="22">
        <f t="shared" si="431"/>
        <v>1990.8421262193906</v>
      </c>
      <c r="AS338" s="22"/>
      <c r="AT338" s="22">
        <f t="shared" si="529"/>
        <v>150</v>
      </c>
      <c r="AU338" s="22">
        <f t="shared" si="529"/>
        <v>0</v>
      </c>
      <c r="AV338" s="22">
        <f t="shared" si="529"/>
        <v>0</v>
      </c>
      <c r="AW338" s="22">
        <f t="shared" si="488"/>
        <v>1990.8421262193906</v>
      </c>
      <c r="AX338" s="2"/>
      <c r="AY338" s="2"/>
      <c r="AZ338" s="2"/>
      <c r="BA338" s="2"/>
      <c r="BB338" s="2"/>
      <c r="BC338" s="2"/>
      <c r="BD338" s="2">
        <f t="shared" si="437"/>
        <v>0</v>
      </c>
      <c r="BE338" s="2">
        <f t="shared" si="440"/>
        <v>1990.8421262193906</v>
      </c>
      <c r="BF338" s="2">
        <f t="shared" si="444"/>
        <v>0</v>
      </c>
      <c r="BG338" s="2">
        <f t="shared" si="530"/>
        <v>0</v>
      </c>
      <c r="BH338" s="2">
        <f t="shared" si="530"/>
        <v>0</v>
      </c>
      <c r="BI338" s="2">
        <f t="shared" si="530"/>
        <v>1000</v>
      </c>
      <c r="BJ338" s="2">
        <f t="shared" si="530"/>
        <v>300</v>
      </c>
      <c r="BK338" s="2">
        <v>1000</v>
      </c>
      <c r="BL338" s="2">
        <v>1000</v>
      </c>
      <c r="BM338" s="10">
        <f t="shared" si="512"/>
        <v>30</v>
      </c>
    </row>
    <row r="339" spans="1:65" hidden="1" x14ac:dyDescent="0.2">
      <c r="A339" s="19"/>
      <c r="B339" s="31"/>
      <c r="C339" s="20"/>
      <c r="D339" s="20"/>
      <c r="E339" s="20"/>
      <c r="F339" s="20"/>
      <c r="G339" s="20"/>
      <c r="H339" s="20"/>
      <c r="I339" s="32">
        <v>381</v>
      </c>
      <c r="J339" s="33" t="s">
        <v>73</v>
      </c>
      <c r="K339" s="28">
        <f t="shared" si="520"/>
        <v>13000</v>
      </c>
      <c r="L339" s="28">
        <f t="shared" si="520"/>
        <v>0</v>
      </c>
      <c r="M339" s="28">
        <f t="shared" si="520"/>
        <v>0</v>
      </c>
      <c r="N339" s="34">
        <f t="shared" si="520"/>
        <v>14000</v>
      </c>
      <c r="O339" s="34">
        <f t="shared" si="520"/>
        <v>14000</v>
      </c>
      <c r="P339" s="34">
        <f t="shared" si="520"/>
        <v>20000</v>
      </c>
      <c r="Q339" s="34">
        <f t="shared" si="520"/>
        <v>20000</v>
      </c>
      <c r="R339" s="34">
        <f t="shared" si="520"/>
        <v>15200</v>
      </c>
      <c r="S339" s="34">
        <f t="shared" si="520"/>
        <v>25000</v>
      </c>
      <c r="T339" s="34">
        <f t="shared" si="520"/>
        <v>17700</v>
      </c>
      <c r="U339" s="34">
        <f t="shared" si="520"/>
        <v>0</v>
      </c>
      <c r="V339" s="34">
        <f t="shared" si="520"/>
        <v>125</v>
      </c>
      <c r="W339" s="34">
        <f t="shared" si="520"/>
        <v>25000</v>
      </c>
      <c r="X339" s="34">
        <f t="shared" si="520"/>
        <v>60000</v>
      </c>
      <c r="Y339" s="34">
        <f t="shared" si="520"/>
        <v>10000</v>
      </c>
      <c r="Z339" s="34">
        <f t="shared" si="520"/>
        <v>15000</v>
      </c>
      <c r="AA339" s="34">
        <f t="shared" si="520"/>
        <v>15000</v>
      </c>
      <c r="AB339" s="34">
        <f t="shared" si="520"/>
        <v>4500</v>
      </c>
      <c r="AC339" s="34">
        <f t="shared" si="520"/>
        <v>15000</v>
      </c>
      <c r="AD339" s="34">
        <f t="shared" si="520"/>
        <v>15000</v>
      </c>
      <c r="AE339" s="34">
        <f t="shared" si="520"/>
        <v>0</v>
      </c>
      <c r="AF339" s="34">
        <f t="shared" si="521"/>
        <v>0</v>
      </c>
      <c r="AG339" s="34">
        <f t="shared" si="521"/>
        <v>15000</v>
      </c>
      <c r="AH339" s="34">
        <f t="shared" si="521"/>
        <v>0</v>
      </c>
      <c r="AI339" s="34">
        <f t="shared" si="521"/>
        <v>15000</v>
      </c>
      <c r="AJ339" s="34">
        <f t="shared" si="521"/>
        <v>0</v>
      </c>
      <c r="AK339" s="34">
        <f t="shared" si="521"/>
        <v>15000</v>
      </c>
      <c r="AL339" s="34">
        <f t="shared" si="521"/>
        <v>0</v>
      </c>
      <c r="AM339" s="34">
        <f t="shared" si="521"/>
        <v>0</v>
      </c>
      <c r="AN339" s="34">
        <f t="shared" si="521"/>
        <v>15000</v>
      </c>
      <c r="AO339" s="22">
        <f t="shared" si="430"/>
        <v>1990.8421262193906</v>
      </c>
      <c r="AP339" s="34">
        <f t="shared" si="521"/>
        <v>15000</v>
      </c>
      <c r="AQ339" s="34"/>
      <c r="AR339" s="22">
        <f t="shared" si="431"/>
        <v>1990.8421262193906</v>
      </c>
      <c r="AS339" s="22"/>
      <c r="AT339" s="22">
        <f t="shared" si="529"/>
        <v>150</v>
      </c>
      <c r="AU339" s="22">
        <f t="shared" si="529"/>
        <v>0</v>
      </c>
      <c r="AV339" s="22">
        <f t="shared" si="529"/>
        <v>0</v>
      </c>
      <c r="AW339" s="22">
        <f t="shared" si="488"/>
        <v>1990.8421262193906</v>
      </c>
      <c r="AX339" s="2"/>
      <c r="AY339" s="2"/>
      <c r="AZ339" s="2"/>
      <c r="BA339" s="2"/>
      <c r="BB339" s="2"/>
      <c r="BC339" s="2"/>
      <c r="BD339" s="2">
        <f t="shared" si="437"/>
        <v>0</v>
      </c>
      <c r="BE339" s="2">
        <f t="shared" si="440"/>
        <v>1990.8421262193906</v>
      </c>
      <c r="BF339" s="2">
        <f t="shared" si="444"/>
        <v>0</v>
      </c>
      <c r="BG339" s="2">
        <f t="shared" si="530"/>
        <v>0</v>
      </c>
      <c r="BH339" s="2">
        <f t="shared" si="530"/>
        <v>0</v>
      </c>
      <c r="BI339" s="2">
        <f t="shared" si="530"/>
        <v>1000</v>
      </c>
      <c r="BJ339" s="2">
        <f t="shared" si="530"/>
        <v>300</v>
      </c>
      <c r="BK339" s="2"/>
      <c r="BL339" s="2"/>
      <c r="BM339" s="10">
        <f t="shared" si="512"/>
        <v>30</v>
      </c>
    </row>
    <row r="340" spans="1:65" hidden="1" x14ac:dyDescent="0.2">
      <c r="A340" s="19"/>
      <c r="B340" s="20"/>
      <c r="C340" s="20"/>
      <c r="D340" s="20"/>
      <c r="E340" s="20"/>
      <c r="F340" s="20"/>
      <c r="G340" s="20"/>
      <c r="H340" s="20"/>
      <c r="I340" s="32">
        <v>38113</v>
      </c>
      <c r="J340" s="33" t="s">
        <v>235</v>
      </c>
      <c r="K340" s="34">
        <v>13000</v>
      </c>
      <c r="L340" s="34">
        <v>0</v>
      </c>
      <c r="M340" s="34">
        <v>0</v>
      </c>
      <c r="N340" s="34">
        <v>14000</v>
      </c>
      <c r="O340" s="34">
        <v>14000</v>
      </c>
      <c r="P340" s="34">
        <v>20000</v>
      </c>
      <c r="Q340" s="34">
        <v>20000</v>
      </c>
      <c r="R340" s="34">
        <v>15200</v>
      </c>
      <c r="S340" s="34">
        <v>25000</v>
      </c>
      <c r="T340" s="34">
        <v>17700</v>
      </c>
      <c r="U340" s="34"/>
      <c r="V340" s="22">
        <f t="shared" si="502"/>
        <v>125</v>
      </c>
      <c r="W340" s="22">
        <v>25000</v>
      </c>
      <c r="X340" s="34">
        <v>60000</v>
      </c>
      <c r="Y340" s="34">
        <v>10000</v>
      </c>
      <c r="Z340" s="34">
        <v>15000</v>
      </c>
      <c r="AA340" s="34">
        <v>15000</v>
      </c>
      <c r="AB340" s="34">
        <v>4500</v>
      </c>
      <c r="AC340" s="34">
        <v>15000</v>
      </c>
      <c r="AD340" s="34">
        <v>15000</v>
      </c>
      <c r="AE340" s="34"/>
      <c r="AF340" s="34"/>
      <c r="AG340" s="37">
        <f>SUM(AD340+AE340-AF340)</f>
        <v>15000</v>
      </c>
      <c r="AH340" s="34"/>
      <c r="AI340" s="34">
        <v>15000</v>
      </c>
      <c r="AJ340" s="2">
        <v>0</v>
      </c>
      <c r="AK340" s="34">
        <v>15000</v>
      </c>
      <c r="AL340" s="34"/>
      <c r="AM340" s="34"/>
      <c r="AN340" s="2">
        <f t="shared" si="381"/>
        <v>15000</v>
      </c>
      <c r="AO340" s="22">
        <f t="shared" si="430"/>
        <v>1990.8421262193906</v>
      </c>
      <c r="AP340" s="2">
        <v>15000</v>
      </c>
      <c r="AQ340" s="2"/>
      <c r="AR340" s="22">
        <f t="shared" si="431"/>
        <v>1990.8421262193906</v>
      </c>
      <c r="AS340" s="22">
        <v>150</v>
      </c>
      <c r="AT340" s="22">
        <v>150</v>
      </c>
      <c r="AU340" s="22"/>
      <c r="AV340" s="22"/>
      <c r="AW340" s="22">
        <f t="shared" si="488"/>
        <v>1990.8421262193906</v>
      </c>
      <c r="AX340" s="2"/>
      <c r="AY340" s="2"/>
      <c r="AZ340" s="2">
        <v>1990.84</v>
      </c>
      <c r="BA340" s="2"/>
      <c r="BB340" s="2"/>
      <c r="BC340" s="2"/>
      <c r="BD340" s="2">
        <f t="shared" si="437"/>
        <v>1990.84</v>
      </c>
      <c r="BE340" s="2">
        <f t="shared" si="440"/>
        <v>2.1262193906750326E-3</v>
      </c>
      <c r="BF340" s="2">
        <f t="shared" si="444"/>
        <v>-1990.84</v>
      </c>
      <c r="BG340" s="2"/>
      <c r="BH340" s="2">
        <v>0</v>
      </c>
      <c r="BI340" s="2">
        <v>1000</v>
      </c>
      <c r="BJ340" s="2">
        <v>300</v>
      </c>
      <c r="BK340" s="2"/>
      <c r="BL340" s="2"/>
      <c r="BM340" s="10">
        <f t="shared" si="512"/>
        <v>30</v>
      </c>
    </row>
    <row r="341" spans="1:65" hidden="1" x14ac:dyDescent="0.2">
      <c r="A341" s="19" t="s">
        <v>139</v>
      </c>
      <c r="B341" s="20"/>
      <c r="C341" s="20"/>
      <c r="D341" s="20"/>
      <c r="E341" s="20"/>
      <c r="F341" s="20"/>
      <c r="G341" s="20"/>
      <c r="H341" s="20"/>
      <c r="I341" s="32" t="s">
        <v>21</v>
      </c>
      <c r="J341" s="33" t="s">
        <v>167</v>
      </c>
      <c r="K341" s="34">
        <f t="shared" ref="K341:AE346" si="531">SUM(K342)</f>
        <v>7950.08</v>
      </c>
      <c r="L341" s="34">
        <f t="shared" si="531"/>
        <v>20000</v>
      </c>
      <c r="M341" s="34">
        <f t="shared" si="531"/>
        <v>20000</v>
      </c>
      <c r="N341" s="34">
        <f t="shared" si="531"/>
        <v>5000</v>
      </c>
      <c r="O341" s="34">
        <f t="shared" si="531"/>
        <v>5000</v>
      </c>
      <c r="P341" s="34">
        <f t="shared" si="531"/>
        <v>20000</v>
      </c>
      <c r="Q341" s="34">
        <f t="shared" si="531"/>
        <v>20000</v>
      </c>
      <c r="R341" s="34">
        <f t="shared" si="531"/>
        <v>15000</v>
      </c>
      <c r="S341" s="34">
        <f t="shared" si="531"/>
        <v>20000</v>
      </c>
      <c r="T341" s="34">
        <f t="shared" si="531"/>
        <v>12500</v>
      </c>
      <c r="U341" s="34">
        <f t="shared" si="531"/>
        <v>0</v>
      </c>
      <c r="V341" s="34">
        <f t="shared" si="531"/>
        <v>100</v>
      </c>
      <c r="W341" s="34">
        <f t="shared" si="531"/>
        <v>20000</v>
      </c>
      <c r="X341" s="34">
        <f t="shared" si="531"/>
        <v>25000</v>
      </c>
      <c r="Y341" s="34">
        <f t="shared" si="531"/>
        <v>25000</v>
      </c>
      <c r="Z341" s="34">
        <f t="shared" si="531"/>
        <v>40000</v>
      </c>
      <c r="AA341" s="34">
        <f t="shared" si="531"/>
        <v>40000</v>
      </c>
      <c r="AB341" s="34">
        <f t="shared" si="531"/>
        <v>21000</v>
      </c>
      <c r="AC341" s="34">
        <f t="shared" si="531"/>
        <v>40000</v>
      </c>
      <c r="AD341" s="34">
        <f t="shared" si="531"/>
        <v>40000</v>
      </c>
      <c r="AE341" s="34">
        <f t="shared" si="531"/>
        <v>0</v>
      </c>
      <c r="AF341" s="34">
        <f t="shared" ref="AF341:AQ346" si="532">SUM(AF342)</f>
        <v>0</v>
      </c>
      <c r="AG341" s="34">
        <f t="shared" si="532"/>
        <v>40000</v>
      </c>
      <c r="AH341" s="34">
        <f t="shared" si="532"/>
        <v>22500</v>
      </c>
      <c r="AI341" s="34">
        <f t="shared" si="532"/>
        <v>40000</v>
      </c>
      <c r="AJ341" s="34">
        <f t="shared" si="532"/>
        <v>10000</v>
      </c>
      <c r="AK341" s="34">
        <f t="shared" si="532"/>
        <v>40000</v>
      </c>
      <c r="AL341" s="34">
        <f t="shared" si="532"/>
        <v>0</v>
      </c>
      <c r="AM341" s="34">
        <f t="shared" si="532"/>
        <v>0</v>
      </c>
      <c r="AN341" s="34">
        <f t="shared" si="532"/>
        <v>40000</v>
      </c>
      <c r="AO341" s="22">
        <f t="shared" si="430"/>
        <v>5308.9123365850419</v>
      </c>
      <c r="AP341" s="34">
        <f t="shared" si="532"/>
        <v>40000</v>
      </c>
      <c r="AQ341" s="34">
        <f t="shared" si="532"/>
        <v>0</v>
      </c>
      <c r="AR341" s="22">
        <f t="shared" si="431"/>
        <v>5308.9123365850419</v>
      </c>
      <c r="AS341" s="22"/>
      <c r="AT341" s="22">
        <f t="shared" ref="AT341:AV341" si="533">SUM(AT342)</f>
        <v>2654</v>
      </c>
      <c r="AU341" s="22">
        <f t="shared" si="533"/>
        <v>0</v>
      </c>
      <c r="AV341" s="22">
        <f t="shared" si="533"/>
        <v>0</v>
      </c>
      <c r="AW341" s="22">
        <f t="shared" si="488"/>
        <v>5308.9123365850419</v>
      </c>
      <c r="AX341" s="2"/>
      <c r="AY341" s="2"/>
      <c r="AZ341" s="2"/>
      <c r="BA341" s="2"/>
      <c r="BB341" s="2"/>
      <c r="BC341" s="2"/>
      <c r="BD341" s="2">
        <f t="shared" si="437"/>
        <v>0</v>
      </c>
      <c r="BE341" s="2">
        <f t="shared" si="440"/>
        <v>5308.9123365850419</v>
      </c>
      <c r="BF341" s="2">
        <f t="shared" si="444"/>
        <v>0</v>
      </c>
      <c r="BG341" s="2">
        <f t="shared" ref="BG341:BL341" si="534">SUM(BG344)</f>
        <v>3981</v>
      </c>
      <c r="BH341" s="2">
        <f t="shared" si="534"/>
        <v>1327</v>
      </c>
      <c r="BI341" s="2">
        <f t="shared" si="534"/>
        <v>5300</v>
      </c>
      <c r="BJ341" s="2">
        <f t="shared" si="534"/>
        <v>1325</v>
      </c>
      <c r="BK341" s="2">
        <f t="shared" si="534"/>
        <v>5300</v>
      </c>
      <c r="BL341" s="2">
        <f t="shared" si="534"/>
        <v>5300</v>
      </c>
      <c r="BM341" s="10">
        <f t="shared" si="512"/>
        <v>25</v>
      </c>
    </row>
    <row r="342" spans="1:65" hidden="1" x14ac:dyDescent="0.2">
      <c r="A342" s="19"/>
      <c r="B342" s="20"/>
      <c r="C342" s="20"/>
      <c r="D342" s="20"/>
      <c r="E342" s="20"/>
      <c r="F342" s="20"/>
      <c r="G342" s="20"/>
      <c r="H342" s="20"/>
      <c r="I342" s="32" t="s">
        <v>133</v>
      </c>
      <c r="J342" s="33"/>
      <c r="K342" s="34">
        <f t="shared" ref="K342:AQ342" si="535">SUM(K344)</f>
        <v>7950.08</v>
      </c>
      <c r="L342" s="34">
        <f t="shared" si="535"/>
        <v>20000</v>
      </c>
      <c r="M342" s="34">
        <f t="shared" si="535"/>
        <v>20000</v>
      </c>
      <c r="N342" s="34">
        <f t="shared" si="535"/>
        <v>5000</v>
      </c>
      <c r="O342" s="34">
        <f t="shared" si="535"/>
        <v>5000</v>
      </c>
      <c r="P342" s="34">
        <f t="shared" si="535"/>
        <v>20000</v>
      </c>
      <c r="Q342" s="34">
        <f t="shared" si="535"/>
        <v>20000</v>
      </c>
      <c r="R342" s="34">
        <f t="shared" si="535"/>
        <v>15000</v>
      </c>
      <c r="S342" s="34">
        <f t="shared" si="535"/>
        <v>20000</v>
      </c>
      <c r="T342" s="34">
        <f t="shared" si="535"/>
        <v>12500</v>
      </c>
      <c r="U342" s="34">
        <f t="shared" si="535"/>
        <v>0</v>
      </c>
      <c r="V342" s="34">
        <f t="shared" si="535"/>
        <v>100</v>
      </c>
      <c r="W342" s="34">
        <f t="shared" si="535"/>
        <v>20000</v>
      </c>
      <c r="X342" s="34">
        <f t="shared" si="535"/>
        <v>25000</v>
      </c>
      <c r="Y342" s="34">
        <f t="shared" si="535"/>
        <v>25000</v>
      </c>
      <c r="Z342" s="34">
        <f t="shared" si="535"/>
        <v>40000</v>
      </c>
      <c r="AA342" s="34">
        <f t="shared" si="535"/>
        <v>40000</v>
      </c>
      <c r="AB342" s="34">
        <f t="shared" si="535"/>
        <v>21000</v>
      </c>
      <c r="AC342" s="34">
        <f t="shared" si="535"/>
        <v>40000</v>
      </c>
      <c r="AD342" s="34">
        <f t="shared" si="535"/>
        <v>40000</v>
      </c>
      <c r="AE342" s="34">
        <f t="shared" si="535"/>
        <v>0</v>
      </c>
      <c r="AF342" s="34">
        <f t="shared" si="535"/>
        <v>0</v>
      </c>
      <c r="AG342" s="34">
        <f t="shared" si="535"/>
        <v>40000</v>
      </c>
      <c r="AH342" s="34">
        <f t="shared" si="535"/>
        <v>22500</v>
      </c>
      <c r="AI342" s="34">
        <f t="shared" si="535"/>
        <v>40000</v>
      </c>
      <c r="AJ342" s="34">
        <f t="shared" si="535"/>
        <v>10000</v>
      </c>
      <c r="AK342" s="34">
        <f t="shared" si="535"/>
        <v>40000</v>
      </c>
      <c r="AL342" s="34">
        <f t="shared" si="535"/>
        <v>0</v>
      </c>
      <c r="AM342" s="34">
        <f t="shared" si="535"/>
        <v>0</v>
      </c>
      <c r="AN342" s="34">
        <f t="shared" si="535"/>
        <v>40000</v>
      </c>
      <c r="AO342" s="22">
        <f t="shared" si="430"/>
        <v>5308.9123365850419</v>
      </c>
      <c r="AP342" s="34">
        <f t="shared" si="535"/>
        <v>40000</v>
      </c>
      <c r="AQ342" s="34">
        <f t="shared" si="535"/>
        <v>0</v>
      </c>
      <c r="AR342" s="22">
        <f t="shared" si="431"/>
        <v>5308.9123365850419</v>
      </c>
      <c r="AS342" s="22"/>
      <c r="AT342" s="22">
        <f t="shared" ref="AT342" si="536">SUM(AT344)</f>
        <v>2654</v>
      </c>
      <c r="AU342" s="22">
        <f t="shared" ref="AU342:AV342" si="537">SUM(AU344)</f>
        <v>0</v>
      </c>
      <c r="AV342" s="22">
        <f t="shared" si="537"/>
        <v>0</v>
      </c>
      <c r="AW342" s="22">
        <f t="shared" si="488"/>
        <v>5308.9123365850419</v>
      </c>
      <c r="AX342" s="2"/>
      <c r="AY342" s="2"/>
      <c r="AZ342" s="2"/>
      <c r="BA342" s="2"/>
      <c r="BB342" s="2"/>
      <c r="BC342" s="2"/>
      <c r="BD342" s="2">
        <f t="shared" si="437"/>
        <v>0</v>
      </c>
      <c r="BE342" s="2">
        <f t="shared" si="440"/>
        <v>5308.9123365850419</v>
      </c>
      <c r="BF342" s="2">
        <f t="shared" si="444"/>
        <v>0</v>
      </c>
      <c r="BG342" s="2"/>
      <c r="BH342" s="2">
        <f>SUM(BH344)</f>
        <v>1327</v>
      </c>
      <c r="BI342" s="2">
        <f>SUM(BI343)</f>
        <v>5300</v>
      </c>
      <c r="BJ342" s="2">
        <f t="shared" ref="BJ342:BL342" si="538">SUM(BJ343)</f>
        <v>1325</v>
      </c>
      <c r="BK342" s="2">
        <f t="shared" si="538"/>
        <v>5300</v>
      </c>
      <c r="BL342" s="2">
        <f t="shared" si="538"/>
        <v>5300</v>
      </c>
      <c r="BM342" s="10">
        <f t="shared" si="512"/>
        <v>25</v>
      </c>
    </row>
    <row r="343" spans="1:65" hidden="1" x14ac:dyDescent="0.2">
      <c r="A343" s="19"/>
      <c r="B343" s="31" t="s">
        <v>369</v>
      </c>
      <c r="C343" s="20"/>
      <c r="D343" s="31"/>
      <c r="E343" s="20"/>
      <c r="F343" s="20"/>
      <c r="G343" s="20"/>
      <c r="H343" s="20"/>
      <c r="I343" s="39" t="s">
        <v>370</v>
      </c>
      <c r="J343" s="33" t="s">
        <v>1</v>
      </c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22">
        <f t="shared" si="430"/>
        <v>0</v>
      </c>
      <c r="AP343" s="34">
        <v>40000</v>
      </c>
      <c r="AQ343" s="34"/>
      <c r="AR343" s="22">
        <f t="shared" si="431"/>
        <v>5308.9123365850419</v>
      </c>
      <c r="AS343" s="22"/>
      <c r="AT343" s="22">
        <v>40000</v>
      </c>
      <c r="AU343" s="22"/>
      <c r="AV343" s="22"/>
      <c r="AW343" s="22">
        <f t="shared" si="488"/>
        <v>5308.9123365850419</v>
      </c>
      <c r="AX343" s="2"/>
      <c r="AY343" s="2"/>
      <c r="AZ343" s="2"/>
      <c r="BA343" s="2"/>
      <c r="BB343" s="2"/>
      <c r="BC343" s="2"/>
      <c r="BD343" s="2">
        <f t="shared" si="437"/>
        <v>0</v>
      </c>
      <c r="BE343" s="2">
        <f t="shared" si="440"/>
        <v>5308.9123365850419</v>
      </c>
      <c r="BF343" s="2">
        <f t="shared" si="444"/>
        <v>0</v>
      </c>
      <c r="BG343" s="2"/>
      <c r="BH343" s="2">
        <v>5300</v>
      </c>
      <c r="BI343" s="2">
        <v>5300</v>
      </c>
      <c r="BJ343" s="2">
        <f>SUM(BJ344)</f>
        <v>1325</v>
      </c>
      <c r="BK343" s="2">
        <v>5300</v>
      </c>
      <c r="BL343" s="2">
        <v>5300</v>
      </c>
      <c r="BM343" s="10">
        <f t="shared" si="512"/>
        <v>25</v>
      </c>
    </row>
    <row r="344" spans="1:65" hidden="1" x14ac:dyDescent="0.2">
      <c r="A344" s="42"/>
      <c r="B344" s="35"/>
      <c r="C344" s="35"/>
      <c r="D344" s="35"/>
      <c r="E344" s="35"/>
      <c r="F344" s="35"/>
      <c r="G344" s="35"/>
      <c r="H344" s="35"/>
      <c r="I344" s="21">
        <v>3</v>
      </c>
      <c r="J344" s="5" t="s">
        <v>4</v>
      </c>
      <c r="K344" s="22">
        <f t="shared" si="531"/>
        <v>7950.08</v>
      </c>
      <c r="L344" s="22">
        <f t="shared" si="531"/>
        <v>20000</v>
      </c>
      <c r="M344" s="22">
        <f t="shared" si="531"/>
        <v>20000</v>
      </c>
      <c r="N344" s="22">
        <f t="shared" si="531"/>
        <v>5000</v>
      </c>
      <c r="O344" s="22">
        <f t="shared" si="531"/>
        <v>5000</v>
      </c>
      <c r="P344" s="22">
        <f t="shared" si="531"/>
        <v>20000</v>
      </c>
      <c r="Q344" s="22">
        <f t="shared" si="531"/>
        <v>20000</v>
      </c>
      <c r="R344" s="22">
        <f t="shared" si="531"/>
        <v>15000</v>
      </c>
      <c r="S344" s="22">
        <f t="shared" si="531"/>
        <v>20000</v>
      </c>
      <c r="T344" s="22">
        <f>SUM(T345)</f>
        <v>12500</v>
      </c>
      <c r="U344" s="22">
        <f t="shared" si="531"/>
        <v>0</v>
      </c>
      <c r="V344" s="22">
        <f t="shared" si="531"/>
        <v>100</v>
      </c>
      <c r="W344" s="22">
        <f>SUM(W345)</f>
        <v>20000</v>
      </c>
      <c r="X344" s="22">
        <f t="shared" si="531"/>
        <v>25000</v>
      </c>
      <c r="Y344" s="22">
        <f t="shared" si="531"/>
        <v>25000</v>
      </c>
      <c r="Z344" s="22">
        <f t="shared" si="531"/>
        <v>40000</v>
      </c>
      <c r="AA344" s="22">
        <f t="shared" si="531"/>
        <v>40000</v>
      </c>
      <c r="AB344" s="22">
        <f t="shared" si="531"/>
        <v>21000</v>
      </c>
      <c r="AC344" s="22">
        <f t="shared" si="531"/>
        <v>40000</v>
      </c>
      <c r="AD344" s="22">
        <f t="shared" si="531"/>
        <v>40000</v>
      </c>
      <c r="AE344" s="22">
        <f t="shared" si="531"/>
        <v>0</v>
      </c>
      <c r="AF344" s="22">
        <f t="shared" si="532"/>
        <v>0</v>
      </c>
      <c r="AG344" s="22">
        <f t="shared" si="532"/>
        <v>40000</v>
      </c>
      <c r="AH344" s="22">
        <f t="shared" si="532"/>
        <v>22500</v>
      </c>
      <c r="AI344" s="22">
        <f t="shared" si="532"/>
        <v>40000</v>
      </c>
      <c r="AJ344" s="22">
        <f t="shared" si="532"/>
        <v>10000</v>
      </c>
      <c r="AK344" s="22">
        <f t="shared" si="532"/>
        <v>40000</v>
      </c>
      <c r="AL344" s="22">
        <f t="shared" si="532"/>
        <v>0</v>
      </c>
      <c r="AM344" s="22">
        <f t="shared" si="532"/>
        <v>0</v>
      </c>
      <c r="AN344" s="22">
        <f t="shared" si="532"/>
        <v>40000</v>
      </c>
      <c r="AO344" s="22">
        <f t="shared" si="430"/>
        <v>5308.9123365850419</v>
      </c>
      <c r="AP344" s="22">
        <f t="shared" si="532"/>
        <v>40000</v>
      </c>
      <c r="AQ344" s="22">
        <f t="shared" si="532"/>
        <v>0</v>
      </c>
      <c r="AR344" s="22">
        <f t="shared" si="431"/>
        <v>5308.9123365850419</v>
      </c>
      <c r="AS344" s="22"/>
      <c r="AT344" s="22">
        <f t="shared" ref="AT344:AV346" si="539">SUM(AT345)</f>
        <v>2654</v>
      </c>
      <c r="AU344" s="22">
        <f t="shared" si="539"/>
        <v>0</v>
      </c>
      <c r="AV344" s="22">
        <f t="shared" si="539"/>
        <v>0</v>
      </c>
      <c r="AW344" s="22">
        <f t="shared" si="488"/>
        <v>5308.9123365850419</v>
      </c>
      <c r="AX344" s="2"/>
      <c r="AY344" s="2"/>
      <c r="AZ344" s="2"/>
      <c r="BA344" s="2"/>
      <c r="BB344" s="2"/>
      <c r="BC344" s="2"/>
      <c r="BD344" s="2">
        <f t="shared" si="437"/>
        <v>0</v>
      </c>
      <c r="BE344" s="2">
        <f t="shared" si="440"/>
        <v>5308.9123365850419</v>
      </c>
      <c r="BF344" s="2">
        <f t="shared" si="444"/>
        <v>0</v>
      </c>
      <c r="BG344" s="2">
        <f t="shared" ref="BG344:BJ346" si="540">SUM(BG345)</f>
        <v>3981</v>
      </c>
      <c r="BH344" s="2">
        <f>SUM(BH345)</f>
        <v>1327</v>
      </c>
      <c r="BI344" s="2">
        <f>SUM(BI345)</f>
        <v>5300</v>
      </c>
      <c r="BJ344" s="2">
        <f>SUM(BJ345)</f>
        <v>1325</v>
      </c>
      <c r="BK344" s="2">
        <f t="shared" ref="BK344:BL344" si="541">SUM(BK345)</f>
        <v>5300</v>
      </c>
      <c r="BL344" s="2">
        <f t="shared" si="541"/>
        <v>5300</v>
      </c>
      <c r="BM344" s="10">
        <f t="shared" si="512"/>
        <v>25</v>
      </c>
    </row>
    <row r="345" spans="1:65" hidden="1" x14ac:dyDescent="0.2">
      <c r="A345" s="42"/>
      <c r="B345" s="35" t="s">
        <v>370</v>
      </c>
      <c r="C345" s="35"/>
      <c r="D345" s="35"/>
      <c r="E345" s="35"/>
      <c r="F345" s="35"/>
      <c r="G345" s="35"/>
      <c r="H345" s="35"/>
      <c r="I345" s="21">
        <v>38</v>
      </c>
      <c r="J345" s="5" t="s">
        <v>14</v>
      </c>
      <c r="K345" s="22">
        <f t="shared" si="531"/>
        <v>7950.08</v>
      </c>
      <c r="L345" s="22">
        <f t="shared" si="531"/>
        <v>20000</v>
      </c>
      <c r="M345" s="22">
        <f t="shared" si="531"/>
        <v>20000</v>
      </c>
      <c r="N345" s="22">
        <f t="shared" si="531"/>
        <v>5000</v>
      </c>
      <c r="O345" s="22">
        <f t="shared" si="531"/>
        <v>5000</v>
      </c>
      <c r="P345" s="22">
        <f t="shared" si="531"/>
        <v>20000</v>
      </c>
      <c r="Q345" s="22">
        <f t="shared" si="531"/>
        <v>20000</v>
      </c>
      <c r="R345" s="22">
        <f t="shared" si="531"/>
        <v>15000</v>
      </c>
      <c r="S345" s="22">
        <f t="shared" si="531"/>
        <v>20000</v>
      </c>
      <c r="T345" s="22">
        <f>SUM(T346)</f>
        <v>12500</v>
      </c>
      <c r="U345" s="22">
        <f t="shared" si="531"/>
        <v>0</v>
      </c>
      <c r="V345" s="22">
        <f t="shared" si="531"/>
        <v>100</v>
      </c>
      <c r="W345" s="22">
        <f t="shared" si="531"/>
        <v>20000</v>
      </c>
      <c r="X345" s="22">
        <f t="shared" si="531"/>
        <v>25000</v>
      </c>
      <c r="Y345" s="22">
        <f t="shared" si="531"/>
        <v>25000</v>
      </c>
      <c r="Z345" s="22">
        <f t="shared" si="531"/>
        <v>40000</v>
      </c>
      <c r="AA345" s="22">
        <f t="shared" si="531"/>
        <v>40000</v>
      </c>
      <c r="AB345" s="22">
        <f t="shared" si="531"/>
        <v>21000</v>
      </c>
      <c r="AC345" s="22">
        <f t="shared" si="531"/>
        <v>40000</v>
      </c>
      <c r="AD345" s="22">
        <f t="shared" si="531"/>
        <v>40000</v>
      </c>
      <c r="AE345" s="22">
        <f t="shared" si="531"/>
        <v>0</v>
      </c>
      <c r="AF345" s="22">
        <f t="shared" si="532"/>
        <v>0</v>
      </c>
      <c r="AG345" s="22">
        <f t="shared" si="532"/>
        <v>40000</v>
      </c>
      <c r="AH345" s="22">
        <f t="shared" si="532"/>
        <v>22500</v>
      </c>
      <c r="AI345" s="22">
        <f t="shared" si="532"/>
        <v>40000</v>
      </c>
      <c r="AJ345" s="22">
        <f t="shared" si="532"/>
        <v>10000</v>
      </c>
      <c r="AK345" s="22">
        <f t="shared" si="532"/>
        <v>40000</v>
      </c>
      <c r="AL345" s="22">
        <f t="shared" si="532"/>
        <v>0</v>
      </c>
      <c r="AM345" s="22">
        <f t="shared" si="532"/>
        <v>0</v>
      </c>
      <c r="AN345" s="22">
        <f t="shared" si="532"/>
        <v>40000</v>
      </c>
      <c r="AO345" s="22">
        <f t="shared" si="430"/>
        <v>5308.9123365850419</v>
      </c>
      <c r="AP345" s="22">
        <f t="shared" si="532"/>
        <v>40000</v>
      </c>
      <c r="AQ345" s="22"/>
      <c r="AR345" s="22">
        <f t="shared" si="431"/>
        <v>5308.9123365850419</v>
      </c>
      <c r="AS345" s="22"/>
      <c r="AT345" s="22">
        <f t="shared" si="539"/>
        <v>2654</v>
      </c>
      <c r="AU345" s="22">
        <f t="shared" si="539"/>
        <v>0</v>
      </c>
      <c r="AV345" s="22">
        <f t="shared" si="539"/>
        <v>0</v>
      </c>
      <c r="AW345" s="22">
        <f t="shared" si="488"/>
        <v>5308.9123365850419</v>
      </c>
      <c r="AX345" s="2"/>
      <c r="AY345" s="2"/>
      <c r="AZ345" s="2"/>
      <c r="BA345" s="2"/>
      <c r="BB345" s="2"/>
      <c r="BC345" s="2"/>
      <c r="BD345" s="2">
        <f t="shared" si="437"/>
        <v>0</v>
      </c>
      <c r="BE345" s="2">
        <f t="shared" si="440"/>
        <v>5308.9123365850419</v>
      </c>
      <c r="BF345" s="2">
        <f t="shared" si="444"/>
        <v>0</v>
      </c>
      <c r="BG345" s="2">
        <f t="shared" si="540"/>
        <v>3981</v>
      </c>
      <c r="BH345" s="2">
        <f t="shared" si="540"/>
        <v>1327</v>
      </c>
      <c r="BI345" s="2">
        <f t="shared" si="540"/>
        <v>5300</v>
      </c>
      <c r="BJ345" s="2">
        <f t="shared" si="540"/>
        <v>1325</v>
      </c>
      <c r="BK345" s="2">
        <v>5300</v>
      </c>
      <c r="BL345" s="2">
        <v>5300</v>
      </c>
      <c r="BM345" s="10">
        <f t="shared" si="512"/>
        <v>25</v>
      </c>
    </row>
    <row r="346" spans="1:65" hidden="1" x14ac:dyDescent="0.2">
      <c r="A346" s="19"/>
      <c r="B346" s="31"/>
      <c r="C346" s="20"/>
      <c r="D346" s="20"/>
      <c r="E346" s="20"/>
      <c r="F346" s="20"/>
      <c r="G346" s="20"/>
      <c r="H346" s="20"/>
      <c r="I346" s="32">
        <v>381</v>
      </c>
      <c r="J346" s="33" t="s">
        <v>73</v>
      </c>
      <c r="K346" s="34">
        <f t="shared" si="531"/>
        <v>7950.08</v>
      </c>
      <c r="L346" s="34">
        <f t="shared" si="531"/>
        <v>20000</v>
      </c>
      <c r="M346" s="34">
        <f t="shared" si="531"/>
        <v>20000</v>
      </c>
      <c r="N346" s="34">
        <f t="shared" si="531"/>
        <v>5000</v>
      </c>
      <c r="O346" s="34">
        <f t="shared" si="531"/>
        <v>5000</v>
      </c>
      <c r="P346" s="34">
        <f t="shared" si="531"/>
        <v>20000</v>
      </c>
      <c r="Q346" s="34">
        <f t="shared" si="531"/>
        <v>20000</v>
      </c>
      <c r="R346" s="34">
        <f t="shared" si="531"/>
        <v>15000</v>
      </c>
      <c r="S346" s="34">
        <f t="shared" si="531"/>
        <v>20000</v>
      </c>
      <c r="T346" s="34">
        <f t="shared" si="531"/>
        <v>12500</v>
      </c>
      <c r="U346" s="34">
        <f t="shared" si="531"/>
        <v>0</v>
      </c>
      <c r="V346" s="34">
        <f t="shared" si="531"/>
        <v>100</v>
      </c>
      <c r="W346" s="34">
        <f t="shared" si="531"/>
        <v>20000</v>
      </c>
      <c r="X346" s="34">
        <f t="shared" si="531"/>
        <v>25000</v>
      </c>
      <c r="Y346" s="34">
        <f t="shared" si="531"/>
        <v>25000</v>
      </c>
      <c r="Z346" s="34">
        <f t="shared" si="531"/>
        <v>40000</v>
      </c>
      <c r="AA346" s="34">
        <f t="shared" si="531"/>
        <v>40000</v>
      </c>
      <c r="AB346" s="34">
        <f t="shared" si="531"/>
        <v>21000</v>
      </c>
      <c r="AC346" s="34">
        <f t="shared" si="531"/>
        <v>40000</v>
      </c>
      <c r="AD346" s="34">
        <f t="shared" si="531"/>
        <v>40000</v>
      </c>
      <c r="AE346" s="34">
        <f t="shared" si="531"/>
        <v>0</v>
      </c>
      <c r="AF346" s="34">
        <f t="shared" si="532"/>
        <v>0</v>
      </c>
      <c r="AG346" s="34">
        <f t="shared" si="532"/>
        <v>40000</v>
      </c>
      <c r="AH346" s="34">
        <f t="shared" si="532"/>
        <v>22500</v>
      </c>
      <c r="AI346" s="34">
        <f t="shared" si="532"/>
        <v>40000</v>
      </c>
      <c r="AJ346" s="34">
        <f t="shared" si="532"/>
        <v>10000</v>
      </c>
      <c r="AK346" s="34">
        <f>SUM(AK347)</f>
        <v>40000</v>
      </c>
      <c r="AL346" s="34">
        <f t="shared" si="532"/>
        <v>0</v>
      </c>
      <c r="AM346" s="34">
        <f t="shared" si="532"/>
        <v>0</v>
      </c>
      <c r="AN346" s="34">
        <f t="shared" si="532"/>
        <v>40000</v>
      </c>
      <c r="AO346" s="22">
        <f t="shared" si="430"/>
        <v>5308.9123365850419</v>
      </c>
      <c r="AP346" s="34">
        <f t="shared" si="532"/>
        <v>40000</v>
      </c>
      <c r="AQ346" s="34"/>
      <c r="AR346" s="22">
        <f t="shared" si="431"/>
        <v>5308.9123365850419</v>
      </c>
      <c r="AS346" s="22"/>
      <c r="AT346" s="22">
        <f t="shared" si="539"/>
        <v>2654</v>
      </c>
      <c r="AU346" s="22">
        <f t="shared" si="539"/>
        <v>0</v>
      </c>
      <c r="AV346" s="22">
        <f t="shared" si="539"/>
        <v>0</v>
      </c>
      <c r="AW346" s="22">
        <f t="shared" si="488"/>
        <v>5308.9123365850419</v>
      </c>
      <c r="AX346" s="2"/>
      <c r="AY346" s="2"/>
      <c r="AZ346" s="2"/>
      <c r="BA346" s="2"/>
      <c r="BB346" s="2"/>
      <c r="BC346" s="2"/>
      <c r="BD346" s="2">
        <f t="shared" si="437"/>
        <v>0</v>
      </c>
      <c r="BE346" s="2">
        <f t="shared" si="440"/>
        <v>5308.9123365850419</v>
      </c>
      <c r="BF346" s="2">
        <f t="shared" si="444"/>
        <v>0</v>
      </c>
      <c r="BG346" s="2">
        <f t="shared" si="540"/>
        <v>3981</v>
      </c>
      <c r="BH346" s="2">
        <f t="shared" si="540"/>
        <v>1327</v>
      </c>
      <c r="BI346" s="2">
        <f t="shared" si="540"/>
        <v>5300</v>
      </c>
      <c r="BJ346" s="2">
        <f t="shared" si="540"/>
        <v>1325</v>
      </c>
      <c r="BK346" s="2"/>
      <c r="BL346" s="2"/>
      <c r="BM346" s="10">
        <f t="shared" si="512"/>
        <v>25</v>
      </c>
    </row>
    <row r="347" spans="1:65" hidden="1" x14ac:dyDescent="0.2">
      <c r="A347" s="19"/>
      <c r="B347" s="20"/>
      <c r="C347" s="20"/>
      <c r="D347" s="20"/>
      <c r="E347" s="20"/>
      <c r="F347" s="20"/>
      <c r="G347" s="20"/>
      <c r="H347" s="20"/>
      <c r="I347" s="32">
        <v>38113</v>
      </c>
      <c r="J347" s="33" t="s">
        <v>168</v>
      </c>
      <c r="K347" s="34">
        <v>7950.08</v>
      </c>
      <c r="L347" s="34">
        <v>20000</v>
      </c>
      <c r="M347" s="34">
        <v>20000</v>
      </c>
      <c r="N347" s="34">
        <v>5000</v>
      </c>
      <c r="O347" s="34">
        <v>5000</v>
      </c>
      <c r="P347" s="34">
        <v>20000</v>
      </c>
      <c r="Q347" s="34">
        <v>20000</v>
      </c>
      <c r="R347" s="34">
        <v>15000</v>
      </c>
      <c r="S347" s="34">
        <v>20000</v>
      </c>
      <c r="T347" s="34">
        <v>12500</v>
      </c>
      <c r="U347" s="34"/>
      <c r="V347" s="22">
        <f t="shared" si="502"/>
        <v>100</v>
      </c>
      <c r="W347" s="22">
        <v>20000</v>
      </c>
      <c r="X347" s="34">
        <v>25000</v>
      </c>
      <c r="Y347" s="34">
        <v>25000</v>
      </c>
      <c r="Z347" s="34">
        <v>40000</v>
      </c>
      <c r="AA347" s="34">
        <v>40000</v>
      </c>
      <c r="AB347" s="34">
        <v>21000</v>
      </c>
      <c r="AC347" s="34">
        <v>40000</v>
      </c>
      <c r="AD347" s="34">
        <v>40000</v>
      </c>
      <c r="AE347" s="34"/>
      <c r="AF347" s="34"/>
      <c r="AG347" s="37">
        <f>SUM(AD347+AE347-AF347)</f>
        <v>40000</v>
      </c>
      <c r="AH347" s="34">
        <v>22500</v>
      </c>
      <c r="AI347" s="34">
        <v>40000</v>
      </c>
      <c r="AJ347" s="2">
        <v>10000</v>
      </c>
      <c r="AK347" s="34">
        <v>40000</v>
      </c>
      <c r="AL347" s="34"/>
      <c r="AM347" s="34"/>
      <c r="AN347" s="2">
        <f t="shared" ref="AN347:AN409" si="542">SUM(AK347+AL347-AM347)</f>
        <v>40000</v>
      </c>
      <c r="AO347" s="22">
        <f t="shared" si="430"/>
        <v>5308.9123365850419</v>
      </c>
      <c r="AP347" s="2">
        <v>40000</v>
      </c>
      <c r="AQ347" s="2"/>
      <c r="AR347" s="22">
        <f t="shared" si="431"/>
        <v>5308.9123365850419</v>
      </c>
      <c r="AS347" s="22">
        <v>2654</v>
      </c>
      <c r="AT347" s="22">
        <v>2654</v>
      </c>
      <c r="AU347" s="22"/>
      <c r="AV347" s="22"/>
      <c r="AW347" s="22">
        <f t="shared" si="488"/>
        <v>5308.9123365850419</v>
      </c>
      <c r="AX347" s="2"/>
      <c r="AY347" s="2"/>
      <c r="AZ347" s="2">
        <v>5308.91</v>
      </c>
      <c r="BA347" s="2"/>
      <c r="BB347" s="2"/>
      <c r="BC347" s="2"/>
      <c r="BD347" s="2">
        <f t="shared" si="437"/>
        <v>5308.91</v>
      </c>
      <c r="BE347" s="2">
        <f t="shared" si="440"/>
        <v>2.3365850420304923E-3</v>
      </c>
      <c r="BF347" s="2">
        <f t="shared" si="444"/>
        <v>-5308.91</v>
      </c>
      <c r="BG347" s="2">
        <v>3981</v>
      </c>
      <c r="BH347" s="2">
        <v>1327</v>
      </c>
      <c r="BI347" s="2">
        <v>5300</v>
      </c>
      <c r="BJ347" s="2">
        <v>1325</v>
      </c>
      <c r="BK347" s="2"/>
      <c r="BL347" s="2"/>
      <c r="BM347" s="10">
        <f t="shared" si="512"/>
        <v>25</v>
      </c>
    </row>
    <row r="348" spans="1:65" hidden="1" x14ac:dyDescent="0.2">
      <c r="A348" s="19" t="s">
        <v>141</v>
      </c>
      <c r="B348" s="20"/>
      <c r="C348" s="20"/>
      <c r="D348" s="20"/>
      <c r="E348" s="20"/>
      <c r="F348" s="20"/>
      <c r="G348" s="20"/>
      <c r="H348" s="20"/>
      <c r="I348" s="32" t="s">
        <v>21</v>
      </c>
      <c r="J348" s="33" t="s">
        <v>143</v>
      </c>
      <c r="K348" s="34">
        <f t="shared" ref="K348:AE357" si="543">SUM(K349)</f>
        <v>77000</v>
      </c>
      <c r="L348" s="34">
        <f t="shared" si="543"/>
        <v>30000</v>
      </c>
      <c r="M348" s="34">
        <f t="shared" si="543"/>
        <v>30000</v>
      </c>
      <c r="N348" s="34">
        <f t="shared" si="543"/>
        <v>17000</v>
      </c>
      <c r="O348" s="34">
        <f t="shared" si="543"/>
        <v>17000</v>
      </c>
      <c r="P348" s="34">
        <f t="shared" si="543"/>
        <v>15000</v>
      </c>
      <c r="Q348" s="34">
        <f t="shared" si="543"/>
        <v>15000</v>
      </c>
      <c r="R348" s="34">
        <f t="shared" si="543"/>
        <v>22000</v>
      </c>
      <c r="S348" s="34">
        <f t="shared" si="543"/>
        <v>25000</v>
      </c>
      <c r="T348" s="34">
        <f t="shared" si="543"/>
        <v>13500</v>
      </c>
      <c r="U348" s="34">
        <f t="shared" si="543"/>
        <v>0</v>
      </c>
      <c r="V348" s="34" t="e">
        <f t="shared" si="543"/>
        <v>#DIV/0!</v>
      </c>
      <c r="W348" s="34">
        <f t="shared" si="543"/>
        <v>30000</v>
      </c>
      <c r="X348" s="34">
        <f t="shared" si="543"/>
        <v>85000</v>
      </c>
      <c r="Y348" s="34">
        <f t="shared" si="543"/>
        <v>125000</v>
      </c>
      <c r="Z348" s="34">
        <f t="shared" si="543"/>
        <v>185000</v>
      </c>
      <c r="AA348" s="34">
        <f t="shared" si="543"/>
        <v>179000</v>
      </c>
      <c r="AB348" s="34">
        <f t="shared" si="543"/>
        <v>58000</v>
      </c>
      <c r="AC348" s="34">
        <f t="shared" si="543"/>
        <v>229000</v>
      </c>
      <c r="AD348" s="34">
        <f t="shared" si="543"/>
        <v>229000</v>
      </c>
      <c r="AE348" s="34">
        <f t="shared" si="543"/>
        <v>0</v>
      </c>
      <c r="AF348" s="34">
        <f t="shared" ref="AF348:AQ357" si="544">SUM(AF349)</f>
        <v>0</v>
      </c>
      <c r="AG348" s="34">
        <f t="shared" si="544"/>
        <v>241000</v>
      </c>
      <c r="AH348" s="34">
        <f t="shared" si="544"/>
        <v>161500</v>
      </c>
      <c r="AI348" s="34">
        <f t="shared" si="544"/>
        <v>232000</v>
      </c>
      <c r="AJ348" s="34">
        <f t="shared" si="544"/>
        <v>112500</v>
      </c>
      <c r="AK348" s="34">
        <f t="shared" si="544"/>
        <v>293000</v>
      </c>
      <c r="AL348" s="34">
        <f t="shared" si="544"/>
        <v>47000</v>
      </c>
      <c r="AM348" s="34">
        <f t="shared" si="544"/>
        <v>0</v>
      </c>
      <c r="AN348" s="34">
        <f t="shared" si="544"/>
        <v>340000</v>
      </c>
      <c r="AO348" s="22">
        <f t="shared" si="430"/>
        <v>45125.754860972855</v>
      </c>
      <c r="AP348" s="34">
        <f t="shared" si="544"/>
        <v>281000</v>
      </c>
      <c r="AQ348" s="34">
        <f t="shared" si="544"/>
        <v>0</v>
      </c>
      <c r="AR348" s="22">
        <f t="shared" si="431"/>
        <v>37295.109164509922</v>
      </c>
      <c r="AS348" s="22"/>
      <c r="AT348" s="22">
        <f t="shared" ref="AT348:AV348" si="545">SUM(AT349)</f>
        <v>13150.380000000001</v>
      </c>
      <c r="AU348" s="22">
        <f t="shared" si="545"/>
        <v>0</v>
      </c>
      <c r="AV348" s="22">
        <f t="shared" si="545"/>
        <v>0</v>
      </c>
      <c r="AW348" s="22">
        <f t="shared" si="488"/>
        <v>37295.109164509922</v>
      </c>
      <c r="AX348" s="2"/>
      <c r="AY348" s="2"/>
      <c r="AZ348" s="2"/>
      <c r="BA348" s="2"/>
      <c r="BB348" s="2"/>
      <c r="BC348" s="2"/>
      <c r="BD348" s="2">
        <f t="shared" si="437"/>
        <v>0</v>
      </c>
      <c r="BE348" s="2">
        <f t="shared" si="440"/>
        <v>37295.109164509922</v>
      </c>
      <c r="BF348" s="2">
        <f t="shared" si="444"/>
        <v>0</v>
      </c>
      <c r="BG348" s="2">
        <f>SUM(BG351)</f>
        <v>24251.530000000002</v>
      </c>
      <c r="BH348" s="2">
        <f>SUM(BH351)</f>
        <v>12184.060000000001</v>
      </c>
      <c r="BI348" s="2">
        <f>SUM(BI351)</f>
        <v>34765</v>
      </c>
      <c r="BJ348" s="2">
        <f>SUM(BJ351)</f>
        <v>18346</v>
      </c>
      <c r="BK348" s="2">
        <f t="shared" ref="BK348:BL348" si="546">SUM(BK351)</f>
        <v>35000</v>
      </c>
      <c r="BL348" s="2">
        <f t="shared" si="546"/>
        <v>35500</v>
      </c>
      <c r="BM348" s="10">
        <f t="shared" si="512"/>
        <v>52.771465554436936</v>
      </c>
    </row>
    <row r="349" spans="1:65" hidden="1" x14ac:dyDescent="0.2">
      <c r="A349" s="19"/>
      <c r="B349" s="20"/>
      <c r="C349" s="20"/>
      <c r="D349" s="20"/>
      <c r="E349" s="20"/>
      <c r="F349" s="20"/>
      <c r="G349" s="20"/>
      <c r="H349" s="20"/>
      <c r="I349" s="32" t="s">
        <v>133</v>
      </c>
      <c r="J349" s="33"/>
      <c r="K349" s="34">
        <f t="shared" ref="K349:AQ349" si="547">SUM(K351)</f>
        <v>77000</v>
      </c>
      <c r="L349" s="34">
        <f t="shared" si="547"/>
        <v>30000</v>
      </c>
      <c r="M349" s="34">
        <f t="shared" si="547"/>
        <v>30000</v>
      </c>
      <c r="N349" s="34">
        <f t="shared" si="547"/>
        <v>17000</v>
      </c>
      <c r="O349" s="34">
        <f t="shared" si="547"/>
        <v>17000</v>
      </c>
      <c r="P349" s="34">
        <f t="shared" si="547"/>
        <v>15000</v>
      </c>
      <c r="Q349" s="34">
        <f t="shared" si="547"/>
        <v>15000</v>
      </c>
      <c r="R349" s="34">
        <f t="shared" si="547"/>
        <v>22000</v>
      </c>
      <c r="S349" s="34">
        <f t="shared" si="547"/>
        <v>25000</v>
      </c>
      <c r="T349" s="34">
        <f t="shared" si="547"/>
        <v>13500</v>
      </c>
      <c r="U349" s="34">
        <f t="shared" si="547"/>
        <v>0</v>
      </c>
      <c r="V349" s="34" t="e">
        <f t="shared" si="547"/>
        <v>#DIV/0!</v>
      </c>
      <c r="W349" s="34">
        <f t="shared" si="547"/>
        <v>30000</v>
      </c>
      <c r="X349" s="34">
        <f t="shared" si="547"/>
        <v>85000</v>
      </c>
      <c r="Y349" s="34">
        <f t="shared" si="547"/>
        <v>125000</v>
      </c>
      <c r="Z349" s="34">
        <f t="shared" si="547"/>
        <v>185000</v>
      </c>
      <c r="AA349" s="34">
        <f t="shared" si="547"/>
        <v>179000</v>
      </c>
      <c r="AB349" s="34">
        <f t="shared" si="547"/>
        <v>58000</v>
      </c>
      <c r="AC349" s="34">
        <f t="shared" si="547"/>
        <v>229000</v>
      </c>
      <c r="AD349" s="34">
        <f t="shared" si="547"/>
        <v>229000</v>
      </c>
      <c r="AE349" s="34">
        <f t="shared" si="547"/>
        <v>0</v>
      </c>
      <c r="AF349" s="34">
        <f t="shared" si="547"/>
        <v>0</v>
      </c>
      <c r="AG349" s="34">
        <f t="shared" si="547"/>
        <v>241000</v>
      </c>
      <c r="AH349" s="34">
        <f t="shared" si="547"/>
        <v>161500</v>
      </c>
      <c r="AI349" s="34">
        <f t="shared" si="547"/>
        <v>232000</v>
      </c>
      <c r="AJ349" s="34">
        <f t="shared" si="547"/>
        <v>112500</v>
      </c>
      <c r="AK349" s="34">
        <f t="shared" si="547"/>
        <v>293000</v>
      </c>
      <c r="AL349" s="34">
        <f t="shared" si="547"/>
        <v>47000</v>
      </c>
      <c r="AM349" s="34">
        <f t="shared" si="547"/>
        <v>0</v>
      </c>
      <c r="AN349" s="34">
        <f t="shared" si="547"/>
        <v>340000</v>
      </c>
      <c r="AO349" s="22">
        <f t="shared" si="430"/>
        <v>45125.754860972855</v>
      </c>
      <c r="AP349" s="34">
        <f t="shared" si="547"/>
        <v>281000</v>
      </c>
      <c r="AQ349" s="34">
        <f t="shared" si="547"/>
        <v>0</v>
      </c>
      <c r="AR349" s="22">
        <f t="shared" si="431"/>
        <v>37295.109164509922</v>
      </c>
      <c r="AS349" s="22"/>
      <c r="AT349" s="22">
        <f t="shared" ref="AT349" si="548">SUM(AT351)</f>
        <v>13150.380000000001</v>
      </c>
      <c r="AU349" s="22">
        <f t="shared" ref="AU349:AV349" si="549">SUM(AU351)</f>
        <v>0</v>
      </c>
      <c r="AV349" s="22">
        <f t="shared" si="549"/>
        <v>0</v>
      </c>
      <c r="AW349" s="22">
        <f t="shared" ref="AW349:AW379" si="550">SUM(AR349+AU349-AV349)</f>
        <v>37295.109164509922</v>
      </c>
      <c r="AX349" s="2"/>
      <c r="AY349" s="2"/>
      <c r="AZ349" s="2"/>
      <c r="BA349" s="2"/>
      <c r="BB349" s="2"/>
      <c r="BC349" s="2"/>
      <c r="BD349" s="2">
        <f t="shared" si="437"/>
        <v>0</v>
      </c>
      <c r="BE349" s="2">
        <f t="shared" si="440"/>
        <v>37295.109164509922</v>
      </c>
      <c r="BF349" s="2">
        <f t="shared" si="444"/>
        <v>0</v>
      </c>
      <c r="BG349" s="2"/>
      <c r="BH349" s="2">
        <f>SUM(BH351)</f>
        <v>12184.060000000001</v>
      </c>
      <c r="BI349" s="2">
        <f>SUM(BI350)</f>
        <v>34765</v>
      </c>
      <c r="BJ349" s="2">
        <f>SUM(BJ350)</f>
        <v>18346</v>
      </c>
      <c r="BK349" s="2">
        <f t="shared" ref="BK349:BL349" si="551">SUM(BK350)</f>
        <v>35000</v>
      </c>
      <c r="BL349" s="2">
        <f t="shared" si="551"/>
        <v>35500</v>
      </c>
      <c r="BM349" s="10">
        <f t="shared" si="512"/>
        <v>52.771465554436936</v>
      </c>
    </row>
    <row r="350" spans="1:65" hidden="1" x14ac:dyDescent="0.2">
      <c r="A350" s="19"/>
      <c r="B350" s="31" t="s">
        <v>369</v>
      </c>
      <c r="C350" s="20"/>
      <c r="D350" s="31"/>
      <c r="E350" s="20"/>
      <c r="F350" s="20"/>
      <c r="G350" s="20"/>
      <c r="H350" s="20"/>
      <c r="I350" s="39" t="s">
        <v>370</v>
      </c>
      <c r="J350" s="33" t="s">
        <v>1</v>
      </c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22">
        <f t="shared" si="430"/>
        <v>0</v>
      </c>
      <c r="AP350" s="34">
        <v>281000</v>
      </c>
      <c r="AQ350" s="34"/>
      <c r="AR350" s="22">
        <f t="shared" si="431"/>
        <v>37295.109164509922</v>
      </c>
      <c r="AS350" s="22"/>
      <c r="AT350" s="22">
        <v>281000</v>
      </c>
      <c r="AU350" s="22"/>
      <c r="AV350" s="22"/>
      <c r="AW350" s="22">
        <f t="shared" si="550"/>
        <v>37295.109164509922</v>
      </c>
      <c r="AX350" s="2"/>
      <c r="AY350" s="2"/>
      <c r="AZ350" s="2"/>
      <c r="BA350" s="2"/>
      <c r="BB350" s="2"/>
      <c r="BC350" s="2"/>
      <c r="BD350" s="2">
        <f t="shared" si="437"/>
        <v>0</v>
      </c>
      <c r="BE350" s="2">
        <f t="shared" si="440"/>
        <v>37295.109164509922</v>
      </c>
      <c r="BF350" s="2">
        <f t="shared" si="444"/>
        <v>0</v>
      </c>
      <c r="BG350" s="2"/>
      <c r="BH350" s="2">
        <v>34765</v>
      </c>
      <c r="BI350" s="2">
        <v>34765</v>
      </c>
      <c r="BJ350" s="2">
        <f>SUM(BJ351)</f>
        <v>18346</v>
      </c>
      <c r="BK350" s="2">
        <v>35000</v>
      </c>
      <c r="BL350" s="2">
        <v>35500</v>
      </c>
      <c r="BM350" s="10">
        <f t="shared" si="512"/>
        <v>52.771465554436936</v>
      </c>
    </row>
    <row r="351" spans="1:65" ht="12" hidden="1" customHeight="1" x14ac:dyDescent="0.2">
      <c r="A351" s="42"/>
      <c r="B351" s="35"/>
      <c r="C351" s="35"/>
      <c r="D351" s="35"/>
      <c r="E351" s="35"/>
      <c r="F351" s="35"/>
      <c r="G351" s="35"/>
      <c r="H351" s="35"/>
      <c r="I351" s="21">
        <v>3</v>
      </c>
      <c r="J351" s="5" t="s">
        <v>4</v>
      </c>
      <c r="K351" s="22">
        <f t="shared" ref="K351:AB351" si="552">SUM(K357)</f>
        <v>77000</v>
      </c>
      <c r="L351" s="22">
        <f t="shared" si="552"/>
        <v>30000</v>
      </c>
      <c r="M351" s="22">
        <f t="shared" si="552"/>
        <v>30000</v>
      </c>
      <c r="N351" s="22">
        <f t="shared" si="552"/>
        <v>17000</v>
      </c>
      <c r="O351" s="22">
        <f t="shared" si="552"/>
        <v>17000</v>
      </c>
      <c r="P351" s="22">
        <f t="shared" si="552"/>
        <v>15000</v>
      </c>
      <c r="Q351" s="22">
        <f t="shared" si="552"/>
        <v>15000</v>
      </c>
      <c r="R351" s="22">
        <f t="shared" si="552"/>
        <v>22000</v>
      </c>
      <c r="S351" s="22">
        <f t="shared" si="552"/>
        <v>25000</v>
      </c>
      <c r="T351" s="22">
        <f t="shared" si="552"/>
        <v>13500</v>
      </c>
      <c r="U351" s="22">
        <f t="shared" si="552"/>
        <v>0</v>
      </c>
      <c r="V351" s="22" t="e">
        <f t="shared" si="552"/>
        <v>#DIV/0!</v>
      </c>
      <c r="W351" s="22">
        <f t="shared" si="552"/>
        <v>30000</v>
      </c>
      <c r="X351" s="22">
        <f t="shared" si="552"/>
        <v>85000</v>
      </c>
      <c r="Y351" s="22">
        <f t="shared" si="552"/>
        <v>125000</v>
      </c>
      <c r="Z351" s="22">
        <f t="shared" si="552"/>
        <v>185000</v>
      </c>
      <c r="AA351" s="22">
        <f t="shared" si="552"/>
        <v>179000</v>
      </c>
      <c r="AB351" s="22">
        <f t="shared" si="552"/>
        <v>58000</v>
      </c>
      <c r="AC351" s="22">
        <f>SUM(AC352+AC357)</f>
        <v>229000</v>
      </c>
      <c r="AD351" s="22">
        <f>SUM(AD352+AD357)</f>
        <v>229000</v>
      </c>
      <c r="AE351" s="22">
        <f t="shared" ref="AE351:AQ351" si="553">SUM(AE352+AE357)</f>
        <v>0</v>
      </c>
      <c r="AF351" s="22">
        <f t="shared" si="553"/>
        <v>0</v>
      </c>
      <c r="AG351" s="22">
        <f t="shared" si="553"/>
        <v>241000</v>
      </c>
      <c r="AH351" s="22">
        <f t="shared" si="553"/>
        <v>161500</v>
      </c>
      <c r="AI351" s="22">
        <f t="shared" si="553"/>
        <v>232000</v>
      </c>
      <c r="AJ351" s="22">
        <f t="shared" si="553"/>
        <v>112500</v>
      </c>
      <c r="AK351" s="22">
        <f t="shared" si="553"/>
        <v>293000</v>
      </c>
      <c r="AL351" s="22">
        <f t="shared" si="553"/>
        <v>47000</v>
      </c>
      <c r="AM351" s="22">
        <f t="shared" si="553"/>
        <v>0</v>
      </c>
      <c r="AN351" s="22">
        <f t="shared" si="553"/>
        <v>340000</v>
      </c>
      <c r="AO351" s="22">
        <f t="shared" si="430"/>
        <v>45125.754860972855</v>
      </c>
      <c r="AP351" s="22">
        <f t="shared" si="553"/>
        <v>281000</v>
      </c>
      <c r="AQ351" s="22">
        <f t="shared" si="553"/>
        <v>0</v>
      </c>
      <c r="AR351" s="22">
        <f t="shared" si="431"/>
        <v>37295.109164509922</v>
      </c>
      <c r="AS351" s="22"/>
      <c r="AT351" s="22">
        <f t="shared" ref="AT351" si="554">SUM(AT352+AT357)</f>
        <v>13150.380000000001</v>
      </c>
      <c r="AU351" s="22">
        <f t="shared" ref="AU351:AV351" si="555">SUM(AU352+AU357)</f>
        <v>0</v>
      </c>
      <c r="AV351" s="22">
        <f t="shared" si="555"/>
        <v>0</v>
      </c>
      <c r="AW351" s="22">
        <f t="shared" si="550"/>
        <v>37295.109164509922</v>
      </c>
      <c r="AX351" s="2"/>
      <c r="AY351" s="2"/>
      <c r="AZ351" s="2"/>
      <c r="BA351" s="2"/>
      <c r="BB351" s="2"/>
      <c r="BC351" s="2"/>
      <c r="BD351" s="2">
        <f t="shared" si="437"/>
        <v>0</v>
      </c>
      <c r="BE351" s="2">
        <f t="shared" si="440"/>
        <v>37295.109164509922</v>
      </c>
      <c r="BF351" s="2">
        <f t="shared" si="444"/>
        <v>0</v>
      </c>
      <c r="BG351" s="2">
        <f>SUM(BG352+BG357)</f>
        <v>24251.530000000002</v>
      </c>
      <c r="BH351" s="2">
        <f>SUM(BH352+BH357)</f>
        <v>12184.060000000001</v>
      </c>
      <c r="BI351" s="2">
        <f>SUM(BI352+BI357)</f>
        <v>34765</v>
      </c>
      <c r="BJ351" s="2">
        <f>SUM(BJ352+BJ357)</f>
        <v>18346</v>
      </c>
      <c r="BK351" s="2">
        <f t="shared" ref="BK351:BL351" si="556">SUM(BK352+BK357)</f>
        <v>35000</v>
      </c>
      <c r="BL351" s="2">
        <f t="shared" si="556"/>
        <v>35500</v>
      </c>
      <c r="BM351" s="10">
        <f t="shared" si="512"/>
        <v>52.771465554436936</v>
      </c>
    </row>
    <row r="352" spans="1:65" ht="12" hidden="1" customHeight="1" x14ac:dyDescent="0.2">
      <c r="A352" s="42"/>
      <c r="B352" s="35" t="s">
        <v>370</v>
      </c>
      <c r="C352" s="35"/>
      <c r="D352" s="35"/>
      <c r="E352" s="35"/>
      <c r="F352" s="35"/>
      <c r="G352" s="35"/>
      <c r="H352" s="35"/>
      <c r="I352" s="21">
        <v>36</v>
      </c>
      <c r="J352" s="5" t="s">
        <v>314</v>
      </c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>
        <f>SUM(AC353)</f>
        <v>0</v>
      </c>
      <c r="AD352" s="22">
        <f>SUM(AD353)</f>
        <v>6000</v>
      </c>
      <c r="AE352" s="22">
        <f t="shared" ref="AE352:AP353" si="557">SUM(AE353)</f>
        <v>0</v>
      </c>
      <c r="AF352" s="22">
        <f t="shared" si="557"/>
        <v>0</v>
      </c>
      <c r="AG352" s="22">
        <f>SUM(AG353+AG355)</f>
        <v>18000</v>
      </c>
      <c r="AH352" s="22">
        <f t="shared" ref="AH352:AP352" si="558">SUM(AH353+AH355)</f>
        <v>15000</v>
      </c>
      <c r="AI352" s="22">
        <f t="shared" si="558"/>
        <v>9000</v>
      </c>
      <c r="AJ352" s="22">
        <f t="shared" si="558"/>
        <v>0</v>
      </c>
      <c r="AK352" s="22">
        <f t="shared" si="558"/>
        <v>18000</v>
      </c>
      <c r="AL352" s="22">
        <f t="shared" si="558"/>
        <v>0</v>
      </c>
      <c r="AM352" s="22">
        <f t="shared" si="558"/>
        <v>0</v>
      </c>
      <c r="AN352" s="22">
        <f t="shared" si="558"/>
        <v>18000</v>
      </c>
      <c r="AO352" s="22">
        <f t="shared" si="430"/>
        <v>2389.0105514632687</v>
      </c>
      <c r="AP352" s="22">
        <f t="shared" si="558"/>
        <v>6000</v>
      </c>
      <c r="AQ352" s="22"/>
      <c r="AR352" s="22">
        <f t="shared" si="431"/>
        <v>796.33685048775624</v>
      </c>
      <c r="AS352" s="22"/>
      <c r="AT352" s="22">
        <f t="shared" ref="AT352" si="559">SUM(AT353+AT355)</f>
        <v>0</v>
      </c>
      <c r="AU352" s="22">
        <f t="shared" ref="AU352:AV352" si="560">SUM(AU353+AU355)</f>
        <v>0</v>
      </c>
      <c r="AV352" s="22">
        <f t="shared" si="560"/>
        <v>0</v>
      </c>
      <c r="AW352" s="22">
        <f t="shared" si="550"/>
        <v>796.33685048775624</v>
      </c>
      <c r="AX352" s="2"/>
      <c r="AY352" s="2"/>
      <c r="AZ352" s="2"/>
      <c r="BA352" s="2"/>
      <c r="BB352" s="2"/>
      <c r="BC352" s="2"/>
      <c r="BD352" s="2">
        <f t="shared" si="437"/>
        <v>0</v>
      </c>
      <c r="BE352" s="2">
        <f t="shared" si="440"/>
        <v>796.33685048775624</v>
      </c>
      <c r="BF352" s="2">
        <f t="shared" si="444"/>
        <v>0</v>
      </c>
      <c r="BG352" s="2">
        <f t="shared" ref="BG352:BJ353" si="561">SUM(BG353)</f>
        <v>796.34</v>
      </c>
      <c r="BH352" s="2">
        <f t="shared" si="561"/>
        <v>0</v>
      </c>
      <c r="BI352" s="2">
        <f t="shared" si="561"/>
        <v>0</v>
      </c>
      <c r="BJ352" s="2">
        <f t="shared" si="561"/>
        <v>0</v>
      </c>
      <c r="BK352" s="2"/>
      <c r="BL352" s="2"/>
      <c r="BM352" s="10">
        <v>0</v>
      </c>
    </row>
    <row r="353" spans="1:65" hidden="1" x14ac:dyDescent="0.2">
      <c r="A353" s="19"/>
      <c r="B353" s="31"/>
      <c r="C353" s="20"/>
      <c r="D353" s="20"/>
      <c r="E353" s="20"/>
      <c r="F353" s="20"/>
      <c r="G353" s="20"/>
      <c r="H353" s="20"/>
      <c r="I353" s="32">
        <v>363</v>
      </c>
      <c r="J353" s="33" t="s">
        <v>314</v>
      </c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>
        <v>6000</v>
      </c>
      <c r="AE353" s="34"/>
      <c r="AF353" s="34"/>
      <c r="AG353" s="34">
        <f>SUM(AG354)</f>
        <v>6000</v>
      </c>
      <c r="AH353" s="34">
        <f t="shared" si="557"/>
        <v>9000</v>
      </c>
      <c r="AI353" s="34">
        <f t="shared" si="557"/>
        <v>9000</v>
      </c>
      <c r="AJ353" s="34">
        <f t="shared" si="557"/>
        <v>0</v>
      </c>
      <c r="AK353" s="34">
        <f t="shared" si="557"/>
        <v>6000</v>
      </c>
      <c r="AL353" s="34">
        <f t="shared" si="557"/>
        <v>0</v>
      </c>
      <c r="AM353" s="34">
        <f t="shared" si="557"/>
        <v>0</v>
      </c>
      <c r="AN353" s="34">
        <f t="shared" si="557"/>
        <v>6000</v>
      </c>
      <c r="AO353" s="22">
        <f t="shared" si="430"/>
        <v>796.33685048775624</v>
      </c>
      <c r="AP353" s="34">
        <f t="shared" si="557"/>
        <v>6000</v>
      </c>
      <c r="AQ353" s="34"/>
      <c r="AR353" s="22">
        <f t="shared" si="431"/>
        <v>796.33685048775624</v>
      </c>
      <c r="AS353" s="22"/>
      <c r="AT353" s="22">
        <f t="shared" ref="AT353:AV353" si="562">SUM(AT354)</f>
        <v>0</v>
      </c>
      <c r="AU353" s="22">
        <f t="shared" si="562"/>
        <v>0</v>
      </c>
      <c r="AV353" s="22">
        <f t="shared" si="562"/>
        <v>0</v>
      </c>
      <c r="AW353" s="22">
        <f t="shared" si="550"/>
        <v>796.33685048775624</v>
      </c>
      <c r="AX353" s="2"/>
      <c r="AY353" s="2"/>
      <c r="AZ353" s="2"/>
      <c r="BA353" s="2"/>
      <c r="BB353" s="2"/>
      <c r="BC353" s="2"/>
      <c r="BD353" s="2">
        <f t="shared" si="437"/>
        <v>0</v>
      </c>
      <c r="BE353" s="2">
        <f t="shared" si="440"/>
        <v>796.33685048775624</v>
      </c>
      <c r="BF353" s="2">
        <f t="shared" si="444"/>
        <v>0</v>
      </c>
      <c r="BG353" s="2">
        <f t="shared" si="561"/>
        <v>796.34</v>
      </c>
      <c r="BH353" s="2">
        <f t="shared" si="561"/>
        <v>0</v>
      </c>
      <c r="BI353" s="2">
        <f t="shared" si="561"/>
        <v>0</v>
      </c>
      <c r="BJ353" s="2">
        <f t="shared" si="561"/>
        <v>0</v>
      </c>
      <c r="BK353" s="2"/>
      <c r="BL353" s="2"/>
      <c r="BM353" s="10">
        <v>0</v>
      </c>
    </row>
    <row r="354" spans="1:65" hidden="1" x14ac:dyDescent="0.2">
      <c r="A354" s="19"/>
      <c r="B354" s="31"/>
      <c r="C354" s="20"/>
      <c r="D354" s="20"/>
      <c r="E354" s="20"/>
      <c r="F354" s="20"/>
      <c r="G354" s="20"/>
      <c r="H354" s="20"/>
      <c r="I354" s="32">
        <v>36316</v>
      </c>
      <c r="J354" s="33" t="s">
        <v>313</v>
      </c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>
        <v>6000</v>
      </c>
      <c r="AE354" s="34"/>
      <c r="AF354" s="34"/>
      <c r="AG354" s="34">
        <f>SUM(AD354+AE354-AF354)</f>
        <v>6000</v>
      </c>
      <c r="AH354" s="34">
        <v>9000</v>
      </c>
      <c r="AI354" s="34">
        <v>9000</v>
      </c>
      <c r="AJ354" s="2">
        <v>0</v>
      </c>
      <c r="AK354" s="34">
        <v>6000</v>
      </c>
      <c r="AL354" s="34"/>
      <c r="AM354" s="34"/>
      <c r="AN354" s="2">
        <f t="shared" si="542"/>
        <v>6000</v>
      </c>
      <c r="AO354" s="22">
        <f t="shared" si="430"/>
        <v>796.33685048775624</v>
      </c>
      <c r="AP354" s="2">
        <v>6000</v>
      </c>
      <c r="AQ354" s="2"/>
      <c r="AR354" s="22">
        <f t="shared" si="431"/>
        <v>796.33685048775624</v>
      </c>
      <c r="AS354" s="22"/>
      <c r="AT354" s="22"/>
      <c r="AU354" s="22"/>
      <c r="AV354" s="22"/>
      <c r="AW354" s="22">
        <f t="shared" si="550"/>
        <v>796.33685048775624</v>
      </c>
      <c r="AX354" s="2"/>
      <c r="AY354" s="2"/>
      <c r="AZ354" s="2">
        <v>796.34</v>
      </c>
      <c r="BA354" s="2"/>
      <c r="BB354" s="2"/>
      <c r="BC354" s="2"/>
      <c r="BD354" s="2">
        <f t="shared" si="437"/>
        <v>796.34</v>
      </c>
      <c r="BE354" s="2">
        <f t="shared" si="440"/>
        <v>-3.1495122437945611E-3</v>
      </c>
      <c r="BF354" s="2">
        <f t="shared" si="444"/>
        <v>-796.34</v>
      </c>
      <c r="BG354" s="2">
        <v>796.34</v>
      </c>
      <c r="BH354" s="2">
        <v>0</v>
      </c>
      <c r="BI354" s="2">
        <v>0</v>
      </c>
      <c r="BJ354" s="2"/>
      <c r="BK354" s="2"/>
      <c r="BL354" s="2"/>
      <c r="BM354" s="10">
        <v>0</v>
      </c>
    </row>
    <row r="355" spans="1:65" hidden="1" x14ac:dyDescent="0.2">
      <c r="A355" s="19"/>
      <c r="B355" s="31"/>
      <c r="C355" s="20"/>
      <c r="D355" s="20"/>
      <c r="E355" s="20"/>
      <c r="F355" s="20"/>
      <c r="G355" s="20"/>
      <c r="H355" s="20"/>
      <c r="I355" s="32">
        <v>366</v>
      </c>
      <c r="J355" s="33" t="s">
        <v>346</v>
      </c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>
        <f>SUM(AG356)</f>
        <v>12000</v>
      </c>
      <c r="AH355" s="34">
        <f t="shared" ref="AH355:AP355" si="563">SUM(AH356)</f>
        <v>6000</v>
      </c>
      <c r="AI355" s="34">
        <f t="shared" si="563"/>
        <v>0</v>
      </c>
      <c r="AJ355" s="34">
        <f t="shared" si="563"/>
        <v>0</v>
      </c>
      <c r="AK355" s="34">
        <f t="shared" si="563"/>
        <v>12000</v>
      </c>
      <c r="AL355" s="34">
        <f t="shared" si="563"/>
        <v>0</v>
      </c>
      <c r="AM355" s="34">
        <f t="shared" si="563"/>
        <v>0</v>
      </c>
      <c r="AN355" s="34">
        <f t="shared" si="563"/>
        <v>12000</v>
      </c>
      <c r="AO355" s="22">
        <f t="shared" si="430"/>
        <v>1592.6737009755125</v>
      </c>
      <c r="AP355" s="34">
        <f t="shared" si="563"/>
        <v>0</v>
      </c>
      <c r="AQ355" s="34"/>
      <c r="AR355" s="22">
        <f t="shared" si="431"/>
        <v>0</v>
      </c>
      <c r="AS355" s="22"/>
      <c r="AT355" s="22">
        <f t="shared" ref="AT355:AV355" si="564">SUM(AT356)</f>
        <v>0</v>
      </c>
      <c r="AU355" s="22">
        <f t="shared" si="564"/>
        <v>0</v>
      </c>
      <c r="AV355" s="22">
        <f t="shared" si="564"/>
        <v>0</v>
      </c>
      <c r="AW355" s="22">
        <f t="shared" si="550"/>
        <v>0</v>
      </c>
      <c r="AX355" s="2"/>
      <c r="AY355" s="2"/>
      <c r="AZ355" s="2"/>
      <c r="BA355" s="2"/>
      <c r="BB355" s="2"/>
      <c r="BC355" s="2"/>
      <c r="BD355" s="2">
        <f t="shared" si="437"/>
        <v>0</v>
      </c>
      <c r="BE355" s="2">
        <f t="shared" si="440"/>
        <v>0</v>
      </c>
      <c r="BF355" s="2">
        <f t="shared" si="444"/>
        <v>0</v>
      </c>
      <c r="BG355" s="2"/>
      <c r="BH355" s="2"/>
      <c r="BI355" s="2"/>
      <c r="BJ355" s="2"/>
      <c r="BK355" s="2"/>
      <c r="BL355" s="2"/>
      <c r="BM355" s="10">
        <v>0</v>
      </c>
    </row>
    <row r="356" spans="1:65" hidden="1" x14ac:dyDescent="0.2">
      <c r="A356" s="19"/>
      <c r="B356" s="31"/>
      <c r="C356" s="20"/>
      <c r="D356" s="20"/>
      <c r="E356" s="20"/>
      <c r="F356" s="20"/>
      <c r="G356" s="20"/>
      <c r="H356" s="20"/>
      <c r="I356" s="32">
        <v>36611</v>
      </c>
      <c r="J356" s="33" t="s">
        <v>347</v>
      </c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22"/>
      <c r="W356" s="34"/>
      <c r="X356" s="34"/>
      <c r="Y356" s="34">
        <v>0</v>
      </c>
      <c r="Z356" s="34">
        <v>0</v>
      </c>
      <c r="AA356" s="34">
        <v>12000</v>
      </c>
      <c r="AB356" s="34"/>
      <c r="AC356" s="34">
        <v>12000</v>
      </c>
      <c r="AD356" s="34">
        <v>12000</v>
      </c>
      <c r="AE356" s="34"/>
      <c r="AF356" s="34"/>
      <c r="AG356" s="37">
        <f t="shared" ref="AG356" si="565">SUM(AD356+AE356-AF356)</f>
        <v>12000</v>
      </c>
      <c r="AH356" s="34">
        <v>6000</v>
      </c>
      <c r="AI356" s="34">
        <v>0</v>
      </c>
      <c r="AJ356" s="2">
        <v>0</v>
      </c>
      <c r="AK356" s="34">
        <v>12000</v>
      </c>
      <c r="AL356" s="34"/>
      <c r="AM356" s="34"/>
      <c r="AN356" s="2">
        <f t="shared" si="542"/>
        <v>12000</v>
      </c>
      <c r="AO356" s="22">
        <f t="shared" ref="AO356:AO418" si="566">SUM(AN356/$AN$2)</f>
        <v>1592.6737009755125</v>
      </c>
      <c r="AP356" s="2">
        <v>0</v>
      </c>
      <c r="AQ356" s="2"/>
      <c r="AR356" s="22">
        <f t="shared" ref="AR356:AR403" si="567">SUM(AP356/$AN$2)</f>
        <v>0</v>
      </c>
      <c r="AS356" s="22"/>
      <c r="AT356" s="22">
        <v>0</v>
      </c>
      <c r="AU356" s="22">
        <v>0</v>
      </c>
      <c r="AV356" s="22">
        <v>0</v>
      </c>
      <c r="AW356" s="22">
        <f t="shared" si="550"/>
        <v>0</v>
      </c>
      <c r="AX356" s="2"/>
      <c r="AY356" s="2"/>
      <c r="AZ356" s="2"/>
      <c r="BA356" s="2"/>
      <c r="BB356" s="2"/>
      <c r="BC356" s="2"/>
      <c r="BD356" s="2">
        <f t="shared" si="437"/>
        <v>0</v>
      </c>
      <c r="BE356" s="2">
        <f t="shared" si="440"/>
        <v>0</v>
      </c>
      <c r="BF356" s="2">
        <f t="shared" si="444"/>
        <v>0</v>
      </c>
      <c r="BG356" s="2"/>
      <c r="BH356" s="2"/>
      <c r="BI356" s="2"/>
      <c r="BJ356" s="2"/>
      <c r="BK356" s="2"/>
      <c r="BL356" s="2"/>
      <c r="BM356" s="10">
        <v>0</v>
      </c>
    </row>
    <row r="357" spans="1:65" hidden="1" x14ac:dyDescent="0.2">
      <c r="A357" s="42"/>
      <c r="B357" s="35" t="s">
        <v>370</v>
      </c>
      <c r="C357" s="35"/>
      <c r="D357" s="35"/>
      <c r="E357" s="35"/>
      <c r="F357" s="35"/>
      <c r="G357" s="35"/>
      <c r="H357" s="35"/>
      <c r="I357" s="21">
        <v>38</v>
      </c>
      <c r="J357" s="5" t="s">
        <v>14</v>
      </c>
      <c r="K357" s="22">
        <f t="shared" si="543"/>
        <v>77000</v>
      </c>
      <c r="L357" s="22">
        <f t="shared" si="543"/>
        <v>30000</v>
      </c>
      <c r="M357" s="22">
        <f t="shared" si="543"/>
        <v>30000</v>
      </c>
      <c r="N357" s="22">
        <f t="shared" si="543"/>
        <v>17000</v>
      </c>
      <c r="O357" s="22">
        <f t="shared" si="543"/>
        <v>17000</v>
      </c>
      <c r="P357" s="22">
        <f t="shared" si="543"/>
        <v>15000</v>
      </c>
      <c r="Q357" s="22">
        <f t="shared" si="543"/>
        <v>15000</v>
      </c>
      <c r="R357" s="22">
        <f t="shared" si="543"/>
        <v>22000</v>
      </c>
      <c r="S357" s="22">
        <f t="shared" si="543"/>
        <v>25000</v>
      </c>
      <c r="T357" s="22">
        <f t="shared" si="543"/>
        <v>13500</v>
      </c>
      <c r="U357" s="22">
        <f t="shared" si="543"/>
        <v>0</v>
      </c>
      <c r="V357" s="22" t="e">
        <f t="shared" si="543"/>
        <v>#DIV/0!</v>
      </c>
      <c r="W357" s="22">
        <f t="shared" si="543"/>
        <v>30000</v>
      </c>
      <c r="X357" s="22">
        <f t="shared" si="543"/>
        <v>85000</v>
      </c>
      <c r="Y357" s="22">
        <f t="shared" si="543"/>
        <v>125000</v>
      </c>
      <c r="Z357" s="22">
        <f t="shared" si="543"/>
        <v>185000</v>
      </c>
      <c r="AA357" s="22">
        <f t="shared" si="543"/>
        <v>179000</v>
      </c>
      <c r="AB357" s="22">
        <f t="shared" si="543"/>
        <v>58000</v>
      </c>
      <c r="AC357" s="22">
        <f t="shared" si="543"/>
        <v>229000</v>
      </c>
      <c r="AD357" s="22">
        <f t="shared" si="543"/>
        <v>223000</v>
      </c>
      <c r="AE357" s="22">
        <f t="shared" si="543"/>
        <v>0</v>
      </c>
      <c r="AF357" s="22">
        <f t="shared" si="544"/>
        <v>0</v>
      </c>
      <c r="AG357" s="22">
        <f t="shared" si="544"/>
        <v>223000</v>
      </c>
      <c r="AH357" s="22">
        <f t="shared" si="544"/>
        <v>146500</v>
      </c>
      <c r="AI357" s="22">
        <f t="shared" si="544"/>
        <v>223000</v>
      </c>
      <c r="AJ357" s="22">
        <f>SUM(AJ358)</f>
        <v>112500</v>
      </c>
      <c r="AK357" s="22">
        <f t="shared" si="544"/>
        <v>275000</v>
      </c>
      <c r="AL357" s="22">
        <f t="shared" si="544"/>
        <v>47000</v>
      </c>
      <c r="AM357" s="22">
        <f t="shared" si="544"/>
        <v>0</v>
      </c>
      <c r="AN357" s="22">
        <f t="shared" si="544"/>
        <v>322000</v>
      </c>
      <c r="AO357" s="22">
        <f t="shared" si="566"/>
        <v>42736.744309509588</v>
      </c>
      <c r="AP357" s="22">
        <f t="shared" si="544"/>
        <v>275000</v>
      </c>
      <c r="AQ357" s="22"/>
      <c r="AR357" s="22">
        <f t="shared" si="567"/>
        <v>36498.772314022164</v>
      </c>
      <c r="AS357" s="22"/>
      <c r="AT357" s="22">
        <f t="shared" ref="AT357:AV357" si="568">SUM(AT358)</f>
        <v>13150.380000000001</v>
      </c>
      <c r="AU357" s="22">
        <f t="shared" si="568"/>
        <v>0</v>
      </c>
      <c r="AV357" s="22">
        <f t="shared" si="568"/>
        <v>0</v>
      </c>
      <c r="AW357" s="22">
        <f t="shared" si="550"/>
        <v>36498.772314022164</v>
      </c>
      <c r="AX357" s="2"/>
      <c r="AY357" s="2"/>
      <c r="AZ357" s="2"/>
      <c r="BA357" s="2"/>
      <c r="BB357" s="2"/>
      <c r="BC357" s="2"/>
      <c r="BD357" s="2">
        <f t="shared" si="437"/>
        <v>0</v>
      </c>
      <c r="BE357" s="2">
        <f t="shared" si="440"/>
        <v>36498.772314022164</v>
      </c>
      <c r="BF357" s="2">
        <f t="shared" si="444"/>
        <v>0</v>
      </c>
      <c r="BG357" s="2">
        <f>SUM(BG358)</f>
        <v>23455.190000000002</v>
      </c>
      <c r="BH357" s="2">
        <f>SUM(BH358)</f>
        <v>12184.060000000001</v>
      </c>
      <c r="BI357" s="2">
        <f>SUM(BI358)</f>
        <v>34765</v>
      </c>
      <c r="BJ357" s="2">
        <f>SUM(BJ358)</f>
        <v>18346</v>
      </c>
      <c r="BK357" s="2">
        <v>35000</v>
      </c>
      <c r="BL357" s="2">
        <v>35500</v>
      </c>
      <c r="BM357" s="10">
        <f t="shared" si="512"/>
        <v>52.771465554436936</v>
      </c>
    </row>
    <row r="358" spans="1:65" hidden="1" x14ac:dyDescent="0.2">
      <c r="A358" s="19"/>
      <c r="B358" s="31"/>
      <c r="C358" s="20"/>
      <c r="D358" s="20"/>
      <c r="E358" s="20"/>
      <c r="F358" s="20"/>
      <c r="G358" s="20"/>
      <c r="H358" s="20"/>
      <c r="I358" s="32">
        <v>381</v>
      </c>
      <c r="J358" s="33" t="s">
        <v>73</v>
      </c>
      <c r="K358" s="34">
        <f>SUM(K367)</f>
        <v>77000</v>
      </c>
      <c r="L358" s="34">
        <f>SUM(L367)</f>
        <v>30000</v>
      </c>
      <c r="M358" s="34">
        <f>SUM(M367)</f>
        <v>30000</v>
      </c>
      <c r="N358" s="34">
        <f>SUM(N367)</f>
        <v>17000</v>
      </c>
      <c r="O358" s="34">
        <f>SUM(O367)</f>
        <v>17000</v>
      </c>
      <c r="P358" s="34">
        <f t="shared" ref="P358:W358" si="569">SUM(P359:P367)</f>
        <v>15000</v>
      </c>
      <c r="Q358" s="34">
        <f t="shared" si="569"/>
        <v>15000</v>
      </c>
      <c r="R358" s="34">
        <f t="shared" si="569"/>
        <v>22000</v>
      </c>
      <c r="S358" s="34">
        <f t="shared" si="569"/>
        <v>25000</v>
      </c>
      <c r="T358" s="34">
        <f t="shared" si="569"/>
        <v>13500</v>
      </c>
      <c r="U358" s="34">
        <f t="shared" si="569"/>
        <v>0</v>
      </c>
      <c r="V358" s="34" t="e">
        <f t="shared" si="569"/>
        <v>#DIV/0!</v>
      </c>
      <c r="W358" s="34">
        <f t="shared" si="569"/>
        <v>30000</v>
      </c>
      <c r="X358" s="34">
        <f>SUM(X359:X368)</f>
        <v>85000</v>
      </c>
      <c r="Y358" s="34">
        <f>SUM(Y359:Y368)</f>
        <v>125000</v>
      </c>
      <c r="Z358" s="34">
        <f>SUM(Z359:Z368)</f>
        <v>185000</v>
      </c>
      <c r="AA358" s="34">
        <f>SUM(AA359:AA368)</f>
        <v>179000</v>
      </c>
      <c r="AB358" s="34">
        <f t="shared" ref="AB358" si="570">SUM(AB359:AB368)</f>
        <v>58000</v>
      </c>
      <c r="AC358" s="34">
        <f>SUM(AC359:AC368)</f>
        <v>229000</v>
      </c>
      <c r="AD358" s="34">
        <f>SUM(AD359:AD368)</f>
        <v>223000</v>
      </c>
      <c r="AE358" s="34">
        <f t="shared" ref="AE358:AI358" si="571">SUM(AE359:AE368)</f>
        <v>0</v>
      </c>
      <c r="AF358" s="34">
        <f t="shared" si="571"/>
        <v>0</v>
      </c>
      <c r="AG358" s="34">
        <f t="shared" si="571"/>
        <v>223000</v>
      </c>
      <c r="AH358" s="34">
        <f t="shared" si="571"/>
        <v>146500</v>
      </c>
      <c r="AI358" s="34">
        <f t="shared" si="571"/>
        <v>223000</v>
      </c>
      <c r="AJ358" s="34">
        <f>SUM(AJ359:AJ368)</f>
        <v>112500</v>
      </c>
      <c r="AK358" s="34">
        <f>SUM(AK359:AK368)</f>
        <v>275000</v>
      </c>
      <c r="AL358" s="34">
        <f t="shared" ref="AL358:AP358" si="572">SUM(AL359:AL368)</f>
        <v>47000</v>
      </c>
      <c r="AM358" s="34">
        <f t="shared" si="572"/>
        <v>0</v>
      </c>
      <c r="AN358" s="34">
        <f t="shared" si="572"/>
        <v>322000</v>
      </c>
      <c r="AO358" s="22">
        <f t="shared" si="566"/>
        <v>42736.744309509588</v>
      </c>
      <c r="AP358" s="34">
        <f t="shared" si="572"/>
        <v>275000</v>
      </c>
      <c r="AQ358" s="34"/>
      <c r="AR358" s="22">
        <f t="shared" si="567"/>
        <v>36498.772314022164</v>
      </c>
      <c r="AS358" s="22"/>
      <c r="AT358" s="22">
        <f t="shared" ref="AT358" si="573">SUM(AT359:AT368)</f>
        <v>13150.380000000001</v>
      </c>
      <c r="AU358" s="22">
        <f t="shared" ref="AU358:AV358" si="574">SUM(AU359:AU368)</f>
        <v>0</v>
      </c>
      <c r="AV358" s="22">
        <f t="shared" si="574"/>
        <v>0</v>
      </c>
      <c r="AW358" s="22">
        <f t="shared" si="550"/>
        <v>36498.772314022164</v>
      </c>
      <c r="AX358" s="2"/>
      <c r="AY358" s="2"/>
      <c r="AZ358" s="2"/>
      <c r="BA358" s="2"/>
      <c r="BB358" s="2"/>
      <c r="BC358" s="2"/>
      <c r="BD358" s="2">
        <f t="shared" ref="BD358:BD418" si="575">SUM(AX358+AY358+AZ358+BA358+BB358+BC358)</f>
        <v>0</v>
      </c>
      <c r="BE358" s="2">
        <f t="shared" si="440"/>
        <v>36498.772314022164</v>
      </c>
      <c r="BF358" s="2">
        <f t="shared" si="444"/>
        <v>0</v>
      </c>
      <c r="BG358" s="2">
        <f>SUM(BG359:BG368)</f>
        <v>23455.190000000002</v>
      </c>
      <c r="BH358" s="2">
        <f>SUM(BH359:BH368)</f>
        <v>12184.060000000001</v>
      </c>
      <c r="BI358" s="2">
        <f>SUM(BI359:BI368)</f>
        <v>34765</v>
      </c>
      <c r="BJ358" s="2">
        <f>SUM(BJ359:BJ368)</f>
        <v>18346</v>
      </c>
      <c r="BK358" s="2"/>
      <c r="BL358" s="2"/>
      <c r="BM358" s="10">
        <f t="shared" si="512"/>
        <v>52.771465554436936</v>
      </c>
    </row>
    <row r="359" spans="1:65" hidden="1" x14ac:dyDescent="0.2">
      <c r="A359" s="19"/>
      <c r="B359" s="20"/>
      <c r="C359" s="20"/>
      <c r="D359" s="20"/>
      <c r="E359" s="20"/>
      <c r="F359" s="20"/>
      <c r="G359" s="20"/>
      <c r="H359" s="20"/>
      <c r="I359" s="32">
        <v>38113</v>
      </c>
      <c r="J359" s="33" t="s">
        <v>195</v>
      </c>
      <c r="K359" s="34"/>
      <c r="L359" s="34"/>
      <c r="M359" s="34"/>
      <c r="N359" s="34"/>
      <c r="O359" s="34"/>
      <c r="P359" s="34"/>
      <c r="Q359" s="34"/>
      <c r="R359" s="34">
        <v>10000</v>
      </c>
      <c r="S359" s="34">
        <v>10000</v>
      </c>
      <c r="T359" s="34">
        <v>5000</v>
      </c>
      <c r="U359" s="34"/>
      <c r="V359" s="22" t="e">
        <f t="shared" si="502"/>
        <v>#DIV/0!</v>
      </c>
      <c r="W359" s="22">
        <v>15000</v>
      </c>
      <c r="X359" s="34">
        <v>15000</v>
      </c>
      <c r="Y359" s="34">
        <v>15000</v>
      </c>
      <c r="Z359" s="34">
        <v>15000</v>
      </c>
      <c r="AA359" s="34">
        <v>15000</v>
      </c>
      <c r="AB359" s="34">
        <v>15000</v>
      </c>
      <c r="AC359" s="34">
        <v>15000</v>
      </c>
      <c r="AD359" s="34">
        <v>15000</v>
      </c>
      <c r="AE359" s="34"/>
      <c r="AF359" s="34"/>
      <c r="AG359" s="37">
        <f>SUM(AD359+AE359-AF359)</f>
        <v>15000</v>
      </c>
      <c r="AH359" s="34">
        <v>15000</v>
      </c>
      <c r="AI359" s="34">
        <v>15000</v>
      </c>
      <c r="AJ359" s="2">
        <v>15000</v>
      </c>
      <c r="AK359" s="34">
        <v>15000</v>
      </c>
      <c r="AL359" s="34"/>
      <c r="AM359" s="34"/>
      <c r="AN359" s="2">
        <f t="shared" si="542"/>
        <v>15000</v>
      </c>
      <c r="AO359" s="22">
        <f t="shared" si="566"/>
        <v>1990.8421262193906</v>
      </c>
      <c r="AP359" s="2">
        <v>15000</v>
      </c>
      <c r="AQ359" s="2"/>
      <c r="AR359" s="22">
        <f t="shared" si="567"/>
        <v>1990.8421262193906</v>
      </c>
      <c r="AS359" s="22"/>
      <c r="AT359" s="22"/>
      <c r="AU359" s="22"/>
      <c r="AV359" s="22"/>
      <c r="AW359" s="22">
        <f t="shared" si="550"/>
        <v>1990.8421262193906</v>
      </c>
      <c r="AX359" s="2"/>
      <c r="AY359" s="2"/>
      <c r="AZ359" s="2">
        <v>1990.84</v>
      </c>
      <c r="BA359" s="2"/>
      <c r="BB359" s="2"/>
      <c r="BC359" s="2"/>
      <c r="BD359" s="2">
        <f t="shared" si="575"/>
        <v>1990.84</v>
      </c>
      <c r="BE359" s="2">
        <f t="shared" ref="BE359:BE418" si="576">SUM(AW359-BD359)</f>
        <v>2.1262193906750326E-3</v>
      </c>
      <c r="BF359" s="2">
        <f t="shared" si="444"/>
        <v>-1990.84</v>
      </c>
      <c r="BG359" s="2">
        <v>1990.84</v>
      </c>
      <c r="BH359" s="2">
        <v>0</v>
      </c>
      <c r="BI359" s="2">
        <v>2000</v>
      </c>
      <c r="BJ359" s="2">
        <v>2000</v>
      </c>
      <c r="BK359" s="2"/>
      <c r="BL359" s="2"/>
      <c r="BM359" s="10">
        <f t="shared" si="512"/>
        <v>100</v>
      </c>
    </row>
    <row r="360" spans="1:65" hidden="1" x14ac:dyDescent="0.2">
      <c r="A360" s="19"/>
      <c r="B360" s="20"/>
      <c r="C360" s="20"/>
      <c r="D360" s="20"/>
      <c r="E360" s="20"/>
      <c r="F360" s="20"/>
      <c r="G360" s="20"/>
      <c r="H360" s="20"/>
      <c r="I360" s="32">
        <v>38113</v>
      </c>
      <c r="J360" s="33" t="s">
        <v>232</v>
      </c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22"/>
      <c r="W360" s="22"/>
      <c r="X360" s="34">
        <v>20000</v>
      </c>
      <c r="Y360" s="34">
        <v>20000</v>
      </c>
      <c r="Z360" s="34">
        <v>30000</v>
      </c>
      <c r="AA360" s="34">
        <v>30000</v>
      </c>
      <c r="AB360" s="34">
        <v>10000</v>
      </c>
      <c r="AC360" s="34">
        <v>30000</v>
      </c>
      <c r="AD360" s="34">
        <v>30000</v>
      </c>
      <c r="AE360" s="34"/>
      <c r="AF360" s="34"/>
      <c r="AG360" s="37">
        <f t="shared" ref="AG360:AG368" si="577">SUM(AD360+AE360-AF360)</f>
        <v>30000</v>
      </c>
      <c r="AH360" s="34">
        <v>32000</v>
      </c>
      <c r="AI360" s="34">
        <v>30000</v>
      </c>
      <c r="AJ360" s="2">
        <v>0</v>
      </c>
      <c r="AK360" s="34">
        <v>30000</v>
      </c>
      <c r="AL360" s="34">
        <v>7000</v>
      </c>
      <c r="AM360" s="34"/>
      <c r="AN360" s="2">
        <f t="shared" si="542"/>
        <v>37000</v>
      </c>
      <c r="AO360" s="22">
        <f t="shared" si="566"/>
        <v>4910.7439113411638</v>
      </c>
      <c r="AP360" s="2">
        <v>35000</v>
      </c>
      <c r="AQ360" s="2"/>
      <c r="AR360" s="22">
        <f t="shared" si="567"/>
        <v>4645.298294511912</v>
      </c>
      <c r="AS360" s="22">
        <v>2322.3200000000002</v>
      </c>
      <c r="AT360" s="22">
        <v>2322.3200000000002</v>
      </c>
      <c r="AU360" s="22"/>
      <c r="AV360" s="22"/>
      <c r="AW360" s="22">
        <f t="shared" si="550"/>
        <v>4645.298294511912</v>
      </c>
      <c r="AX360" s="2"/>
      <c r="AY360" s="2"/>
      <c r="AZ360" s="2">
        <v>4645.3</v>
      </c>
      <c r="BA360" s="2"/>
      <c r="BB360" s="2"/>
      <c r="BC360" s="2"/>
      <c r="BD360" s="2">
        <f t="shared" si="575"/>
        <v>4645.3</v>
      </c>
      <c r="BE360" s="2">
        <f t="shared" si="576"/>
        <v>-1.7054880881914869E-3</v>
      </c>
      <c r="BF360" s="2">
        <f t="shared" ref="BF360:BF418" si="578">SUM(BE360-AW360)</f>
        <v>-4645.3</v>
      </c>
      <c r="BG360" s="2">
        <v>3483.65</v>
      </c>
      <c r="BH360" s="2">
        <v>2322.3200000000002</v>
      </c>
      <c r="BI360" s="2">
        <v>5000</v>
      </c>
      <c r="BJ360" s="2">
        <v>3750</v>
      </c>
      <c r="BK360" s="2"/>
      <c r="BL360" s="2"/>
      <c r="BM360" s="10">
        <f t="shared" si="512"/>
        <v>75</v>
      </c>
    </row>
    <row r="361" spans="1:65" hidden="1" x14ac:dyDescent="0.2">
      <c r="A361" s="19"/>
      <c r="B361" s="20"/>
      <c r="C361" s="20"/>
      <c r="D361" s="20"/>
      <c r="E361" s="20"/>
      <c r="F361" s="20"/>
      <c r="G361" s="20"/>
      <c r="H361" s="20"/>
      <c r="I361" s="32">
        <v>38113</v>
      </c>
      <c r="J361" s="33" t="s">
        <v>255</v>
      </c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22"/>
      <c r="W361" s="22"/>
      <c r="X361" s="34"/>
      <c r="Y361" s="34"/>
      <c r="Z361" s="34"/>
      <c r="AA361" s="34">
        <v>10000</v>
      </c>
      <c r="AB361" s="34"/>
      <c r="AC361" s="34">
        <v>10000</v>
      </c>
      <c r="AD361" s="34">
        <v>10000</v>
      </c>
      <c r="AE361" s="34"/>
      <c r="AF361" s="34"/>
      <c r="AG361" s="37">
        <f t="shared" si="577"/>
        <v>10000</v>
      </c>
      <c r="AH361" s="34">
        <v>10000</v>
      </c>
      <c r="AI361" s="34">
        <v>10000</v>
      </c>
      <c r="AJ361" s="2">
        <v>10000</v>
      </c>
      <c r="AK361" s="34">
        <v>10000</v>
      </c>
      <c r="AL361" s="34"/>
      <c r="AM361" s="34"/>
      <c r="AN361" s="2">
        <f t="shared" si="542"/>
        <v>10000</v>
      </c>
      <c r="AO361" s="22">
        <f t="shared" si="566"/>
        <v>1327.2280841462605</v>
      </c>
      <c r="AP361" s="2">
        <v>15000</v>
      </c>
      <c r="AQ361" s="2"/>
      <c r="AR361" s="22">
        <f t="shared" si="567"/>
        <v>1990.8421262193906</v>
      </c>
      <c r="AS361" s="22">
        <v>800</v>
      </c>
      <c r="AT361" s="22">
        <v>800</v>
      </c>
      <c r="AU361" s="22"/>
      <c r="AV361" s="22"/>
      <c r="AW361" s="22">
        <f t="shared" si="550"/>
        <v>1990.8421262193906</v>
      </c>
      <c r="AX361" s="2"/>
      <c r="AY361" s="2"/>
      <c r="AZ361" s="2">
        <v>1990.84</v>
      </c>
      <c r="BA361" s="2"/>
      <c r="BB361" s="2"/>
      <c r="BC361" s="2"/>
      <c r="BD361" s="2">
        <f t="shared" si="575"/>
        <v>1990.84</v>
      </c>
      <c r="BE361" s="2">
        <f t="shared" si="576"/>
        <v>2.1262193906750326E-3</v>
      </c>
      <c r="BF361" s="2">
        <f t="shared" si="578"/>
        <v>-1990.84</v>
      </c>
      <c r="BG361" s="2">
        <v>800</v>
      </c>
      <c r="BH361" s="2">
        <v>0</v>
      </c>
      <c r="BI361" s="2">
        <v>2000</v>
      </c>
      <c r="BJ361" s="2">
        <v>1336</v>
      </c>
      <c r="BK361" s="2"/>
      <c r="BL361" s="2"/>
      <c r="BM361" s="10">
        <f t="shared" si="512"/>
        <v>66.8</v>
      </c>
    </row>
    <row r="362" spans="1:65" hidden="1" x14ac:dyDescent="0.2">
      <c r="A362" s="19"/>
      <c r="B362" s="20"/>
      <c r="C362" s="20"/>
      <c r="D362" s="20"/>
      <c r="E362" s="20"/>
      <c r="F362" s="20"/>
      <c r="G362" s="20"/>
      <c r="H362" s="20"/>
      <c r="I362" s="32">
        <v>38113</v>
      </c>
      <c r="J362" s="33" t="s">
        <v>257</v>
      </c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22"/>
      <c r="W362" s="22"/>
      <c r="X362" s="34"/>
      <c r="Y362" s="34"/>
      <c r="Z362" s="34"/>
      <c r="AA362" s="34">
        <v>10000</v>
      </c>
      <c r="AB362" s="34"/>
      <c r="AC362" s="34">
        <v>10000</v>
      </c>
      <c r="AD362" s="34">
        <v>10000</v>
      </c>
      <c r="AE362" s="34"/>
      <c r="AF362" s="34"/>
      <c r="AG362" s="37">
        <f t="shared" si="577"/>
        <v>10000</v>
      </c>
      <c r="AH362" s="34">
        <v>10000</v>
      </c>
      <c r="AI362" s="34">
        <v>10000</v>
      </c>
      <c r="AJ362" s="2">
        <v>10000</v>
      </c>
      <c r="AK362" s="34">
        <v>10000</v>
      </c>
      <c r="AL362" s="34"/>
      <c r="AM362" s="34"/>
      <c r="AN362" s="2">
        <f t="shared" si="542"/>
        <v>10000</v>
      </c>
      <c r="AO362" s="22">
        <f t="shared" si="566"/>
        <v>1327.2280841462605</v>
      </c>
      <c r="AP362" s="2">
        <v>15000</v>
      </c>
      <c r="AQ362" s="2"/>
      <c r="AR362" s="22">
        <f t="shared" si="567"/>
        <v>1990.8421262193906</v>
      </c>
      <c r="AS362" s="22"/>
      <c r="AT362" s="22"/>
      <c r="AU362" s="22"/>
      <c r="AV362" s="22"/>
      <c r="AW362" s="22">
        <f t="shared" si="550"/>
        <v>1990.8421262193906</v>
      </c>
      <c r="AX362" s="2"/>
      <c r="AY362" s="2"/>
      <c r="AZ362" s="2">
        <v>1990.84</v>
      </c>
      <c r="BA362" s="2"/>
      <c r="BB362" s="2"/>
      <c r="BC362" s="2"/>
      <c r="BD362" s="2">
        <f t="shared" si="575"/>
        <v>1990.84</v>
      </c>
      <c r="BE362" s="2">
        <f t="shared" si="576"/>
        <v>2.1262193906750326E-3</v>
      </c>
      <c r="BF362" s="2">
        <f t="shared" si="578"/>
        <v>-1990.84</v>
      </c>
      <c r="BG362" s="2">
        <v>995</v>
      </c>
      <c r="BH362" s="2">
        <v>995</v>
      </c>
      <c r="BI362" s="2">
        <v>1500</v>
      </c>
      <c r="BJ362" s="2">
        <v>0</v>
      </c>
      <c r="BK362" s="2"/>
      <c r="BL362" s="2"/>
      <c r="BM362" s="10">
        <f t="shared" si="512"/>
        <v>0</v>
      </c>
    </row>
    <row r="363" spans="1:65" hidden="1" x14ac:dyDescent="0.2">
      <c r="A363" s="19"/>
      <c r="B363" s="20"/>
      <c r="C363" s="20"/>
      <c r="D363" s="20"/>
      <c r="E363" s="20"/>
      <c r="F363" s="20"/>
      <c r="G363" s="20"/>
      <c r="H363" s="20"/>
      <c r="I363" s="32">
        <v>38113</v>
      </c>
      <c r="J363" s="33" t="s">
        <v>258</v>
      </c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22"/>
      <c r="W363" s="22"/>
      <c r="X363" s="34"/>
      <c r="Y363" s="34"/>
      <c r="Z363" s="34"/>
      <c r="AA363" s="34">
        <v>25000</v>
      </c>
      <c r="AB363" s="34"/>
      <c r="AC363" s="34">
        <v>25000</v>
      </c>
      <c r="AD363" s="34">
        <v>28000</v>
      </c>
      <c r="AE363" s="34"/>
      <c r="AF363" s="34"/>
      <c r="AG363" s="37">
        <f t="shared" si="577"/>
        <v>28000</v>
      </c>
      <c r="AH363" s="34">
        <v>28000</v>
      </c>
      <c r="AI363" s="34">
        <v>28000</v>
      </c>
      <c r="AJ363" s="2">
        <v>16000</v>
      </c>
      <c r="AK363" s="34">
        <v>30000</v>
      </c>
      <c r="AL363" s="34">
        <v>15000</v>
      </c>
      <c r="AM363" s="34"/>
      <c r="AN363" s="2">
        <f t="shared" si="542"/>
        <v>45000</v>
      </c>
      <c r="AO363" s="22">
        <f t="shared" si="566"/>
        <v>5972.5263786581718</v>
      </c>
      <c r="AP363" s="2">
        <v>35000</v>
      </c>
      <c r="AQ363" s="2"/>
      <c r="AR363" s="22">
        <f t="shared" si="567"/>
        <v>4645.298294511912</v>
      </c>
      <c r="AS363" s="22">
        <v>2322.64</v>
      </c>
      <c r="AT363" s="22">
        <v>2322.64</v>
      </c>
      <c r="AU363" s="22"/>
      <c r="AV363" s="22"/>
      <c r="AW363" s="22">
        <f t="shared" si="550"/>
        <v>4645.298294511912</v>
      </c>
      <c r="AX363" s="2"/>
      <c r="AY363" s="2"/>
      <c r="AZ363" s="2">
        <v>4645.3</v>
      </c>
      <c r="BA363" s="2"/>
      <c r="BB363" s="2"/>
      <c r="BC363" s="2"/>
      <c r="BD363" s="2">
        <f t="shared" si="575"/>
        <v>4645.3</v>
      </c>
      <c r="BE363" s="2">
        <f t="shared" si="576"/>
        <v>-1.7054880881914869E-3</v>
      </c>
      <c r="BF363" s="2">
        <f t="shared" si="578"/>
        <v>-4645.3</v>
      </c>
      <c r="BG363" s="2">
        <v>3483.96</v>
      </c>
      <c r="BH363" s="2">
        <v>1161.32</v>
      </c>
      <c r="BI363" s="2">
        <v>5000</v>
      </c>
      <c r="BJ363" s="2">
        <v>2500</v>
      </c>
      <c r="BK363" s="2"/>
      <c r="BL363" s="2"/>
      <c r="BM363" s="10">
        <f t="shared" si="512"/>
        <v>50</v>
      </c>
    </row>
    <row r="364" spans="1:65" hidden="1" x14ac:dyDescent="0.2">
      <c r="A364" s="19"/>
      <c r="B364" s="20"/>
      <c r="C364" s="20"/>
      <c r="D364" s="20"/>
      <c r="E364" s="20"/>
      <c r="F364" s="20"/>
      <c r="G364" s="20"/>
      <c r="H364" s="20"/>
      <c r="I364" s="32">
        <v>38113</v>
      </c>
      <c r="J364" s="33" t="s">
        <v>259</v>
      </c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22"/>
      <c r="W364" s="22"/>
      <c r="X364" s="34"/>
      <c r="Y364" s="34"/>
      <c r="Z364" s="34"/>
      <c r="AA364" s="34">
        <v>10000</v>
      </c>
      <c r="AB364" s="34"/>
      <c r="AC364" s="34">
        <v>10000</v>
      </c>
      <c r="AD364" s="34">
        <v>10000</v>
      </c>
      <c r="AE364" s="34"/>
      <c r="AF364" s="34"/>
      <c r="AG364" s="37">
        <f t="shared" si="577"/>
        <v>10000</v>
      </c>
      <c r="AH364" s="34">
        <v>5000</v>
      </c>
      <c r="AI364" s="34">
        <v>10000</v>
      </c>
      <c r="AJ364" s="2">
        <v>5000</v>
      </c>
      <c r="AK364" s="34">
        <v>10000</v>
      </c>
      <c r="AL364" s="34"/>
      <c r="AM364" s="34"/>
      <c r="AN364" s="2">
        <f t="shared" si="542"/>
        <v>10000</v>
      </c>
      <c r="AO364" s="22">
        <f t="shared" si="566"/>
        <v>1327.2280841462605</v>
      </c>
      <c r="AP364" s="2">
        <v>15000</v>
      </c>
      <c r="AQ364" s="2"/>
      <c r="AR364" s="22">
        <f t="shared" si="567"/>
        <v>1990.8421262193906</v>
      </c>
      <c r="AS364" s="22">
        <v>955.42</v>
      </c>
      <c r="AT364" s="22">
        <v>955.42</v>
      </c>
      <c r="AU364" s="22"/>
      <c r="AV364" s="22"/>
      <c r="AW364" s="22">
        <f t="shared" si="550"/>
        <v>1990.8421262193906</v>
      </c>
      <c r="AX364" s="2"/>
      <c r="AY364" s="2"/>
      <c r="AZ364" s="2">
        <v>1990.84</v>
      </c>
      <c r="BA364" s="2"/>
      <c r="BB364" s="2"/>
      <c r="BC364" s="2"/>
      <c r="BD364" s="2">
        <f t="shared" si="575"/>
        <v>1990.84</v>
      </c>
      <c r="BE364" s="2">
        <f t="shared" si="576"/>
        <v>2.1262193906750326E-3</v>
      </c>
      <c r="BF364" s="2">
        <f t="shared" si="578"/>
        <v>-1990.84</v>
      </c>
      <c r="BG364" s="2">
        <v>1990.84</v>
      </c>
      <c r="BH364" s="2">
        <v>955.42</v>
      </c>
      <c r="BI364" s="2">
        <v>2000</v>
      </c>
      <c r="BJ364" s="2">
        <v>1000</v>
      </c>
      <c r="BK364" s="2"/>
      <c r="BL364" s="2"/>
      <c r="BM364" s="10">
        <f t="shared" si="512"/>
        <v>50</v>
      </c>
    </row>
    <row r="365" spans="1:65" hidden="1" x14ac:dyDescent="0.2">
      <c r="A365" s="19"/>
      <c r="B365" s="20"/>
      <c r="C365" s="20"/>
      <c r="D365" s="20"/>
      <c r="E365" s="20"/>
      <c r="F365" s="20"/>
      <c r="G365" s="20"/>
      <c r="H365" s="20"/>
      <c r="I365" s="32">
        <v>38113</v>
      </c>
      <c r="J365" s="33" t="s">
        <v>262</v>
      </c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22"/>
      <c r="W365" s="22"/>
      <c r="X365" s="34"/>
      <c r="Y365" s="34"/>
      <c r="Z365" s="34"/>
      <c r="AA365" s="34">
        <v>6000</v>
      </c>
      <c r="AB365" s="34"/>
      <c r="AC365" s="34">
        <v>6000</v>
      </c>
      <c r="AD365" s="34">
        <v>0</v>
      </c>
      <c r="AE365" s="34"/>
      <c r="AF365" s="34"/>
      <c r="AG365" s="37">
        <f t="shared" si="577"/>
        <v>0</v>
      </c>
      <c r="AH365" s="34"/>
      <c r="AI365" s="34">
        <v>0</v>
      </c>
      <c r="AJ365" s="2">
        <v>0</v>
      </c>
      <c r="AK365" s="34"/>
      <c r="AL365" s="34"/>
      <c r="AM365" s="34"/>
      <c r="AN365" s="2">
        <f t="shared" si="542"/>
        <v>0</v>
      </c>
      <c r="AO365" s="22">
        <f t="shared" si="566"/>
        <v>0</v>
      </c>
      <c r="AP365" s="2"/>
      <c r="AQ365" s="2"/>
      <c r="AR365" s="22">
        <f t="shared" si="567"/>
        <v>0</v>
      </c>
      <c r="AS365" s="22"/>
      <c r="AT365" s="22"/>
      <c r="AU365" s="22"/>
      <c r="AV365" s="22"/>
      <c r="AW365" s="22">
        <f t="shared" si="550"/>
        <v>0</v>
      </c>
      <c r="AX365" s="2"/>
      <c r="AY365" s="2"/>
      <c r="AZ365" s="2"/>
      <c r="BA365" s="2"/>
      <c r="BB365" s="2"/>
      <c r="BC365" s="2"/>
      <c r="BD365" s="2">
        <f t="shared" si="575"/>
        <v>0</v>
      </c>
      <c r="BE365" s="2">
        <f t="shared" si="576"/>
        <v>0</v>
      </c>
      <c r="BF365" s="2">
        <f t="shared" si="578"/>
        <v>0</v>
      </c>
      <c r="BG365" s="2"/>
      <c r="BH365" s="2">
        <v>0</v>
      </c>
      <c r="BI365" s="2"/>
      <c r="BJ365" s="2"/>
      <c r="BK365" s="2"/>
      <c r="BL365" s="2"/>
      <c r="BM365" s="10">
        <v>0</v>
      </c>
    </row>
    <row r="366" spans="1:65" hidden="1" x14ac:dyDescent="0.2">
      <c r="A366" s="19"/>
      <c r="B366" s="20"/>
      <c r="C366" s="20"/>
      <c r="D366" s="20"/>
      <c r="E366" s="20"/>
      <c r="F366" s="20"/>
      <c r="G366" s="20"/>
      <c r="H366" s="20"/>
      <c r="I366" s="32">
        <v>38113</v>
      </c>
      <c r="J366" s="33" t="s">
        <v>263</v>
      </c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22"/>
      <c r="W366" s="22"/>
      <c r="X366" s="34"/>
      <c r="Y366" s="34"/>
      <c r="Z366" s="34"/>
      <c r="AA366" s="34">
        <v>2000</v>
      </c>
      <c r="AB366" s="34"/>
      <c r="AC366" s="34">
        <v>2000</v>
      </c>
      <c r="AD366" s="34">
        <v>2000</v>
      </c>
      <c r="AE366" s="34"/>
      <c r="AF366" s="34"/>
      <c r="AG366" s="37">
        <f t="shared" si="577"/>
        <v>2000</v>
      </c>
      <c r="AH366" s="34">
        <v>2000</v>
      </c>
      <c r="AI366" s="34">
        <v>2000</v>
      </c>
      <c r="AJ366" s="2">
        <v>2000</v>
      </c>
      <c r="AK366" s="34">
        <v>2000</v>
      </c>
      <c r="AL366" s="34"/>
      <c r="AM366" s="34"/>
      <c r="AN366" s="2">
        <f t="shared" si="542"/>
        <v>2000</v>
      </c>
      <c r="AO366" s="22">
        <f t="shared" si="566"/>
        <v>265.44561682925212</v>
      </c>
      <c r="AP366" s="2">
        <v>2000</v>
      </c>
      <c r="AQ366" s="2"/>
      <c r="AR366" s="22">
        <f t="shared" si="567"/>
        <v>265.44561682925212</v>
      </c>
      <c r="AS366" s="22"/>
      <c r="AT366" s="22"/>
      <c r="AU366" s="22"/>
      <c r="AV366" s="22"/>
      <c r="AW366" s="22">
        <f t="shared" si="550"/>
        <v>265.44561682925212</v>
      </c>
      <c r="AX366" s="2"/>
      <c r="AY366" s="2"/>
      <c r="AZ366" s="2">
        <v>265.45</v>
      </c>
      <c r="BA366" s="2"/>
      <c r="BB366" s="2"/>
      <c r="BC366" s="2"/>
      <c r="BD366" s="2">
        <f t="shared" si="575"/>
        <v>265.45</v>
      </c>
      <c r="BE366" s="2">
        <f t="shared" si="576"/>
        <v>-4.3831707478716453E-3</v>
      </c>
      <c r="BF366" s="2">
        <f t="shared" si="578"/>
        <v>-265.45</v>
      </c>
      <c r="BG366" s="2">
        <v>265.45</v>
      </c>
      <c r="BH366" s="2">
        <v>0</v>
      </c>
      <c r="BI366" s="2">
        <v>265</v>
      </c>
      <c r="BJ366" s="2">
        <v>0</v>
      </c>
      <c r="BK366" s="2"/>
      <c r="BL366" s="2"/>
      <c r="BM366" s="10">
        <f t="shared" si="512"/>
        <v>0</v>
      </c>
    </row>
    <row r="367" spans="1:65" hidden="1" x14ac:dyDescent="0.2">
      <c r="A367" s="19"/>
      <c r="B367" s="20"/>
      <c r="C367" s="20"/>
      <c r="D367" s="20"/>
      <c r="E367" s="20"/>
      <c r="F367" s="20"/>
      <c r="G367" s="20"/>
      <c r="H367" s="20"/>
      <c r="I367" s="32">
        <v>38113</v>
      </c>
      <c r="J367" s="33" t="s">
        <v>65</v>
      </c>
      <c r="K367" s="34">
        <v>77000</v>
      </c>
      <c r="L367" s="34">
        <v>30000</v>
      </c>
      <c r="M367" s="34">
        <v>30000</v>
      </c>
      <c r="N367" s="34">
        <v>17000</v>
      </c>
      <c r="O367" s="34">
        <v>17000</v>
      </c>
      <c r="P367" s="34">
        <v>15000</v>
      </c>
      <c r="Q367" s="34">
        <v>15000</v>
      </c>
      <c r="R367" s="34">
        <v>12000</v>
      </c>
      <c r="S367" s="34">
        <v>15000</v>
      </c>
      <c r="T367" s="34">
        <v>8500</v>
      </c>
      <c r="U367" s="34"/>
      <c r="V367" s="22">
        <f t="shared" si="502"/>
        <v>100</v>
      </c>
      <c r="W367" s="22">
        <v>15000</v>
      </c>
      <c r="X367" s="34">
        <v>30000</v>
      </c>
      <c r="Y367" s="34">
        <v>70000</v>
      </c>
      <c r="Z367" s="34">
        <v>90000</v>
      </c>
      <c r="AA367" s="34">
        <v>21000</v>
      </c>
      <c r="AB367" s="34">
        <v>28000</v>
      </c>
      <c r="AC367" s="34">
        <v>21000</v>
      </c>
      <c r="AD367" s="34">
        <v>18000</v>
      </c>
      <c r="AE367" s="34"/>
      <c r="AF367" s="34"/>
      <c r="AG367" s="37">
        <f t="shared" si="577"/>
        <v>18000</v>
      </c>
      <c r="AH367" s="34">
        <v>4500</v>
      </c>
      <c r="AI367" s="34">
        <v>18000</v>
      </c>
      <c r="AJ367" s="2">
        <v>4500</v>
      </c>
      <c r="AK367" s="34">
        <v>18000</v>
      </c>
      <c r="AL367" s="34"/>
      <c r="AM367" s="34"/>
      <c r="AN367" s="2">
        <f t="shared" si="542"/>
        <v>18000</v>
      </c>
      <c r="AO367" s="22">
        <f t="shared" si="566"/>
        <v>2389.0105514632687</v>
      </c>
      <c r="AP367" s="2">
        <v>18000</v>
      </c>
      <c r="AQ367" s="2"/>
      <c r="AR367" s="22">
        <f t="shared" si="567"/>
        <v>2389.0105514632687</v>
      </c>
      <c r="AS367" s="22">
        <v>750</v>
      </c>
      <c r="AT367" s="22">
        <v>750</v>
      </c>
      <c r="AU367" s="22"/>
      <c r="AV367" s="22"/>
      <c r="AW367" s="22">
        <f t="shared" si="550"/>
        <v>2389.0105514632687</v>
      </c>
      <c r="AX367" s="2"/>
      <c r="AY367" s="2"/>
      <c r="AZ367" s="2">
        <v>2389.0100000000002</v>
      </c>
      <c r="BA367" s="2"/>
      <c r="BB367" s="2"/>
      <c r="BC367" s="2"/>
      <c r="BD367" s="2">
        <f t="shared" si="575"/>
        <v>2389.0100000000002</v>
      </c>
      <c r="BE367" s="2">
        <f t="shared" si="576"/>
        <v>5.51463268493535E-4</v>
      </c>
      <c r="BF367" s="2">
        <f t="shared" si="578"/>
        <v>-2389.0100000000002</v>
      </c>
      <c r="BG367" s="2">
        <v>1445.45</v>
      </c>
      <c r="BH367" s="2">
        <v>750</v>
      </c>
      <c r="BI367" s="2">
        <v>2000</v>
      </c>
      <c r="BJ367" s="2">
        <v>760</v>
      </c>
      <c r="BK367" s="2"/>
      <c r="BL367" s="2"/>
      <c r="BM367" s="10">
        <f t="shared" si="512"/>
        <v>38</v>
      </c>
    </row>
    <row r="368" spans="1:65" hidden="1" x14ac:dyDescent="0.2">
      <c r="A368" s="19"/>
      <c r="B368" s="20"/>
      <c r="C368" s="20"/>
      <c r="D368" s="20"/>
      <c r="E368" s="20"/>
      <c r="F368" s="20"/>
      <c r="G368" s="20"/>
      <c r="H368" s="20"/>
      <c r="I368" s="32">
        <v>38113</v>
      </c>
      <c r="J368" s="33" t="s">
        <v>274</v>
      </c>
      <c r="K368" s="34"/>
      <c r="L368" s="34"/>
      <c r="M368" s="34"/>
      <c r="N368" s="34"/>
      <c r="O368" s="34"/>
      <c r="P368" s="34">
        <v>50000</v>
      </c>
      <c r="Q368" s="34">
        <v>50000</v>
      </c>
      <c r="R368" s="34">
        <v>43400</v>
      </c>
      <c r="S368" s="34">
        <v>70000</v>
      </c>
      <c r="T368" s="34">
        <v>46800</v>
      </c>
      <c r="U368" s="34"/>
      <c r="V368" s="22">
        <f t="shared" si="502"/>
        <v>140</v>
      </c>
      <c r="W368" s="34">
        <v>95000</v>
      </c>
      <c r="X368" s="34">
        <v>20000</v>
      </c>
      <c r="Y368" s="34">
        <v>20000</v>
      </c>
      <c r="Z368" s="34">
        <v>50000</v>
      </c>
      <c r="AA368" s="34">
        <v>50000</v>
      </c>
      <c r="AB368" s="34">
        <v>5000</v>
      </c>
      <c r="AC368" s="34">
        <v>100000</v>
      </c>
      <c r="AD368" s="34">
        <v>100000</v>
      </c>
      <c r="AE368" s="34"/>
      <c r="AF368" s="34"/>
      <c r="AG368" s="37">
        <f t="shared" si="577"/>
        <v>100000</v>
      </c>
      <c r="AH368" s="34">
        <v>40000</v>
      </c>
      <c r="AI368" s="34">
        <v>100000</v>
      </c>
      <c r="AJ368" s="2">
        <v>50000</v>
      </c>
      <c r="AK368" s="34">
        <v>150000</v>
      </c>
      <c r="AL368" s="34">
        <v>25000</v>
      </c>
      <c r="AM368" s="34"/>
      <c r="AN368" s="2">
        <f t="shared" si="542"/>
        <v>175000</v>
      </c>
      <c r="AO368" s="22">
        <f t="shared" si="566"/>
        <v>23226.491472559559</v>
      </c>
      <c r="AP368" s="2">
        <v>125000</v>
      </c>
      <c r="AQ368" s="2"/>
      <c r="AR368" s="22">
        <f t="shared" si="567"/>
        <v>16590.351051828256</v>
      </c>
      <c r="AS368" s="22">
        <v>6000</v>
      </c>
      <c r="AT368" s="22">
        <v>6000</v>
      </c>
      <c r="AU368" s="22"/>
      <c r="AV368" s="22"/>
      <c r="AW368" s="22">
        <f t="shared" si="550"/>
        <v>16590.351051828256</v>
      </c>
      <c r="AX368" s="2"/>
      <c r="AY368" s="2"/>
      <c r="AZ368" s="2">
        <v>16590.349999999999</v>
      </c>
      <c r="BA368" s="2"/>
      <c r="BB368" s="2"/>
      <c r="BC368" s="2"/>
      <c r="BD368" s="2">
        <f t="shared" si="575"/>
        <v>16590.349999999999</v>
      </c>
      <c r="BE368" s="2">
        <f t="shared" si="576"/>
        <v>1.0518282579141669E-3</v>
      </c>
      <c r="BF368" s="2">
        <f t="shared" si="578"/>
        <v>-16590.349999999999</v>
      </c>
      <c r="BG368" s="2">
        <v>9000</v>
      </c>
      <c r="BH368" s="2">
        <v>6000</v>
      </c>
      <c r="BI368" s="2">
        <v>15000</v>
      </c>
      <c r="BJ368" s="2">
        <v>7000</v>
      </c>
      <c r="BK368" s="2"/>
      <c r="BL368" s="2"/>
      <c r="BM368" s="10">
        <f t="shared" si="512"/>
        <v>46.666666666666664</v>
      </c>
    </row>
    <row r="369" spans="1:65" hidden="1" x14ac:dyDescent="0.2">
      <c r="A369" s="29" t="s">
        <v>144</v>
      </c>
      <c r="B369" s="38"/>
      <c r="C369" s="38"/>
      <c r="D369" s="38"/>
      <c r="E369" s="38"/>
      <c r="F369" s="38"/>
      <c r="G369" s="38"/>
      <c r="H369" s="38"/>
      <c r="I369" s="26" t="s">
        <v>145</v>
      </c>
      <c r="J369" s="27" t="s">
        <v>146</v>
      </c>
      <c r="K369" s="28">
        <f t="shared" ref="K369:AE374" si="579">SUM(K370)</f>
        <v>398010</v>
      </c>
      <c r="L369" s="28">
        <f t="shared" si="579"/>
        <v>170000</v>
      </c>
      <c r="M369" s="28">
        <f t="shared" si="579"/>
        <v>170000</v>
      </c>
      <c r="N369" s="28">
        <f t="shared" si="579"/>
        <v>36000</v>
      </c>
      <c r="O369" s="28">
        <f t="shared" si="579"/>
        <v>36000</v>
      </c>
      <c r="P369" s="28">
        <f t="shared" si="579"/>
        <v>70000</v>
      </c>
      <c r="Q369" s="28">
        <f t="shared" si="579"/>
        <v>70000</v>
      </c>
      <c r="R369" s="28">
        <f t="shared" si="579"/>
        <v>40000</v>
      </c>
      <c r="S369" s="28">
        <f t="shared" si="579"/>
        <v>80000</v>
      </c>
      <c r="T369" s="28">
        <f t="shared" si="579"/>
        <v>45000</v>
      </c>
      <c r="U369" s="28">
        <f t="shared" si="579"/>
        <v>0</v>
      </c>
      <c r="V369" s="28">
        <f t="shared" si="579"/>
        <v>114.28571428571428</v>
      </c>
      <c r="W369" s="28">
        <f t="shared" si="579"/>
        <v>100000</v>
      </c>
      <c r="X369" s="28">
        <f t="shared" si="579"/>
        <v>150000</v>
      </c>
      <c r="Y369" s="28">
        <f t="shared" si="579"/>
        <v>174000</v>
      </c>
      <c r="Z369" s="28">
        <f t="shared" si="579"/>
        <v>207000</v>
      </c>
      <c r="AA369" s="28">
        <f t="shared" si="579"/>
        <v>207000</v>
      </c>
      <c r="AB369" s="28">
        <f t="shared" si="579"/>
        <v>135700</v>
      </c>
      <c r="AC369" s="28">
        <f t="shared" si="579"/>
        <v>207000</v>
      </c>
      <c r="AD369" s="28">
        <f t="shared" si="579"/>
        <v>207000</v>
      </c>
      <c r="AE369" s="28">
        <f t="shared" si="579"/>
        <v>0</v>
      </c>
      <c r="AF369" s="28">
        <f t="shared" ref="AF369:AQ374" si="580">SUM(AF370)</f>
        <v>0</v>
      </c>
      <c r="AG369" s="28">
        <f t="shared" si="580"/>
        <v>207000</v>
      </c>
      <c r="AH369" s="28">
        <f t="shared" si="580"/>
        <v>138000</v>
      </c>
      <c r="AI369" s="28">
        <f t="shared" si="580"/>
        <v>207000</v>
      </c>
      <c r="AJ369" s="28">
        <f t="shared" si="580"/>
        <v>115000</v>
      </c>
      <c r="AK369" s="28">
        <f t="shared" si="580"/>
        <v>293000</v>
      </c>
      <c r="AL369" s="28">
        <f t="shared" si="580"/>
        <v>130000</v>
      </c>
      <c r="AM369" s="28">
        <f t="shared" si="580"/>
        <v>0</v>
      </c>
      <c r="AN369" s="28">
        <f t="shared" si="580"/>
        <v>423000</v>
      </c>
      <c r="AO369" s="22">
        <f t="shared" si="566"/>
        <v>56141.747959386819</v>
      </c>
      <c r="AP369" s="28">
        <f t="shared" si="580"/>
        <v>431000</v>
      </c>
      <c r="AQ369" s="28">
        <f t="shared" si="580"/>
        <v>0</v>
      </c>
      <c r="AR369" s="22">
        <f t="shared" si="567"/>
        <v>57203.530426703823</v>
      </c>
      <c r="AS369" s="22"/>
      <c r="AT369" s="22">
        <f t="shared" ref="AT369:AV370" si="581">SUM(AT370)</f>
        <v>44392.25</v>
      </c>
      <c r="AU369" s="22">
        <f t="shared" si="581"/>
        <v>0</v>
      </c>
      <c r="AV369" s="22">
        <f t="shared" si="581"/>
        <v>0</v>
      </c>
      <c r="AW369" s="22">
        <f t="shared" si="550"/>
        <v>57203.530426703823</v>
      </c>
      <c r="AX369" s="2"/>
      <c r="AY369" s="2"/>
      <c r="AZ369" s="2"/>
      <c r="BA369" s="2"/>
      <c r="BB369" s="2"/>
      <c r="BC369" s="2"/>
      <c r="BD369" s="2">
        <f t="shared" si="575"/>
        <v>0</v>
      </c>
      <c r="BE369" s="2">
        <f t="shared" si="576"/>
        <v>57203.530426703823</v>
      </c>
      <c r="BF369" s="2">
        <f t="shared" si="578"/>
        <v>0</v>
      </c>
      <c r="BG369" s="2">
        <f>SUM(BG370)</f>
        <v>59690.01</v>
      </c>
      <c r="BH369" s="2">
        <f>SUM(BH370)</f>
        <v>32397.25</v>
      </c>
      <c r="BI369" s="2">
        <f>SUM(BI370)</f>
        <v>66400</v>
      </c>
      <c r="BJ369" s="2">
        <f>SUM(BJ370)</f>
        <v>41150</v>
      </c>
      <c r="BK369" s="2">
        <f t="shared" ref="BK369:BL369" si="582">SUM(BK370)</f>
        <v>67000</v>
      </c>
      <c r="BL369" s="2">
        <f t="shared" si="582"/>
        <v>68000</v>
      </c>
      <c r="BM369" s="10">
        <f t="shared" si="512"/>
        <v>61.972891566265062</v>
      </c>
    </row>
    <row r="370" spans="1:65" hidden="1" x14ac:dyDescent="0.2">
      <c r="A370" s="19" t="s">
        <v>149</v>
      </c>
      <c r="B370" s="20"/>
      <c r="C370" s="20"/>
      <c r="D370" s="20"/>
      <c r="E370" s="20"/>
      <c r="F370" s="20"/>
      <c r="G370" s="20"/>
      <c r="H370" s="20"/>
      <c r="I370" s="32" t="s">
        <v>147</v>
      </c>
      <c r="J370" s="33" t="s">
        <v>171</v>
      </c>
      <c r="K370" s="34">
        <f t="shared" si="579"/>
        <v>398010</v>
      </c>
      <c r="L370" s="34">
        <f t="shared" si="579"/>
        <v>170000</v>
      </c>
      <c r="M370" s="34">
        <f t="shared" si="579"/>
        <v>170000</v>
      </c>
      <c r="N370" s="22">
        <f t="shared" si="579"/>
        <v>36000</v>
      </c>
      <c r="O370" s="22">
        <f t="shared" si="579"/>
        <v>36000</v>
      </c>
      <c r="P370" s="22">
        <f t="shared" si="579"/>
        <v>70000</v>
      </c>
      <c r="Q370" s="22">
        <f t="shared" si="579"/>
        <v>70000</v>
      </c>
      <c r="R370" s="22">
        <f t="shared" si="579"/>
        <v>40000</v>
      </c>
      <c r="S370" s="22">
        <f t="shared" si="579"/>
        <v>80000</v>
      </c>
      <c r="T370" s="22">
        <f t="shared" si="579"/>
        <v>45000</v>
      </c>
      <c r="U370" s="22">
        <f t="shared" si="579"/>
        <v>0</v>
      </c>
      <c r="V370" s="22">
        <f t="shared" si="579"/>
        <v>114.28571428571428</v>
      </c>
      <c r="W370" s="22">
        <f t="shared" si="579"/>
        <v>100000</v>
      </c>
      <c r="X370" s="22">
        <f t="shared" si="579"/>
        <v>150000</v>
      </c>
      <c r="Y370" s="22">
        <f t="shared" si="579"/>
        <v>174000</v>
      </c>
      <c r="Z370" s="22">
        <f t="shared" si="579"/>
        <v>207000</v>
      </c>
      <c r="AA370" s="22">
        <f t="shared" si="579"/>
        <v>207000</v>
      </c>
      <c r="AB370" s="22">
        <f t="shared" si="579"/>
        <v>135700</v>
      </c>
      <c r="AC370" s="22">
        <f t="shared" si="579"/>
        <v>207000</v>
      </c>
      <c r="AD370" s="22">
        <f t="shared" si="579"/>
        <v>207000</v>
      </c>
      <c r="AE370" s="22">
        <f t="shared" si="579"/>
        <v>0</v>
      </c>
      <c r="AF370" s="22">
        <f t="shared" si="580"/>
        <v>0</v>
      </c>
      <c r="AG370" s="22">
        <f t="shared" si="580"/>
        <v>207000</v>
      </c>
      <c r="AH370" s="22">
        <f t="shared" si="580"/>
        <v>138000</v>
      </c>
      <c r="AI370" s="22">
        <f t="shared" si="580"/>
        <v>207000</v>
      </c>
      <c r="AJ370" s="22">
        <f t="shared" si="580"/>
        <v>115000</v>
      </c>
      <c r="AK370" s="22">
        <f t="shared" si="580"/>
        <v>293000</v>
      </c>
      <c r="AL370" s="22">
        <f t="shared" si="580"/>
        <v>130000</v>
      </c>
      <c r="AM370" s="22">
        <f t="shared" si="580"/>
        <v>0</v>
      </c>
      <c r="AN370" s="22">
        <f t="shared" si="580"/>
        <v>423000</v>
      </c>
      <c r="AO370" s="22">
        <f t="shared" si="566"/>
        <v>56141.747959386819</v>
      </c>
      <c r="AP370" s="22">
        <f t="shared" si="580"/>
        <v>431000</v>
      </c>
      <c r="AQ370" s="22">
        <f t="shared" si="580"/>
        <v>0</v>
      </c>
      <c r="AR370" s="22">
        <f t="shared" si="567"/>
        <v>57203.530426703823</v>
      </c>
      <c r="AS370" s="22"/>
      <c r="AT370" s="22">
        <f t="shared" si="581"/>
        <v>44392.25</v>
      </c>
      <c r="AU370" s="22">
        <f t="shared" si="581"/>
        <v>0</v>
      </c>
      <c r="AV370" s="22">
        <f t="shared" si="581"/>
        <v>0</v>
      </c>
      <c r="AW370" s="22">
        <f t="shared" si="550"/>
        <v>57203.530426703823</v>
      </c>
      <c r="AX370" s="2"/>
      <c r="AY370" s="2"/>
      <c r="AZ370" s="2"/>
      <c r="BA370" s="2"/>
      <c r="BB370" s="2"/>
      <c r="BC370" s="2"/>
      <c r="BD370" s="2">
        <f t="shared" si="575"/>
        <v>0</v>
      </c>
      <c r="BE370" s="2">
        <f t="shared" si="576"/>
        <v>57203.530426703823</v>
      </c>
      <c r="BF370" s="2">
        <f t="shared" si="578"/>
        <v>0</v>
      </c>
      <c r="BG370" s="2">
        <f>SUM(BG373)</f>
        <v>59690.01</v>
      </c>
      <c r="BH370" s="2">
        <f>SUM(BH373)</f>
        <v>32397.25</v>
      </c>
      <c r="BI370" s="2">
        <f>SUM(BI373)</f>
        <v>66400</v>
      </c>
      <c r="BJ370" s="2">
        <f>SUM(BJ373)</f>
        <v>41150</v>
      </c>
      <c r="BK370" s="2">
        <f t="shared" ref="BK370:BL370" si="583">SUM(BK373)</f>
        <v>67000</v>
      </c>
      <c r="BL370" s="2">
        <f t="shared" si="583"/>
        <v>68000</v>
      </c>
      <c r="BM370" s="10">
        <f t="shared" si="512"/>
        <v>61.972891566265062</v>
      </c>
    </row>
    <row r="371" spans="1:65" hidden="1" x14ac:dyDescent="0.2">
      <c r="A371" s="19"/>
      <c r="B371" s="20"/>
      <c r="C371" s="20"/>
      <c r="D371" s="20"/>
      <c r="E371" s="20"/>
      <c r="F371" s="20"/>
      <c r="G371" s="20"/>
      <c r="H371" s="20"/>
      <c r="I371" s="26" t="s">
        <v>148</v>
      </c>
      <c r="J371" s="27"/>
      <c r="K371" s="28">
        <f t="shared" ref="K371:AQ371" si="584">SUM(K373)</f>
        <v>398010</v>
      </c>
      <c r="L371" s="28">
        <f t="shared" si="584"/>
        <v>170000</v>
      </c>
      <c r="M371" s="28">
        <f t="shared" si="584"/>
        <v>170000</v>
      </c>
      <c r="N371" s="28">
        <f t="shared" si="584"/>
        <v>36000</v>
      </c>
      <c r="O371" s="28">
        <f t="shared" si="584"/>
        <v>36000</v>
      </c>
      <c r="P371" s="28">
        <f t="shared" si="584"/>
        <v>70000</v>
      </c>
      <c r="Q371" s="28">
        <f t="shared" si="584"/>
        <v>70000</v>
      </c>
      <c r="R371" s="28">
        <f t="shared" si="584"/>
        <v>40000</v>
      </c>
      <c r="S371" s="28">
        <f t="shared" si="584"/>
        <v>80000</v>
      </c>
      <c r="T371" s="28">
        <f t="shared" si="584"/>
        <v>45000</v>
      </c>
      <c r="U371" s="28">
        <f t="shared" si="584"/>
        <v>0</v>
      </c>
      <c r="V371" s="28">
        <f t="shared" si="584"/>
        <v>114.28571428571428</v>
      </c>
      <c r="W371" s="28">
        <f t="shared" si="584"/>
        <v>100000</v>
      </c>
      <c r="X371" s="28">
        <f t="shared" si="584"/>
        <v>150000</v>
      </c>
      <c r="Y371" s="28">
        <f t="shared" si="584"/>
        <v>174000</v>
      </c>
      <c r="Z371" s="28">
        <f t="shared" si="584"/>
        <v>207000</v>
      </c>
      <c r="AA371" s="28">
        <f t="shared" si="584"/>
        <v>207000</v>
      </c>
      <c r="AB371" s="28">
        <f t="shared" si="584"/>
        <v>135700</v>
      </c>
      <c r="AC371" s="28">
        <f t="shared" si="584"/>
        <v>207000</v>
      </c>
      <c r="AD371" s="28">
        <f t="shared" si="584"/>
        <v>207000</v>
      </c>
      <c r="AE371" s="28">
        <f t="shared" si="584"/>
        <v>0</v>
      </c>
      <c r="AF371" s="28">
        <f t="shared" si="584"/>
        <v>0</v>
      </c>
      <c r="AG371" s="28">
        <f t="shared" si="584"/>
        <v>207000</v>
      </c>
      <c r="AH371" s="28">
        <f t="shared" si="584"/>
        <v>138000</v>
      </c>
      <c r="AI371" s="28">
        <f t="shared" si="584"/>
        <v>207000</v>
      </c>
      <c r="AJ371" s="28">
        <f t="shared" si="584"/>
        <v>115000</v>
      </c>
      <c r="AK371" s="28">
        <f t="shared" si="584"/>
        <v>293000</v>
      </c>
      <c r="AL371" s="28">
        <f t="shared" si="584"/>
        <v>130000</v>
      </c>
      <c r="AM371" s="28">
        <f t="shared" si="584"/>
        <v>0</v>
      </c>
      <c r="AN371" s="28">
        <f t="shared" si="584"/>
        <v>423000</v>
      </c>
      <c r="AO371" s="22">
        <f t="shared" si="566"/>
        <v>56141.747959386819</v>
      </c>
      <c r="AP371" s="28">
        <f t="shared" si="584"/>
        <v>431000</v>
      </c>
      <c r="AQ371" s="28">
        <f t="shared" si="584"/>
        <v>0</v>
      </c>
      <c r="AR371" s="22">
        <f t="shared" si="567"/>
        <v>57203.530426703823</v>
      </c>
      <c r="AS371" s="22"/>
      <c r="AT371" s="22">
        <f t="shared" ref="AT371" si="585">SUM(AT373)</f>
        <v>44392.25</v>
      </c>
      <c r="AU371" s="22">
        <f t="shared" ref="AU371:AV371" si="586">SUM(AU373)</f>
        <v>0</v>
      </c>
      <c r="AV371" s="22">
        <f t="shared" si="586"/>
        <v>0</v>
      </c>
      <c r="AW371" s="22">
        <f t="shared" si="550"/>
        <v>57203.530426703823</v>
      </c>
      <c r="AX371" s="2"/>
      <c r="AY371" s="2"/>
      <c r="AZ371" s="2"/>
      <c r="BA371" s="2"/>
      <c r="BB371" s="2"/>
      <c r="BC371" s="2"/>
      <c r="BD371" s="2">
        <f t="shared" si="575"/>
        <v>0</v>
      </c>
      <c r="BE371" s="2">
        <f t="shared" si="576"/>
        <v>57203.530426703823</v>
      </c>
      <c r="BF371" s="2">
        <f t="shared" si="578"/>
        <v>0</v>
      </c>
      <c r="BG371" s="2"/>
      <c r="BH371" s="2">
        <f>SUM(BH373)</f>
        <v>32397.25</v>
      </c>
      <c r="BI371" s="2">
        <f>SUM(BI372)</f>
        <v>66400</v>
      </c>
      <c r="BJ371" s="2">
        <f>SUM(BJ372)</f>
        <v>41150</v>
      </c>
      <c r="BK371" s="2">
        <v>67000</v>
      </c>
      <c r="BL371" s="2">
        <v>67000</v>
      </c>
      <c r="BM371" s="10">
        <f t="shared" si="512"/>
        <v>61.972891566265062</v>
      </c>
    </row>
    <row r="372" spans="1:65" hidden="1" x14ac:dyDescent="0.2">
      <c r="A372" s="19"/>
      <c r="B372" s="31" t="s">
        <v>369</v>
      </c>
      <c r="C372" s="20"/>
      <c r="D372" s="31"/>
      <c r="E372" s="20"/>
      <c r="F372" s="20"/>
      <c r="G372" s="20"/>
      <c r="H372" s="20"/>
      <c r="I372" s="39" t="s">
        <v>370</v>
      </c>
      <c r="J372" s="33" t="s">
        <v>1</v>
      </c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2">
        <f t="shared" si="566"/>
        <v>0</v>
      </c>
      <c r="AP372" s="28">
        <v>431000</v>
      </c>
      <c r="AQ372" s="28"/>
      <c r="AR372" s="22">
        <f t="shared" si="567"/>
        <v>57203.530426703823</v>
      </c>
      <c r="AS372" s="22"/>
      <c r="AT372" s="22">
        <v>431000</v>
      </c>
      <c r="AU372" s="22"/>
      <c r="AV372" s="22"/>
      <c r="AW372" s="22">
        <f t="shared" si="550"/>
        <v>57203.530426703823</v>
      </c>
      <c r="AX372" s="2"/>
      <c r="AY372" s="2"/>
      <c r="AZ372" s="2"/>
      <c r="BA372" s="2"/>
      <c r="BB372" s="2"/>
      <c r="BC372" s="2"/>
      <c r="BD372" s="2">
        <f t="shared" si="575"/>
        <v>0</v>
      </c>
      <c r="BE372" s="2">
        <f t="shared" si="576"/>
        <v>57203.530426703823</v>
      </c>
      <c r="BF372" s="2">
        <f t="shared" si="578"/>
        <v>0</v>
      </c>
      <c r="BG372" s="2"/>
      <c r="BH372" s="2">
        <v>66400</v>
      </c>
      <c r="BI372" s="2">
        <v>66400</v>
      </c>
      <c r="BJ372" s="2">
        <f>SUM(BJ373)</f>
        <v>41150</v>
      </c>
      <c r="BK372" s="2">
        <v>66400</v>
      </c>
      <c r="BL372" s="2">
        <v>66400</v>
      </c>
      <c r="BM372" s="10">
        <f t="shared" si="512"/>
        <v>61.972891566265062</v>
      </c>
    </row>
    <row r="373" spans="1:65" hidden="1" x14ac:dyDescent="0.2">
      <c r="A373" s="29"/>
      <c r="B373" s="35"/>
      <c r="C373" s="35"/>
      <c r="D373" s="35"/>
      <c r="E373" s="35"/>
      <c r="F373" s="35"/>
      <c r="G373" s="35"/>
      <c r="H373" s="35"/>
      <c r="I373" s="21">
        <v>3</v>
      </c>
      <c r="J373" s="5" t="s">
        <v>4</v>
      </c>
      <c r="K373" s="22">
        <f t="shared" si="579"/>
        <v>398010</v>
      </c>
      <c r="L373" s="22">
        <f t="shared" si="579"/>
        <v>170000</v>
      </c>
      <c r="M373" s="22">
        <f t="shared" si="579"/>
        <v>170000</v>
      </c>
      <c r="N373" s="22">
        <f t="shared" si="579"/>
        <v>36000</v>
      </c>
      <c r="O373" s="22">
        <f t="shared" si="579"/>
        <v>36000</v>
      </c>
      <c r="P373" s="22">
        <f t="shared" si="579"/>
        <v>70000</v>
      </c>
      <c r="Q373" s="22">
        <f t="shared" si="579"/>
        <v>70000</v>
      </c>
      <c r="R373" s="22">
        <f t="shared" si="579"/>
        <v>40000</v>
      </c>
      <c r="S373" s="22">
        <f t="shared" si="579"/>
        <v>80000</v>
      </c>
      <c r="T373" s="22">
        <f t="shared" si="579"/>
        <v>45000</v>
      </c>
      <c r="U373" s="22">
        <f t="shared" si="579"/>
        <v>0</v>
      </c>
      <c r="V373" s="22">
        <f t="shared" si="579"/>
        <v>114.28571428571428</v>
      </c>
      <c r="W373" s="22">
        <f t="shared" si="579"/>
        <v>100000</v>
      </c>
      <c r="X373" s="22">
        <f t="shared" si="579"/>
        <v>150000</v>
      </c>
      <c r="Y373" s="22">
        <f t="shared" si="579"/>
        <v>174000</v>
      </c>
      <c r="Z373" s="22">
        <f t="shared" si="579"/>
        <v>207000</v>
      </c>
      <c r="AA373" s="22">
        <f t="shared" si="579"/>
        <v>207000</v>
      </c>
      <c r="AB373" s="22">
        <f t="shared" si="579"/>
        <v>135700</v>
      </c>
      <c r="AC373" s="22">
        <f t="shared" si="579"/>
        <v>207000</v>
      </c>
      <c r="AD373" s="22">
        <f t="shared" si="579"/>
        <v>207000</v>
      </c>
      <c r="AE373" s="22">
        <f t="shared" si="579"/>
        <v>0</v>
      </c>
      <c r="AF373" s="22">
        <f t="shared" si="580"/>
        <v>0</v>
      </c>
      <c r="AG373" s="22">
        <f t="shared" si="580"/>
        <v>207000</v>
      </c>
      <c r="AH373" s="22">
        <f t="shared" si="580"/>
        <v>138000</v>
      </c>
      <c r="AI373" s="22">
        <f t="shared" si="580"/>
        <v>207000</v>
      </c>
      <c r="AJ373" s="22">
        <f t="shared" si="580"/>
        <v>115000</v>
      </c>
      <c r="AK373" s="22">
        <f t="shared" si="580"/>
        <v>293000</v>
      </c>
      <c r="AL373" s="22">
        <f t="shared" si="580"/>
        <v>130000</v>
      </c>
      <c r="AM373" s="22">
        <f t="shared" si="580"/>
        <v>0</v>
      </c>
      <c r="AN373" s="22">
        <f t="shared" si="580"/>
        <v>423000</v>
      </c>
      <c r="AO373" s="22">
        <f t="shared" si="566"/>
        <v>56141.747959386819</v>
      </c>
      <c r="AP373" s="22">
        <f t="shared" si="580"/>
        <v>431000</v>
      </c>
      <c r="AQ373" s="22">
        <f t="shared" si="580"/>
        <v>0</v>
      </c>
      <c r="AR373" s="22">
        <f t="shared" si="567"/>
        <v>57203.530426703823</v>
      </c>
      <c r="AS373" s="22"/>
      <c r="AT373" s="22">
        <f t="shared" ref="AT373:AV374" si="587">SUM(AT374)</f>
        <v>44392.25</v>
      </c>
      <c r="AU373" s="22">
        <f t="shared" si="587"/>
        <v>0</v>
      </c>
      <c r="AV373" s="22">
        <f t="shared" si="587"/>
        <v>0</v>
      </c>
      <c r="AW373" s="22">
        <f t="shared" si="550"/>
        <v>57203.530426703823</v>
      </c>
      <c r="AX373" s="2"/>
      <c r="AY373" s="2"/>
      <c r="AZ373" s="2"/>
      <c r="BA373" s="2"/>
      <c r="BB373" s="2"/>
      <c r="BC373" s="2"/>
      <c r="BD373" s="2">
        <f t="shared" si="575"/>
        <v>0</v>
      </c>
      <c r="BE373" s="2">
        <f t="shared" si="576"/>
        <v>57203.530426703823</v>
      </c>
      <c r="BF373" s="2">
        <f t="shared" si="578"/>
        <v>0</v>
      </c>
      <c r="BG373" s="2">
        <f t="shared" ref="BG373:BI374" si="588">SUM(BG374)</f>
        <v>59690.01</v>
      </c>
      <c r="BH373" s="2">
        <f t="shared" si="588"/>
        <v>32397.25</v>
      </c>
      <c r="BI373" s="2">
        <f t="shared" si="588"/>
        <v>66400</v>
      </c>
      <c r="BJ373" s="2">
        <f t="shared" ref="BJ373:BL373" si="589">SUM(BJ374)</f>
        <v>41150</v>
      </c>
      <c r="BK373" s="2">
        <f t="shared" si="589"/>
        <v>67000</v>
      </c>
      <c r="BL373" s="2">
        <f t="shared" si="589"/>
        <v>68000</v>
      </c>
      <c r="BM373" s="10">
        <f t="shared" si="512"/>
        <v>61.972891566265062</v>
      </c>
    </row>
    <row r="374" spans="1:65" hidden="1" x14ac:dyDescent="0.2">
      <c r="A374" s="29"/>
      <c r="B374" s="35" t="s">
        <v>370</v>
      </c>
      <c r="C374" s="35"/>
      <c r="D374" s="35"/>
      <c r="E374" s="35"/>
      <c r="F374" s="35"/>
      <c r="G374" s="35"/>
      <c r="H374" s="35"/>
      <c r="I374" s="21">
        <v>38</v>
      </c>
      <c r="J374" s="5" t="s">
        <v>14</v>
      </c>
      <c r="K374" s="22">
        <f t="shared" ref="K374:V374" si="590">SUM(K376)</f>
        <v>398010</v>
      </c>
      <c r="L374" s="22">
        <f t="shared" si="590"/>
        <v>170000</v>
      </c>
      <c r="M374" s="22">
        <f t="shared" si="590"/>
        <v>170000</v>
      </c>
      <c r="N374" s="22">
        <f t="shared" si="590"/>
        <v>36000</v>
      </c>
      <c r="O374" s="22">
        <f>SUM(O376)</f>
        <v>36000</v>
      </c>
      <c r="P374" s="22">
        <f t="shared" si="590"/>
        <v>70000</v>
      </c>
      <c r="Q374" s="22">
        <f>SUM(Q376)</f>
        <v>70000</v>
      </c>
      <c r="R374" s="22">
        <f t="shared" si="590"/>
        <v>40000</v>
      </c>
      <c r="S374" s="22">
        <f t="shared" si="590"/>
        <v>80000</v>
      </c>
      <c r="T374" s="22">
        <f t="shared" si="590"/>
        <v>45000</v>
      </c>
      <c r="U374" s="22">
        <f t="shared" si="590"/>
        <v>0</v>
      </c>
      <c r="V374" s="22">
        <f t="shared" si="590"/>
        <v>114.28571428571428</v>
      </c>
      <c r="W374" s="22">
        <f>SUM(W375)</f>
        <v>100000</v>
      </c>
      <c r="X374" s="22">
        <f t="shared" si="579"/>
        <v>150000</v>
      </c>
      <c r="Y374" s="22">
        <f t="shared" si="579"/>
        <v>174000</v>
      </c>
      <c r="Z374" s="22">
        <f t="shared" si="579"/>
        <v>207000</v>
      </c>
      <c r="AA374" s="22">
        <f t="shared" si="579"/>
        <v>207000</v>
      </c>
      <c r="AB374" s="22">
        <f t="shared" si="579"/>
        <v>135700</v>
      </c>
      <c r="AC374" s="22">
        <f t="shared" si="579"/>
        <v>207000</v>
      </c>
      <c r="AD374" s="22">
        <f t="shared" si="579"/>
        <v>207000</v>
      </c>
      <c r="AE374" s="22">
        <f t="shared" si="579"/>
        <v>0</v>
      </c>
      <c r="AF374" s="22">
        <f t="shared" si="580"/>
        <v>0</v>
      </c>
      <c r="AG374" s="22">
        <f t="shared" si="580"/>
        <v>207000</v>
      </c>
      <c r="AH374" s="22">
        <f t="shared" si="580"/>
        <v>138000</v>
      </c>
      <c r="AI374" s="22">
        <f t="shared" si="580"/>
        <v>207000</v>
      </c>
      <c r="AJ374" s="22">
        <f t="shared" si="580"/>
        <v>115000</v>
      </c>
      <c r="AK374" s="22">
        <f t="shared" si="580"/>
        <v>293000</v>
      </c>
      <c r="AL374" s="22">
        <f t="shared" si="580"/>
        <v>130000</v>
      </c>
      <c r="AM374" s="22">
        <f t="shared" si="580"/>
        <v>0</v>
      </c>
      <c r="AN374" s="22">
        <f t="shared" si="580"/>
        <v>423000</v>
      </c>
      <c r="AO374" s="22">
        <f t="shared" si="566"/>
        <v>56141.747959386819</v>
      </c>
      <c r="AP374" s="22">
        <f t="shared" si="580"/>
        <v>431000</v>
      </c>
      <c r="AQ374" s="22"/>
      <c r="AR374" s="22">
        <f t="shared" si="567"/>
        <v>57203.530426703823</v>
      </c>
      <c r="AS374" s="22"/>
      <c r="AT374" s="22">
        <f t="shared" si="587"/>
        <v>44392.25</v>
      </c>
      <c r="AU374" s="22">
        <f t="shared" si="587"/>
        <v>0</v>
      </c>
      <c r="AV374" s="22">
        <f t="shared" si="587"/>
        <v>0</v>
      </c>
      <c r="AW374" s="22">
        <f t="shared" si="550"/>
        <v>57203.530426703823</v>
      </c>
      <c r="AX374" s="2"/>
      <c r="AY374" s="2"/>
      <c r="AZ374" s="2"/>
      <c r="BA374" s="2"/>
      <c r="BB374" s="2"/>
      <c r="BC374" s="2"/>
      <c r="BD374" s="2">
        <f t="shared" si="575"/>
        <v>0</v>
      </c>
      <c r="BE374" s="2">
        <f t="shared" si="576"/>
        <v>57203.530426703823</v>
      </c>
      <c r="BF374" s="2">
        <f t="shared" si="578"/>
        <v>0</v>
      </c>
      <c r="BG374" s="2">
        <f t="shared" si="588"/>
        <v>59690.01</v>
      </c>
      <c r="BH374" s="2">
        <f t="shared" si="588"/>
        <v>32397.25</v>
      </c>
      <c r="BI374" s="2">
        <f t="shared" si="588"/>
        <v>66400</v>
      </c>
      <c r="BJ374" s="2">
        <f>SUM(BJ375)</f>
        <v>41150</v>
      </c>
      <c r="BK374" s="2">
        <v>67000</v>
      </c>
      <c r="BL374" s="2">
        <v>68000</v>
      </c>
      <c r="BM374" s="10">
        <f t="shared" si="512"/>
        <v>61.972891566265062</v>
      </c>
    </row>
    <row r="375" spans="1:65" hidden="1" x14ac:dyDescent="0.2">
      <c r="A375" s="24"/>
      <c r="B375" s="31"/>
      <c r="C375" s="20"/>
      <c r="D375" s="20"/>
      <c r="E375" s="20"/>
      <c r="F375" s="20"/>
      <c r="G375" s="20"/>
      <c r="H375" s="20"/>
      <c r="I375" s="32">
        <v>381</v>
      </c>
      <c r="J375" s="33" t="s">
        <v>73</v>
      </c>
      <c r="K375" s="34">
        <f t="shared" ref="K375:V375" si="591">SUM(K376)</f>
        <v>398010</v>
      </c>
      <c r="L375" s="34">
        <f t="shared" si="591"/>
        <v>170000</v>
      </c>
      <c r="M375" s="34">
        <f t="shared" si="591"/>
        <v>170000</v>
      </c>
      <c r="N375" s="34">
        <f t="shared" si="591"/>
        <v>36000</v>
      </c>
      <c r="O375" s="34">
        <f t="shared" si="591"/>
        <v>36000</v>
      </c>
      <c r="P375" s="34">
        <f t="shared" si="591"/>
        <v>70000</v>
      </c>
      <c r="Q375" s="34">
        <f t="shared" si="591"/>
        <v>70000</v>
      </c>
      <c r="R375" s="34">
        <f t="shared" si="591"/>
        <v>40000</v>
      </c>
      <c r="S375" s="34">
        <f t="shared" si="591"/>
        <v>80000</v>
      </c>
      <c r="T375" s="34">
        <f t="shared" si="591"/>
        <v>45000</v>
      </c>
      <c r="U375" s="34">
        <f t="shared" si="591"/>
        <v>0</v>
      </c>
      <c r="V375" s="34">
        <f t="shared" si="591"/>
        <v>114.28571428571428</v>
      </c>
      <c r="W375" s="34">
        <f>SUM(W376:W376)</f>
        <v>100000</v>
      </c>
      <c r="X375" s="34">
        <f t="shared" ref="X375:AN375" si="592">SUM(X376:X378)</f>
        <v>150000</v>
      </c>
      <c r="Y375" s="34">
        <f t="shared" si="592"/>
        <v>174000</v>
      </c>
      <c r="Z375" s="34">
        <f t="shared" si="592"/>
        <v>207000</v>
      </c>
      <c r="AA375" s="34">
        <f t="shared" si="592"/>
        <v>207000</v>
      </c>
      <c r="AB375" s="34">
        <f t="shared" si="592"/>
        <v>135700</v>
      </c>
      <c r="AC375" s="34">
        <f t="shared" si="592"/>
        <v>207000</v>
      </c>
      <c r="AD375" s="34">
        <f t="shared" si="592"/>
        <v>207000</v>
      </c>
      <c r="AE375" s="34">
        <f t="shared" si="592"/>
        <v>0</v>
      </c>
      <c r="AF375" s="34">
        <f t="shared" si="592"/>
        <v>0</v>
      </c>
      <c r="AG375" s="34">
        <f t="shared" si="592"/>
        <v>207000</v>
      </c>
      <c r="AH375" s="34">
        <f t="shared" si="592"/>
        <v>138000</v>
      </c>
      <c r="AI375" s="34">
        <f t="shared" si="592"/>
        <v>207000</v>
      </c>
      <c r="AJ375" s="34">
        <f t="shared" si="592"/>
        <v>115000</v>
      </c>
      <c r="AK375" s="34">
        <f t="shared" si="592"/>
        <v>293000</v>
      </c>
      <c r="AL375" s="34">
        <f t="shared" si="592"/>
        <v>130000</v>
      </c>
      <c r="AM375" s="34">
        <f t="shared" si="592"/>
        <v>0</v>
      </c>
      <c r="AN375" s="34">
        <f t="shared" si="592"/>
        <v>423000</v>
      </c>
      <c r="AO375" s="22">
        <f t="shared" si="566"/>
        <v>56141.747959386819</v>
      </c>
      <c r="AP375" s="34">
        <f>SUM(AP376:AP378)</f>
        <v>431000</v>
      </c>
      <c r="AQ375" s="34"/>
      <c r="AR375" s="22">
        <f t="shared" si="567"/>
        <v>57203.530426703823</v>
      </c>
      <c r="AS375" s="22"/>
      <c r="AT375" s="22">
        <f>SUM(AT376:AT378)</f>
        <v>44392.25</v>
      </c>
      <c r="AU375" s="22">
        <f>SUM(AU376:AU378)</f>
        <v>0</v>
      </c>
      <c r="AV375" s="22">
        <f>SUM(AV376:AV378)</f>
        <v>0</v>
      </c>
      <c r="AW375" s="22">
        <f t="shared" si="550"/>
        <v>57203.530426703823</v>
      </c>
      <c r="AX375" s="2"/>
      <c r="AY375" s="2"/>
      <c r="AZ375" s="2"/>
      <c r="BA375" s="2"/>
      <c r="BB375" s="2"/>
      <c r="BC375" s="2"/>
      <c r="BD375" s="2">
        <f t="shared" si="575"/>
        <v>0</v>
      </c>
      <c r="BE375" s="2">
        <f t="shared" si="576"/>
        <v>57203.530426703823</v>
      </c>
      <c r="BF375" s="2">
        <f t="shared" si="578"/>
        <v>0</v>
      </c>
      <c r="BG375" s="2">
        <f>SUM(BG376:BG378)</f>
        <v>59690.01</v>
      </c>
      <c r="BH375" s="2">
        <f>SUM(BH376:BH378)</f>
        <v>32397.25</v>
      </c>
      <c r="BI375" s="2">
        <f>SUM(BI376:BI378)</f>
        <v>66400</v>
      </c>
      <c r="BJ375" s="2">
        <f>SUM(BJ376:BJ378)</f>
        <v>41150</v>
      </c>
      <c r="BK375" s="2"/>
      <c r="BL375" s="2"/>
      <c r="BM375" s="10">
        <f t="shared" si="512"/>
        <v>61.972891566265062</v>
      </c>
    </row>
    <row r="376" spans="1:65" hidden="1" x14ac:dyDescent="0.2">
      <c r="A376" s="24"/>
      <c r="B376" s="31"/>
      <c r="C376" s="20"/>
      <c r="D376" s="20"/>
      <c r="E376" s="20"/>
      <c r="F376" s="20"/>
      <c r="G376" s="20"/>
      <c r="H376" s="31"/>
      <c r="I376" s="32">
        <v>38112</v>
      </c>
      <c r="J376" s="33" t="s">
        <v>256</v>
      </c>
      <c r="K376" s="34">
        <v>398010</v>
      </c>
      <c r="L376" s="34">
        <v>170000</v>
      </c>
      <c r="M376" s="34">
        <v>170000</v>
      </c>
      <c r="N376" s="34">
        <v>36000</v>
      </c>
      <c r="O376" s="34">
        <v>36000</v>
      </c>
      <c r="P376" s="34">
        <v>70000</v>
      </c>
      <c r="Q376" s="34">
        <v>70000</v>
      </c>
      <c r="R376" s="34">
        <v>40000</v>
      </c>
      <c r="S376" s="34">
        <v>80000</v>
      </c>
      <c r="T376" s="34">
        <v>45000</v>
      </c>
      <c r="U376" s="34"/>
      <c r="V376" s="22">
        <f t="shared" si="502"/>
        <v>114.28571428571428</v>
      </c>
      <c r="W376" s="34">
        <v>100000</v>
      </c>
      <c r="X376" s="34">
        <v>150000</v>
      </c>
      <c r="Y376" s="34">
        <v>165000</v>
      </c>
      <c r="Z376" s="34">
        <v>180000</v>
      </c>
      <c r="AA376" s="34">
        <v>180000</v>
      </c>
      <c r="AB376" s="34">
        <v>117200</v>
      </c>
      <c r="AC376" s="34">
        <v>180000</v>
      </c>
      <c r="AD376" s="34">
        <v>180000</v>
      </c>
      <c r="AE376" s="34"/>
      <c r="AF376" s="34"/>
      <c r="AG376" s="37">
        <f>SUM(AD376+AE376-AF376)</f>
        <v>180000</v>
      </c>
      <c r="AH376" s="34">
        <v>125000</v>
      </c>
      <c r="AI376" s="34">
        <v>180000</v>
      </c>
      <c r="AJ376" s="2">
        <v>93000</v>
      </c>
      <c r="AK376" s="34">
        <v>266000</v>
      </c>
      <c r="AL376" s="34">
        <v>130000</v>
      </c>
      <c r="AM376" s="34"/>
      <c r="AN376" s="2">
        <f t="shared" si="542"/>
        <v>396000</v>
      </c>
      <c r="AO376" s="22">
        <f t="shared" si="566"/>
        <v>52558.232132191915</v>
      </c>
      <c r="AP376" s="2">
        <v>400000</v>
      </c>
      <c r="AQ376" s="2"/>
      <c r="AR376" s="22">
        <f t="shared" si="567"/>
        <v>53089.123365850421</v>
      </c>
      <c r="AS376" s="22">
        <v>42000</v>
      </c>
      <c r="AT376" s="22">
        <v>42000</v>
      </c>
      <c r="AU376" s="22"/>
      <c r="AV376" s="22"/>
      <c r="AW376" s="22">
        <f t="shared" si="550"/>
        <v>53089.123365850421</v>
      </c>
      <c r="AX376" s="2"/>
      <c r="AY376" s="2"/>
      <c r="AZ376" s="2">
        <v>53089.120000000003</v>
      </c>
      <c r="BA376" s="2"/>
      <c r="BB376" s="2"/>
      <c r="BC376" s="2"/>
      <c r="BD376" s="2">
        <f t="shared" si="575"/>
        <v>53089.120000000003</v>
      </c>
      <c r="BE376" s="2">
        <f t="shared" si="576"/>
        <v>3.3658504180493765E-3</v>
      </c>
      <c r="BF376" s="2">
        <f t="shared" si="578"/>
        <v>-53089.120000000003</v>
      </c>
      <c r="BG376" s="2">
        <v>57000</v>
      </c>
      <c r="BH376" s="2">
        <v>31000</v>
      </c>
      <c r="BI376" s="2">
        <v>60000</v>
      </c>
      <c r="BJ376" s="2">
        <v>39500</v>
      </c>
      <c r="BK376" s="2"/>
      <c r="BL376" s="2"/>
      <c r="BM376" s="10">
        <f t="shared" si="512"/>
        <v>65.833333333333329</v>
      </c>
    </row>
    <row r="377" spans="1:65" hidden="1" x14ac:dyDescent="0.2">
      <c r="A377" s="24"/>
      <c r="B377" s="31"/>
      <c r="C377" s="20"/>
      <c r="D377" s="20"/>
      <c r="E377" s="20"/>
      <c r="F377" s="20"/>
      <c r="G377" s="20"/>
      <c r="H377" s="31"/>
      <c r="I377" s="32">
        <v>38112</v>
      </c>
      <c r="J377" s="33" t="s">
        <v>236</v>
      </c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22"/>
      <c r="W377" s="34"/>
      <c r="X377" s="34"/>
      <c r="Y377" s="34">
        <v>3000</v>
      </c>
      <c r="Z377" s="34">
        <v>18000</v>
      </c>
      <c r="AA377" s="34">
        <v>18000</v>
      </c>
      <c r="AB377" s="34">
        <v>13500</v>
      </c>
      <c r="AC377" s="34">
        <v>18000</v>
      </c>
      <c r="AD377" s="34">
        <v>18000</v>
      </c>
      <c r="AE377" s="34"/>
      <c r="AF377" s="34"/>
      <c r="AG377" s="37">
        <f t="shared" ref="AG377:AG378" si="593">SUM(AD377+AE377-AF377)</f>
        <v>18000</v>
      </c>
      <c r="AH377" s="34">
        <v>7000</v>
      </c>
      <c r="AI377" s="34">
        <v>18000</v>
      </c>
      <c r="AJ377" s="2">
        <v>18000</v>
      </c>
      <c r="AK377" s="34">
        <v>18000</v>
      </c>
      <c r="AL377" s="34"/>
      <c r="AM377" s="34"/>
      <c r="AN377" s="2">
        <f t="shared" si="542"/>
        <v>18000</v>
      </c>
      <c r="AO377" s="22">
        <f t="shared" si="566"/>
        <v>2389.0105514632687</v>
      </c>
      <c r="AP377" s="2">
        <v>18000</v>
      </c>
      <c r="AQ377" s="2"/>
      <c r="AR377" s="22">
        <f t="shared" si="567"/>
        <v>2389.0105514632687</v>
      </c>
      <c r="AS377" s="22">
        <v>1397.25</v>
      </c>
      <c r="AT377" s="22">
        <v>1397.25</v>
      </c>
      <c r="AU377" s="22"/>
      <c r="AV377" s="22"/>
      <c r="AW377" s="22">
        <f t="shared" si="550"/>
        <v>2389.0105514632687</v>
      </c>
      <c r="AX377" s="2"/>
      <c r="AY377" s="2"/>
      <c r="AZ377" s="2">
        <v>2389.0100000000002</v>
      </c>
      <c r="BA377" s="2"/>
      <c r="BB377" s="2"/>
      <c r="BC377" s="2"/>
      <c r="BD377" s="2">
        <f t="shared" si="575"/>
        <v>2389.0100000000002</v>
      </c>
      <c r="BE377" s="2">
        <f t="shared" si="576"/>
        <v>5.51463268493535E-4</v>
      </c>
      <c r="BF377" s="2">
        <f t="shared" si="578"/>
        <v>-2389.0100000000002</v>
      </c>
      <c r="BG377" s="2">
        <v>2390.0100000000002</v>
      </c>
      <c r="BH377" s="2">
        <v>1397.25</v>
      </c>
      <c r="BI377" s="2">
        <v>2400</v>
      </c>
      <c r="BJ377" s="2">
        <v>1500</v>
      </c>
      <c r="BK377" s="2"/>
      <c r="BL377" s="2"/>
      <c r="BM377" s="10">
        <f t="shared" si="512"/>
        <v>62.5</v>
      </c>
    </row>
    <row r="378" spans="1:65" hidden="1" x14ac:dyDescent="0.2">
      <c r="A378" s="24"/>
      <c r="B378" s="31"/>
      <c r="C378" s="20"/>
      <c r="D378" s="20"/>
      <c r="E378" s="20"/>
      <c r="F378" s="20"/>
      <c r="G378" s="20"/>
      <c r="H378" s="31"/>
      <c r="I378" s="32">
        <v>38112</v>
      </c>
      <c r="J378" s="33" t="s">
        <v>237</v>
      </c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22"/>
      <c r="W378" s="34"/>
      <c r="X378" s="34"/>
      <c r="Y378" s="34">
        <v>6000</v>
      </c>
      <c r="Z378" s="34">
        <v>9000</v>
      </c>
      <c r="AA378" s="34">
        <v>9000</v>
      </c>
      <c r="AB378" s="34">
        <v>5000</v>
      </c>
      <c r="AC378" s="34">
        <v>9000</v>
      </c>
      <c r="AD378" s="34">
        <v>9000</v>
      </c>
      <c r="AE378" s="34"/>
      <c r="AF378" s="34"/>
      <c r="AG378" s="37">
        <f t="shared" si="593"/>
        <v>9000</v>
      </c>
      <c r="AH378" s="34">
        <v>6000</v>
      </c>
      <c r="AI378" s="34">
        <v>9000</v>
      </c>
      <c r="AJ378" s="2">
        <v>4000</v>
      </c>
      <c r="AK378" s="34">
        <v>9000</v>
      </c>
      <c r="AL378" s="34"/>
      <c r="AM378" s="34"/>
      <c r="AN378" s="2">
        <f t="shared" si="542"/>
        <v>9000</v>
      </c>
      <c r="AO378" s="22">
        <f t="shared" si="566"/>
        <v>1194.5052757316344</v>
      </c>
      <c r="AP378" s="2">
        <v>13000</v>
      </c>
      <c r="AQ378" s="2"/>
      <c r="AR378" s="22">
        <f t="shared" si="567"/>
        <v>1725.3965093901386</v>
      </c>
      <c r="AS378" s="22">
        <v>995</v>
      </c>
      <c r="AT378" s="22">
        <v>995</v>
      </c>
      <c r="AU378" s="22"/>
      <c r="AV378" s="22"/>
      <c r="AW378" s="22">
        <f t="shared" si="550"/>
        <v>1725.3965093901386</v>
      </c>
      <c r="AX378" s="2"/>
      <c r="AY378" s="2"/>
      <c r="AZ378" s="2">
        <v>1725.4</v>
      </c>
      <c r="BA378" s="2"/>
      <c r="BB378" s="2"/>
      <c r="BC378" s="2"/>
      <c r="BD378" s="2">
        <f t="shared" si="575"/>
        <v>1725.4</v>
      </c>
      <c r="BE378" s="2">
        <f t="shared" si="576"/>
        <v>-3.4906098615010706E-3</v>
      </c>
      <c r="BF378" s="2">
        <f t="shared" si="578"/>
        <v>-1725.4</v>
      </c>
      <c r="BG378" s="2">
        <v>300</v>
      </c>
      <c r="BH378" s="2">
        <v>0</v>
      </c>
      <c r="BI378" s="2">
        <v>4000</v>
      </c>
      <c r="BJ378" s="2">
        <v>150</v>
      </c>
      <c r="BK378" s="2"/>
      <c r="BL378" s="2"/>
      <c r="BM378" s="10">
        <f t="shared" si="512"/>
        <v>3.75</v>
      </c>
    </row>
    <row r="379" spans="1:65" hidden="1" x14ac:dyDescent="0.2">
      <c r="A379" s="29" t="s">
        <v>217</v>
      </c>
      <c r="B379" s="38"/>
      <c r="C379" s="38"/>
      <c r="D379" s="38"/>
      <c r="E379" s="38"/>
      <c r="F379" s="38"/>
      <c r="G379" s="38"/>
      <c r="H379" s="38"/>
      <c r="I379" s="26" t="s">
        <v>225</v>
      </c>
      <c r="J379" s="27" t="s">
        <v>317</v>
      </c>
      <c r="K379" s="28">
        <f t="shared" ref="K379:AL384" si="594">SUM(K380)</f>
        <v>0</v>
      </c>
      <c r="L379" s="28">
        <f t="shared" si="594"/>
        <v>105000</v>
      </c>
      <c r="M379" s="28">
        <f t="shared" si="594"/>
        <v>105000</v>
      </c>
      <c r="N379" s="28">
        <f t="shared" si="594"/>
        <v>8000</v>
      </c>
      <c r="O379" s="28">
        <f t="shared" si="594"/>
        <v>8000</v>
      </c>
      <c r="P379" s="28">
        <f t="shared" si="594"/>
        <v>10000</v>
      </c>
      <c r="Q379" s="28">
        <f t="shared" si="594"/>
        <v>10000</v>
      </c>
      <c r="R379" s="28">
        <f t="shared" si="594"/>
        <v>1000</v>
      </c>
      <c r="S379" s="28">
        <f t="shared" si="594"/>
        <v>10000</v>
      </c>
      <c r="T379" s="28">
        <f t="shared" si="594"/>
        <v>3000</v>
      </c>
      <c r="U379" s="28">
        <f t="shared" si="594"/>
        <v>0</v>
      </c>
      <c r="V379" s="28">
        <f t="shared" si="594"/>
        <v>100</v>
      </c>
      <c r="W379" s="28">
        <f t="shared" si="594"/>
        <v>10000</v>
      </c>
      <c r="X379" s="28">
        <f t="shared" si="594"/>
        <v>40000</v>
      </c>
      <c r="Y379" s="28">
        <f t="shared" si="594"/>
        <v>30000</v>
      </c>
      <c r="Z379" s="28">
        <f t="shared" si="594"/>
        <v>30000</v>
      </c>
      <c r="AA379" s="28">
        <f t="shared" si="594"/>
        <v>35000</v>
      </c>
      <c r="AB379" s="28">
        <f t="shared" si="594"/>
        <v>18000</v>
      </c>
      <c r="AC379" s="28">
        <f t="shared" si="594"/>
        <v>315000</v>
      </c>
      <c r="AD379" s="28">
        <f t="shared" si="594"/>
        <v>290000</v>
      </c>
      <c r="AE379" s="28">
        <f t="shared" si="594"/>
        <v>0</v>
      </c>
      <c r="AF379" s="28">
        <f t="shared" si="594"/>
        <v>0</v>
      </c>
      <c r="AG379" s="28">
        <f t="shared" si="594"/>
        <v>290000</v>
      </c>
      <c r="AH379" s="28">
        <f t="shared" si="594"/>
        <v>133000</v>
      </c>
      <c r="AI379" s="28">
        <f t="shared" si="594"/>
        <v>555000</v>
      </c>
      <c r="AJ379" s="28">
        <f t="shared" si="594"/>
        <v>0</v>
      </c>
      <c r="AK379" s="28">
        <f t="shared" si="594"/>
        <v>555000</v>
      </c>
      <c r="AL379" s="28">
        <f t="shared" ref="AL379:AQ384" si="595">SUM(AL380)</f>
        <v>0</v>
      </c>
      <c r="AM379" s="28">
        <f t="shared" si="595"/>
        <v>150000</v>
      </c>
      <c r="AN379" s="28">
        <f t="shared" si="595"/>
        <v>405000</v>
      </c>
      <c r="AO379" s="22">
        <f t="shared" si="566"/>
        <v>53752.737407923545</v>
      </c>
      <c r="AP379" s="28">
        <f t="shared" si="595"/>
        <v>260000</v>
      </c>
      <c r="AQ379" s="28">
        <f t="shared" si="595"/>
        <v>0</v>
      </c>
      <c r="AR379" s="22">
        <f t="shared" si="567"/>
        <v>34507.930187802769</v>
      </c>
      <c r="AS379" s="22"/>
      <c r="AT379" s="22">
        <f t="shared" ref="AT379:AV380" si="596">SUM(AT380)</f>
        <v>19054.45</v>
      </c>
      <c r="AU379" s="22">
        <f t="shared" si="596"/>
        <v>0</v>
      </c>
      <c r="AV379" s="22">
        <f t="shared" si="596"/>
        <v>0</v>
      </c>
      <c r="AW379" s="22">
        <f t="shared" si="550"/>
        <v>34507.930187802769</v>
      </c>
      <c r="AX379" s="2"/>
      <c r="AY379" s="2"/>
      <c r="AZ379" s="2"/>
      <c r="BA379" s="2"/>
      <c r="BB379" s="2"/>
      <c r="BC379" s="2"/>
      <c r="BD379" s="2">
        <f t="shared" si="575"/>
        <v>0</v>
      </c>
      <c r="BE379" s="2">
        <f t="shared" si="576"/>
        <v>34507.930187802769</v>
      </c>
      <c r="BF379" s="2">
        <f t="shared" si="578"/>
        <v>0</v>
      </c>
      <c r="BG379" s="2">
        <f>SUM(BG380)</f>
        <v>19754.45</v>
      </c>
      <c r="BH379" s="2">
        <f>SUM(BH380)</f>
        <v>18354.45</v>
      </c>
      <c r="BI379" s="2">
        <f>SUM(BI380)</f>
        <v>30000</v>
      </c>
      <c r="BJ379" s="2">
        <f>SUM(BJ380)</f>
        <v>6480.04</v>
      </c>
      <c r="BK379" s="2">
        <f t="shared" ref="BK379:BL379" si="597">SUM(BK380)</f>
        <v>30000</v>
      </c>
      <c r="BL379" s="2">
        <f t="shared" si="597"/>
        <v>30000</v>
      </c>
      <c r="BM379" s="10">
        <f t="shared" si="512"/>
        <v>21.600133333333332</v>
      </c>
    </row>
    <row r="380" spans="1:65" hidden="1" x14ac:dyDescent="0.2">
      <c r="A380" s="24" t="s">
        <v>218</v>
      </c>
      <c r="B380" s="31"/>
      <c r="C380" s="20"/>
      <c r="D380" s="20"/>
      <c r="E380" s="20"/>
      <c r="F380" s="20"/>
      <c r="G380" s="20"/>
      <c r="H380" s="20"/>
      <c r="I380" s="32" t="s">
        <v>21</v>
      </c>
      <c r="J380" s="33" t="s">
        <v>317</v>
      </c>
      <c r="K380" s="34">
        <f>SUM(K381)</f>
        <v>0</v>
      </c>
      <c r="L380" s="34">
        <f t="shared" si="594"/>
        <v>105000</v>
      </c>
      <c r="M380" s="34">
        <f t="shared" si="594"/>
        <v>105000</v>
      </c>
      <c r="N380" s="34">
        <f t="shared" si="594"/>
        <v>8000</v>
      </c>
      <c r="O380" s="34">
        <f t="shared" si="594"/>
        <v>8000</v>
      </c>
      <c r="P380" s="34">
        <f t="shared" si="594"/>
        <v>10000</v>
      </c>
      <c r="Q380" s="34">
        <f t="shared" si="594"/>
        <v>10000</v>
      </c>
      <c r="R380" s="34">
        <f t="shared" si="594"/>
        <v>1000</v>
      </c>
      <c r="S380" s="34">
        <f t="shared" si="594"/>
        <v>10000</v>
      </c>
      <c r="T380" s="34">
        <f t="shared" si="594"/>
        <v>3000</v>
      </c>
      <c r="U380" s="34">
        <f t="shared" si="594"/>
        <v>0</v>
      </c>
      <c r="V380" s="34">
        <f t="shared" si="594"/>
        <v>100</v>
      </c>
      <c r="W380" s="34">
        <f t="shared" si="594"/>
        <v>10000</v>
      </c>
      <c r="X380" s="34">
        <f t="shared" si="594"/>
        <v>40000</v>
      </c>
      <c r="Y380" s="34">
        <f t="shared" si="594"/>
        <v>30000</v>
      </c>
      <c r="Z380" s="34">
        <f t="shared" si="594"/>
        <v>30000</v>
      </c>
      <c r="AA380" s="34">
        <f t="shared" si="594"/>
        <v>35000</v>
      </c>
      <c r="AB380" s="34">
        <f t="shared" si="594"/>
        <v>18000</v>
      </c>
      <c r="AC380" s="34">
        <f t="shared" si="594"/>
        <v>315000</v>
      </c>
      <c r="AD380" s="34">
        <f t="shared" si="594"/>
        <v>290000</v>
      </c>
      <c r="AE380" s="34">
        <f t="shared" si="594"/>
        <v>0</v>
      </c>
      <c r="AF380" s="34">
        <f t="shared" si="594"/>
        <v>0</v>
      </c>
      <c r="AG380" s="34">
        <f t="shared" si="594"/>
        <v>290000</v>
      </c>
      <c r="AH380" s="34">
        <f t="shared" si="594"/>
        <v>133000</v>
      </c>
      <c r="AI380" s="34">
        <f t="shared" si="594"/>
        <v>555000</v>
      </c>
      <c r="AJ380" s="34">
        <f t="shared" si="594"/>
        <v>0</v>
      </c>
      <c r="AK380" s="34">
        <f t="shared" si="594"/>
        <v>555000</v>
      </c>
      <c r="AL380" s="34">
        <f t="shared" si="595"/>
        <v>0</v>
      </c>
      <c r="AM380" s="34">
        <f t="shared" si="595"/>
        <v>150000</v>
      </c>
      <c r="AN380" s="34">
        <f t="shared" si="595"/>
        <v>405000</v>
      </c>
      <c r="AO380" s="22">
        <f t="shared" si="566"/>
        <v>53752.737407923545</v>
      </c>
      <c r="AP380" s="34">
        <f t="shared" si="595"/>
        <v>260000</v>
      </c>
      <c r="AQ380" s="34">
        <f t="shared" si="595"/>
        <v>0</v>
      </c>
      <c r="AR380" s="22">
        <f t="shared" si="567"/>
        <v>34507.930187802769</v>
      </c>
      <c r="AS380" s="22"/>
      <c r="AT380" s="22">
        <f t="shared" si="596"/>
        <v>19054.45</v>
      </c>
      <c r="AU380" s="22">
        <f t="shared" si="596"/>
        <v>0</v>
      </c>
      <c r="AV380" s="22">
        <f t="shared" si="596"/>
        <v>0</v>
      </c>
      <c r="AW380" s="22">
        <f t="shared" ref="AW380:AW391" si="598">SUM(AR380+AU380-AV380)</f>
        <v>34507.930187802769</v>
      </c>
      <c r="AX380" s="2"/>
      <c r="AY380" s="2"/>
      <c r="AZ380" s="2"/>
      <c r="BA380" s="2"/>
      <c r="BB380" s="2"/>
      <c r="BC380" s="2"/>
      <c r="BD380" s="2">
        <f t="shared" si="575"/>
        <v>0</v>
      </c>
      <c r="BE380" s="2">
        <f t="shared" si="576"/>
        <v>34507.930187802769</v>
      </c>
      <c r="BF380" s="2">
        <f t="shared" si="578"/>
        <v>0</v>
      </c>
      <c r="BG380" s="2">
        <f>SUM(BG383)</f>
        <v>19754.45</v>
      </c>
      <c r="BH380" s="2">
        <f>SUM(BH383)</f>
        <v>18354.45</v>
      </c>
      <c r="BI380" s="2">
        <f>SUM(BI383)</f>
        <v>30000</v>
      </c>
      <c r="BJ380" s="2">
        <f>SUM(BJ383)</f>
        <v>6480.04</v>
      </c>
      <c r="BK380" s="2">
        <f t="shared" ref="BK380:BL380" si="599">SUM(BK383)</f>
        <v>30000</v>
      </c>
      <c r="BL380" s="2">
        <f t="shared" si="599"/>
        <v>30000</v>
      </c>
      <c r="BM380" s="10">
        <f t="shared" si="512"/>
        <v>21.600133333333332</v>
      </c>
    </row>
    <row r="381" spans="1:65" hidden="1" x14ac:dyDescent="0.2">
      <c r="A381" s="24"/>
      <c r="B381" s="31"/>
      <c r="C381" s="20"/>
      <c r="D381" s="20"/>
      <c r="E381" s="20"/>
      <c r="F381" s="20"/>
      <c r="G381" s="20"/>
      <c r="H381" s="20"/>
      <c r="I381" s="32" t="s">
        <v>318</v>
      </c>
      <c r="J381" s="33"/>
      <c r="K381" s="34">
        <f t="shared" ref="K381:AQ381" si="600">SUM(K383)</f>
        <v>0</v>
      </c>
      <c r="L381" s="34">
        <f t="shared" si="600"/>
        <v>105000</v>
      </c>
      <c r="M381" s="34">
        <f t="shared" si="600"/>
        <v>105000</v>
      </c>
      <c r="N381" s="34">
        <f t="shared" si="600"/>
        <v>8000</v>
      </c>
      <c r="O381" s="34">
        <f t="shared" si="600"/>
        <v>8000</v>
      </c>
      <c r="P381" s="34">
        <f t="shared" si="600"/>
        <v>10000</v>
      </c>
      <c r="Q381" s="34">
        <f t="shared" si="600"/>
        <v>10000</v>
      </c>
      <c r="R381" s="34">
        <f t="shared" si="600"/>
        <v>1000</v>
      </c>
      <c r="S381" s="34">
        <f t="shared" si="600"/>
        <v>10000</v>
      </c>
      <c r="T381" s="34">
        <f t="shared" si="600"/>
        <v>3000</v>
      </c>
      <c r="U381" s="34">
        <f t="shared" si="600"/>
        <v>0</v>
      </c>
      <c r="V381" s="34">
        <f t="shared" si="600"/>
        <v>100</v>
      </c>
      <c r="W381" s="34">
        <f t="shared" si="600"/>
        <v>10000</v>
      </c>
      <c r="X381" s="34">
        <f t="shared" si="600"/>
        <v>40000</v>
      </c>
      <c r="Y381" s="34">
        <f t="shared" si="600"/>
        <v>30000</v>
      </c>
      <c r="Z381" s="34">
        <f t="shared" si="600"/>
        <v>30000</v>
      </c>
      <c r="AA381" s="34">
        <f t="shared" si="600"/>
        <v>35000</v>
      </c>
      <c r="AB381" s="34">
        <f t="shared" si="600"/>
        <v>18000</v>
      </c>
      <c r="AC381" s="34">
        <f t="shared" si="600"/>
        <v>315000</v>
      </c>
      <c r="AD381" s="34">
        <f t="shared" si="600"/>
        <v>290000</v>
      </c>
      <c r="AE381" s="34">
        <f t="shared" si="600"/>
        <v>0</v>
      </c>
      <c r="AF381" s="34">
        <f t="shared" si="600"/>
        <v>0</v>
      </c>
      <c r="AG381" s="34">
        <f t="shared" si="600"/>
        <v>290000</v>
      </c>
      <c r="AH381" s="34">
        <f t="shared" si="600"/>
        <v>133000</v>
      </c>
      <c r="AI381" s="34">
        <f t="shared" si="600"/>
        <v>555000</v>
      </c>
      <c r="AJ381" s="34">
        <f t="shared" si="600"/>
        <v>0</v>
      </c>
      <c r="AK381" s="34">
        <f t="shared" si="600"/>
        <v>555000</v>
      </c>
      <c r="AL381" s="34">
        <f t="shared" si="600"/>
        <v>0</v>
      </c>
      <c r="AM381" s="34">
        <f t="shared" si="600"/>
        <v>150000</v>
      </c>
      <c r="AN381" s="34">
        <f t="shared" si="600"/>
        <v>405000</v>
      </c>
      <c r="AO381" s="22">
        <f t="shared" si="566"/>
        <v>53752.737407923545</v>
      </c>
      <c r="AP381" s="34">
        <f t="shared" si="600"/>
        <v>260000</v>
      </c>
      <c r="AQ381" s="34">
        <f t="shared" si="600"/>
        <v>0</v>
      </c>
      <c r="AR381" s="22">
        <f t="shared" si="567"/>
        <v>34507.930187802769</v>
      </c>
      <c r="AS381" s="22"/>
      <c r="AT381" s="22">
        <f t="shared" ref="AT381" si="601">SUM(AT383)</f>
        <v>19054.45</v>
      </c>
      <c r="AU381" s="22">
        <f t="shared" ref="AU381:AV381" si="602">SUM(AU383)</f>
        <v>0</v>
      </c>
      <c r="AV381" s="22">
        <f t="shared" si="602"/>
        <v>0</v>
      </c>
      <c r="AW381" s="22">
        <f t="shared" si="598"/>
        <v>34507.930187802769</v>
      </c>
      <c r="AX381" s="2"/>
      <c r="AY381" s="2"/>
      <c r="AZ381" s="2"/>
      <c r="BA381" s="2"/>
      <c r="BB381" s="2"/>
      <c r="BC381" s="2"/>
      <c r="BD381" s="2">
        <f t="shared" si="575"/>
        <v>0</v>
      </c>
      <c r="BE381" s="2">
        <f t="shared" si="576"/>
        <v>34507.930187802769</v>
      </c>
      <c r="BF381" s="2">
        <f t="shared" si="578"/>
        <v>0</v>
      </c>
      <c r="BG381" s="2"/>
      <c r="BH381" s="2">
        <f>SUM(BH382)</f>
        <v>30000</v>
      </c>
      <c r="BI381" s="2">
        <f>SUM(BI382)</f>
        <v>30000</v>
      </c>
      <c r="BJ381" s="2">
        <f>SUM(BJ382)</f>
        <v>6480.04</v>
      </c>
      <c r="BK381" s="2">
        <f t="shared" ref="BK381:BL381" si="603">SUM(BK382)</f>
        <v>30000</v>
      </c>
      <c r="BL381" s="2">
        <f t="shared" si="603"/>
        <v>30000</v>
      </c>
      <c r="BM381" s="10">
        <f t="shared" si="512"/>
        <v>21.600133333333332</v>
      </c>
    </row>
    <row r="382" spans="1:65" hidden="1" x14ac:dyDescent="0.2">
      <c r="A382" s="24"/>
      <c r="B382" s="31" t="s">
        <v>369</v>
      </c>
      <c r="C382" s="20"/>
      <c r="D382" s="31"/>
      <c r="E382" s="20"/>
      <c r="F382" s="20"/>
      <c r="G382" s="20"/>
      <c r="H382" s="20"/>
      <c r="I382" s="39" t="s">
        <v>370</v>
      </c>
      <c r="J382" s="33" t="s">
        <v>1</v>
      </c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22">
        <f t="shared" si="566"/>
        <v>0</v>
      </c>
      <c r="AP382" s="34">
        <v>260000</v>
      </c>
      <c r="AQ382" s="34"/>
      <c r="AR382" s="22">
        <f t="shared" si="567"/>
        <v>34507.930187802769</v>
      </c>
      <c r="AS382" s="22"/>
      <c r="AT382" s="22">
        <v>260000</v>
      </c>
      <c r="AU382" s="22"/>
      <c r="AV382" s="22"/>
      <c r="AW382" s="22">
        <f t="shared" si="598"/>
        <v>34507.930187802769</v>
      </c>
      <c r="AX382" s="2"/>
      <c r="AY382" s="2"/>
      <c r="AZ382" s="2"/>
      <c r="BA382" s="2"/>
      <c r="BB382" s="2"/>
      <c r="BC382" s="2"/>
      <c r="BD382" s="2">
        <f t="shared" si="575"/>
        <v>0</v>
      </c>
      <c r="BE382" s="2">
        <f t="shared" si="576"/>
        <v>34507.930187802769</v>
      </c>
      <c r="BF382" s="2">
        <f t="shared" si="578"/>
        <v>0</v>
      </c>
      <c r="BG382" s="2"/>
      <c r="BH382" s="2">
        <v>30000</v>
      </c>
      <c r="BI382" s="2">
        <v>30000</v>
      </c>
      <c r="BJ382" s="2">
        <f>SUM(BJ383)</f>
        <v>6480.04</v>
      </c>
      <c r="BK382" s="2">
        <v>30000</v>
      </c>
      <c r="BL382" s="2">
        <v>30000</v>
      </c>
      <c r="BM382" s="10">
        <f t="shared" si="512"/>
        <v>21.600133333333332</v>
      </c>
    </row>
    <row r="383" spans="1:65" hidden="1" x14ac:dyDescent="0.2">
      <c r="A383" s="29"/>
      <c r="B383" s="36"/>
      <c r="C383" s="35"/>
      <c r="D383" s="35"/>
      <c r="E383" s="35"/>
      <c r="F383" s="35"/>
      <c r="G383" s="35"/>
      <c r="H383" s="35"/>
      <c r="I383" s="21">
        <v>3</v>
      </c>
      <c r="J383" s="5" t="s">
        <v>4</v>
      </c>
      <c r="K383" s="22">
        <f t="shared" ref="K383:AE385" si="604">SUM(K384)</f>
        <v>0</v>
      </c>
      <c r="L383" s="22">
        <f t="shared" si="604"/>
        <v>105000</v>
      </c>
      <c r="M383" s="22">
        <f t="shared" si="604"/>
        <v>105000</v>
      </c>
      <c r="N383" s="22">
        <f t="shared" si="604"/>
        <v>8000</v>
      </c>
      <c r="O383" s="22">
        <f t="shared" si="604"/>
        <v>8000</v>
      </c>
      <c r="P383" s="22">
        <f t="shared" si="604"/>
        <v>10000</v>
      </c>
      <c r="Q383" s="22">
        <f t="shared" si="604"/>
        <v>10000</v>
      </c>
      <c r="R383" s="22">
        <f t="shared" si="604"/>
        <v>1000</v>
      </c>
      <c r="S383" s="22">
        <f t="shared" si="604"/>
        <v>10000</v>
      </c>
      <c r="T383" s="22">
        <f t="shared" si="604"/>
        <v>3000</v>
      </c>
      <c r="U383" s="22">
        <f t="shared" si="604"/>
        <v>0</v>
      </c>
      <c r="V383" s="22">
        <f t="shared" si="604"/>
        <v>100</v>
      </c>
      <c r="W383" s="22">
        <f t="shared" si="604"/>
        <v>10000</v>
      </c>
      <c r="X383" s="22">
        <f t="shared" si="604"/>
        <v>40000</v>
      </c>
      <c r="Y383" s="22">
        <f t="shared" si="594"/>
        <v>30000</v>
      </c>
      <c r="Z383" s="22">
        <f t="shared" si="594"/>
        <v>30000</v>
      </c>
      <c r="AA383" s="22">
        <f t="shared" si="604"/>
        <v>35000</v>
      </c>
      <c r="AB383" s="22">
        <f t="shared" si="604"/>
        <v>18000</v>
      </c>
      <c r="AC383" s="22">
        <f t="shared" si="604"/>
        <v>315000</v>
      </c>
      <c r="AD383" s="22">
        <f t="shared" si="604"/>
        <v>290000</v>
      </c>
      <c r="AE383" s="22">
        <f t="shared" si="604"/>
        <v>0</v>
      </c>
      <c r="AF383" s="22">
        <f t="shared" si="594"/>
        <v>0</v>
      </c>
      <c r="AG383" s="22">
        <f t="shared" si="594"/>
        <v>290000</v>
      </c>
      <c r="AH383" s="22">
        <f t="shared" si="594"/>
        <v>133000</v>
      </c>
      <c r="AI383" s="22">
        <f t="shared" si="594"/>
        <v>555000</v>
      </c>
      <c r="AJ383" s="22">
        <f t="shared" si="594"/>
        <v>0</v>
      </c>
      <c r="AK383" s="22">
        <f>SUM(AK384+AK389)</f>
        <v>555000</v>
      </c>
      <c r="AL383" s="22">
        <f t="shared" ref="AL383:AQ383" si="605">SUM(AL384+AL389)</f>
        <v>0</v>
      </c>
      <c r="AM383" s="22">
        <f t="shared" si="605"/>
        <v>150000</v>
      </c>
      <c r="AN383" s="22">
        <f t="shared" si="605"/>
        <v>405000</v>
      </c>
      <c r="AO383" s="22">
        <f t="shared" si="566"/>
        <v>53752.737407923545</v>
      </c>
      <c r="AP383" s="22">
        <f t="shared" si="605"/>
        <v>260000</v>
      </c>
      <c r="AQ383" s="22">
        <f t="shared" si="605"/>
        <v>0</v>
      </c>
      <c r="AR383" s="22">
        <f t="shared" si="567"/>
        <v>34507.930187802769</v>
      </c>
      <c r="AS383" s="22"/>
      <c r="AT383" s="22">
        <f t="shared" ref="AT383" si="606">SUM(AT384+AT389)</f>
        <v>19054.45</v>
      </c>
      <c r="AU383" s="22">
        <f t="shared" ref="AU383:AV383" si="607">SUM(AU384+AU389)</f>
        <v>0</v>
      </c>
      <c r="AV383" s="22">
        <f t="shared" si="607"/>
        <v>0</v>
      </c>
      <c r="AW383" s="22">
        <f t="shared" si="598"/>
        <v>34507.930187802769</v>
      </c>
      <c r="AX383" s="2"/>
      <c r="AY383" s="2"/>
      <c r="AZ383" s="2"/>
      <c r="BA383" s="2"/>
      <c r="BB383" s="2"/>
      <c r="BC383" s="2"/>
      <c r="BD383" s="2">
        <f t="shared" si="575"/>
        <v>0</v>
      </c>
      <c r="BE383" s="2">
        <f t="shared" si="576"/>
        <v>34507.930187802769</v>
      </c>
      <c r="BF383" s="2">
        <f t="shared" si="578"/>
        <v>0</v>
      </c>
      <c r="BG383" s="2">
        <f>SUM(BG384+BG389)</f>
        <v>19754.45</v>
      </c>
      <c r="BH383" s="2">
        <f>SUM(BH384+BH389)</f>
        <v>18354.45</v>
      </c>
      <c r="BI383" s="2">
        <f>SUM(BI384+BI389)</f>
        <v>30000</v>
      </c>
      <c r="BJ383" s="2">
        <f>SUM(BJ384+BJ389)</f>
        <v>6480.04</v>
      </c>
      <c r="BK383" s="2">
        <f t="shared" ref="BK383:BL383" si="608">SUM(BK384+BK389)</f>
        <v>30000</v>
      </c>
      <c r="BL383" s="2">
        <f t="shared" si="608"/>
        <v>30000</v>
      </c>
      <c r="BM383" s="10">
        <f t="shared" si="512"/>
        <v>21.600133333333332</v>
      </c>
    </row>
    <row r="384" spans="1:65" hidden="1" x14ac:dyDescent="0.2">
      <c r="A384" s="29"/>
      <c r="B384" s="36" t="s">
        <v>370</v>
      </c>
      <c r="C384" s="35"/>
      <c r="D384" s="35"/>
      <c r="E384" s="35"/>
      <c r="F384" s="35"/>
      <c r="G384" s="35"/>
      <c r="H384" s="35"/>
      <c r="I384" s="21">
        <v>37</v>
      </c>
      <c r="J384" s="5" t="s">
        <v>51</v>
      </c>
      <c r="K384" s="22">
        <f t="shared" si="604"/>
        <v>0</v>
      </c>
      <c r="L384" s="22">
        <f t="shared" si="604"/>
        <v>105000</v>
      </c>
      <c r="M384" s="22">
        <f t="shared" si="604"/>
        <v>105000</v>
      </c>
      <c r="N384" s="22">
        <f t="shared" si="604"/>
        <v>8000</v>
      </c>
      <c r="O384" s="22">
        <f t="shared" si="604"/>
        <v>8000</v>
      </c>
      <c r="P384" s="22">
        <f t="shared" si="604"/>
        <v>10000</v>
      </c>
      <c r="Q384" s="22">
        <f t="shared" si="604"/>
        <v>10000</v>
      </c>
      <c r="R384" s="22">
        <f t="shared" si="604"/>
        <v>1000</v>
      </c>
      <c r="S384" s="22">
        <f t="shared" si="604"/>
        <v>10000</v>
      </c>
      <c r="T384" s="22">
        <f t="shared" si="604"/>
        <v>3000</v>
      </c>
      <c r="U384" s="22">
        <f t="shared" si="604"/>
        <v>0</v>
      </c>
      <c r="V384" s="22">
        <f t="shared" si="604"/>
        <v>100</v>
      </c>
      <c r="W384" s="22">
        <f t="shared" si="604"/>
        <v>10000</v>
      </c>
      <c r="X384" s="22">
        <f t="shared" si="604"/>
        <v>40000</v>
      </c>
      <c r="Y384" s="22">
        <f t="shared" si="594"/>
        <v>30000</v>
      </c>
      <c r="Z384" s="22">
        <f t="shared" si="594"/>
        <v>30000</v>
      </c>
      <c r="AA384" s="22">
        <f t="shared" si="604"/>
        <v>35000</v>
      </c>
      <c r="AB384" s="22">
        <f t="shared" si="604"/>
        <v>18000</v>
      </c>
      <c r="AC384" s="22">
        <f t="shared" si="604"/>
        <v>315000</v>
      </c>
      <c r="AD384" s="22">
        <f t="shared" si="604"/>
        <v>290000</v>
      </c>
      <c r="AE384" s="22">
        <f t="shared" si="604"/>
        <v>0</v>
      </c>
      <c r="AF384" s="22">
        <f t="shared" si="594"/>
        <v>0</v>
      </c>
      <c r="AG384" s="22">
        <f t="shared" si="594"/>
        <v>290000</v>
      </c>
      <c r="AH384" s="22">
        <f t="shared" si="594"/>
        <v>133000</v>
      </c>
      <c r="AI384" s="22">
        <f t="shared" si="594"/>
        <v>555000</v>
      </c>
      <c r="AJ384" s="22">
        <f t="shared" si="594"/>
        <v>0</v>
      </c>
      <c r="AK384" s="22">
        <f t="shared" si="594"/>
        <v>305000</v>
      </c>
      <c r="AL384" s="22">
        <f t="shared" si="594"/>
        <v>0</v>
      </c>
      <c r="AM384" s="22">
        <f t="shared" si="595"/>
        <v>150000</v>
      </c>
      <c r="AN384" s="22">
        <f t="shared" si="595"/>
        <v>155000</v>
      </c>
      <c r="AO384" s="22">
        <f t="shared" si="566"/>
        <v>20572.035304267036</v>
      </c>
      <c r="AP384" s="22">
        <f t="shared" si="595"/>
        <v>160000</v>
      </c>
      <c r="AQ384" s="22"/>
      <c r="AR384" s="22">
        <f t="shared" si="567"/>
        <v>21235.649346340168</v>
      </c>
      <c r="AS384" s="22"/>
      <c r="AT384" s="22">
        <f t="shared" ref="AT384:AV384" si="609">SUM(AT385)</f>
        <v>9400</v>
      </c>
      <c r="AU384" s="22">
        <f t="shared" si="609"/>
        <v>0</v>
      </c>
      <c r="AV384" s="22">
        <f t="shared" si="609"/>
        <v>0</v>
      </c>
      <c r="AW384" s="22">
        <f t="shared" si="598"/>
        <v>21235.649346340168</v>
      </c>
      <c r="AX384" s="2"/>
      <c r="AY384" s="2"/>
      <c r="AZ384" s="2"/>
      <c r="BA384" s="2"/>
      <c r="BB384" s="2"/>
      <c r="BC384" s="2"/>
      <c r="BD384" s="2">
        <f t="shared" si="575"/>
        <v>0</v>
      </c>
      <c r="BE384" s="2">
        <f t="shared" si="576"/>
        <v>21235.649346340168</v>
      </c>
      <c r="BF384" s="2">
        <f t="shared" si="578"/>
        <v>0</v>
      </c>
      <c r="BG384" s="2">
        <f>SUM(BG385)</f>
        <v>10100</v>
      </c>
      <c r="BH384" s="2">
        <f>SUM(BH385)</f>
        <v>8700</v>
      </c>
      <c r="BI384" s="2">
        <f>SUM(BI385)</f>
        <v>20000</v>
      </c>
      <c r="BJ384" s="2">
        <f>SUM(BJ385)</f>
        <v>2800</v>
      </c>
      <c r="BK384" s="2">
        <v>20000</v>
      </c>
      <c r="BL384" s="2">
        <v>20000</v>
      </c>
      <c r="BM384" s="10">
        <f t="shared" si="512"/>
        <v>14.000000000000002</v>
      </c>
    </row>
    <row r="385" spans="1:65" hidden="1" x14ac:dyDescent="0.2">
      <c r="A385" s="24"/>
      <c r="B385" s="31"/>
      <c r="C385" s="20"/>
      <c r="D385" s="20"/>
      <c r="E385" s="20"/>
      <c r="F385" s="20"/>
      <c r="G385" s="20"/>
      <c r="H385" s="20"/>
      <c r="I385" s="32">
        <v>372</v>
      </c>
      <c r="J385" s="33" t="s">
        <v>125</v>
      </c>
      <c r="K385" s="34">
        <f t="shared" si="604"/>
        <v>0</v>
      </c>
      <c r="L385" s="34">
        <f t="shared" si="604"/>
        <v>105000</v>
      </c>
      <c r="M385" s="34">
        <f t="shared" si="604"/>
        <v>105000</v>
      </c>
      <c r="N385" s="34">
        <f t="shared" si="604"/>
        <v>8000</v>
      </c>
      <c r="O385" s="34">
        <f t="shared" si="604"/>
        <v>8000</v>
      </c>
      <c r="P385" s="34">
        <f t="shared" si="604"/>
        <v>10000</v>
      </c>
      <c r="Q385" s="34">
        <f t="shared" si="604"/>
        <v>10000</v>
      </c>
      <c r="R385" s="34">
        <f t="shared" si="604"/>
        <v>1000</v>
      </c>
      <c r="S385" s="34">
        <f t="shared" si="604"/>
        <v>10000</v>
      </c>
      <c r="T385" s="34">
        <f t="shared" si="604"/>
        <v>3000</v>
      </c>
      <c r="U385" s="34">
        <f t="shared" si="604"/>
        <v>0</v>
      </c>
      <c r="V385" s="34">
        <f t="shared" si="604"/>
        <v>100</v>
      </c>
      <c r="W385" s="34">
        <f t="shared" si="604"/>
        <v>10000</v>
      </c>
      <c r="X385" s="34">
        <f t="shared" si="604"/>
        <v>40000</v>
      </c>
      <c r="Y385" s="34">
        <f>SUM(Y386:Y388)</f>
        <v>30000</v>
      </c>
      <c r="Z385" s="34">
        <f>SUM(Z386:Z388)</f>
        <v>30000</v>
      </c>
      <c r="AA385" s="34">
        <f>SUM(AA386:AA388)</f>
        <v>35000</v>
      </c>
      <c r="AB385" s="34">
        <f>SUM(AB386:AB388)</f>
        <v>18000</v>
      </c>
      <c r="AC385" s="34">
        <f>SUM(AC386:AC391)</f>
        <v>315000</v>
      </c>
      <c r="AD385" s="34">
        <f>SUM(AD386:AD391)</f>
        <v>290000</v>
      </c>
      <c r="AE385" s="34">
        <f>SUM(AE386:AE388)</f>
        <v>0</v>
      </c>
      <c r="AF385" s="34">
        <f>SUM(AF386:AF388)</f>
        <v>0</v>
      </c>
      <c r="AG385" s="34">
        <f>SUM(AG386:AG391)</f>
        <v>290000</v>
      </c>
      <c r="AH385" s="34">
        <f>SUM(AH386:AH391)</f>
        <v>133000</v>
      </c>
      <c r="AI385" s="34">
        <f>SUM(AI386:AI391)</f>
        <v>555000</v>
      </c>
      <c r="AJ385" s="34">
        <f>SUM(AJ386:AJ391)</f>
        <v>0</v>
      </c>
      <c r="AK385" s="34">
        <f>SUM(AK386:AK388)</f>
        <v>305000</v>
      </c>
      <c r="AL385" s="34">
        <f t="shared" ref="AL385:AP385" si="610">SUM(AL386:AL388)</f>
        <v>0</v>
      </c>
      <c r="AM385" s="34">
        <f t="shared" si="610"/>
        <v>150000</v>
      </c>
      <c r="AN385" s="34">
        <f t="shared" si="610"/>
        <v>155000</v>
      </c>
      <c r="AO385" s="22">
        <f t="shared" si="566"/>
        <v>20572.035304267036</v>
      </c>
      <c r="AP385" s="34">
        <f t="shared" si="610"/>
        <v>160000</v>
      </c>
      <c r="AQ385" s="34"/>
      <c r="AR385" s="22">
        <f t="shared" si="567"/>
        <v>21235.649346340168</v>
      </c>
      <c r="AS385" s="22"/>
      <c r="AT385" s="22">
        <f t="shared" ref="AT385" si="611">SUM(AT386:AT388)</f>
        <v>9400</v>
      </c>
      <c r="AU385" s="22">
        <f t="shared" ref="AU385:AV385" si="612">SUM(AU386:AU388)</f>
        <v>0</v>
      </c>
      <c r="AV385" s="22">
        <f t="shared" si="612"/>
        <v>0</v>
      </c>
      <c r="AW385" s="22">
        <f t="shared" si="598"/>
        <v>21235.649346340168</v>
      </c>
      <c r="AX385" s="2"/>
      <c r="AY385" s="2"/>
      <c r="AZ385" s="2"/>
      <c r="BA385" s="2"/>
      <c r="BB385" s="2"/>
      <c r="BC385" s="2"/>
      <c r="BD385" s="2">
        <f t="shared" si="575"/>
        <v>0</v>
      </c>
      <c r="BE385" s="2">
        <f t="shared" si="576"/>
        <v>21235.649346340168</v>
      </c>
      <c r="BF385" s="2">
        <f t="shared" si="578"/>
        <v>0</v>
      </c>
      <c r="BG385" s="2">
        <f>SUM(BG386:BG388)</f>
        <v>10100</v>
      </c>
      <c r="BH385" s="2">
        <f>SUM(BH386:BH388)</f>
        <v>8700</v>
      </c>
      <c r="BI385" s="2">
        <f>SUM(BI386:BI388)</f>
        <v>20000</v>
      </c>
      <c r="BJ385" s="2">
        <f>SUM(BJ386:BJ388)</f>
        <v>2800</v>
      </c>
      <c r="BK385" s="2"/>
      <c r="BL385" s="2"/>
      <c r="BM385" s="10">
        <f t="shared" si="512"/>
        <v>14.000000000000002</v>
      </c>
    </row>
    <row r="386" spans="1:65" hidden="1" x14ac:dyDescent="0.2">
      <c r="A386" s="24"/>
      <c r="B386" s="31"/>
      <c r="C386" s="20"/>
      <c r="D386" s="20"/>
      <c r="E386" s="20"/>
      <c r="F386" s="20"/>
      <c r="G386" s="20"/>
      <c r="H386" s="20"/>
      <c r="I386" s="32">
        <v>37217</v>
      </c>
      <c r="J386" s="33" t="s">
        <v>43</v>
      </c>
      <c r="K386" s="34">
        <v>0</v>
      </c>
      <c r="L386" s="34">
        <v>105000</v>
      </c>
      <c r="M386" s="34">
        <v>105000</v>
      </c>
      <c r="N386" s="34">
        <v>8000</v>
      </c>
      <c r="O386" s="34">
        <v>8000</v>
      </c>
      <c r="P386" s="34">
        <v>10000</v>
      </c>
      <c r="Q386" s="34">
        <v>10000</v>
      </c>
      <c r="R386" s="34">
        <v>1000</v>
      </c>
      <c r="S386" s="34">
        <v>10000</v>
      </c>
      <c r="T386" s="34">
        <v>3000</v>
      </c>
      <c r="U386" s="34"/>
      <c r="V386" s="22">
        <f>S386/P386*100</f>
        <v>100</v>
      </c>
      <c r="W386" s="34">
        <v>10000</v>
      </c>
      <c r="X386" s="34">
        <v>40000</v>
      </c>
      <c r="Y386" s="34">
        <v>30000</v>
      </c>
      <c r="Z386" s="34">
        <v>30000</v>
      </c>
      <c r="AA386" s="34">
        <v>35000</v>
      </c>
      <c r="AB386" s="34">
        <v>18000</v>
      </c>
      <c r="AC386" s="34">
        <v>35000</v>
      </c>
      <c r="AD386" s="34">
        <v>35000</v>
      </c>
      <c r="AE386" s="34"/>
      <c r="AF386" s="34"/>
      <c r="AG386" s="37">
        <f>SUM(AD386+AE386-AF386)</f>
        <v>35000</v>
      </c>
      <c r="AH386" s="34">
        <v>8000</v>
      </c>
      <c r="AI386" s="34">
        <v>30000</v>
      </c>
      <c r="AJ386" s="2">
        <v>0</v>
      </c>
      <c r="AK386" s="34">
        <v>30000</v>
      </c>
      <c r="AL386" s="34"/>
      <c r="AM386" s="34"/>
      <c r="AN386" s="2">
        <f t="shared" si="542"/>
        <v>30000</v>
      </c>
      <c r="AO386" s="22">
        <f t="shared" si="566"/>
        <v>3981.6842524387812</v>
      </c>
      <c r="AP386" s="2">
        <v>30000</v>
      </c>
      <c r="AQ386" s="2"/>
      <c r="AR386" s="22">
        <f t="shared" si="567"/>
        <v>3981.6842524387812</v>
      </c>
      <c r="AS386" s="22">
        <v>2800</v>
      </c>
      <c r="AT386" s="22">
        <v>2800</v>
      </c>
      <c r="AU386" s="22"/>
      <c r="AV386" s="22"/>
      <c r="AW386" s="22">
        <f t="shared" si="598"/>
        <v>3981.6842524387812</v>
      </c>
      <c r="AX386" s="2"/>
      <c r="AY386" s="2"/>
      <c r="AZ386" s="2">
        <v>3981.68</v>
      </c>
      <c r="BA386" s="2"/>
      <c r="BB386" s="2"/>
      <c r="BC386" s="2"/>
      <c r="BD386" s="2">
        <f t="shared" si="575"/>
        <v>3981.68</v>
      </c>
      <c r="BE386" s="2">
        <f t="shared" si="576"/>
        <v>4.2524387813500653E-3</v>
      </c>
      <c r="BF386" s="2">
        <f t="shared" si="578"/>
        <v>-3981.68</v>
      </c>
      <c r="BG386" s="2">
        <v>3500</v>
      </c>
      <c r="BH386" s="2">
        <v>2100</v>
      </c>
      <c r="BI386" s="2">
        <v>5000</v>
      </c>
      <c r="BJ386" s="2">
        <v>2800</v>
      </c>
      <c r="BK386" s="2"/>
      <c r="BL386" s="2"/>
      <c r="BM386" s="10">
        <f t="shared" si="512"/>
        <v>56.000000000000007</v>
      </c>
    </row>
    <row r="387" spans="1:65" hidden="1" x14ac:dyDescent="0.2">
      <c r="A387" s="24"/>
      <c r="B387" s="31"/>
      <c r="C387" s="20"/>
      <c r="D387" s="20"/>
      <c r="E387" s="20"/>
      <c r="F387" s="20"/>
      <c r="G387" s="20"/>
      <c r="H387" s="20"/>
      <c r="I387" s="32">
        <v>37215</v>
      </c>
      <c r="J387" s="33" t="s">
        <v>303</v>
      </c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22"/>
      <c r="W387" s="34"/>
      <c r="X387" s="34"/>
      <c r="Y387" s="34"/>
      <c r="Z387" s="34"/>
      <c r="AA387" s="34"/>
      <c r="AB387" s="34"/>
      <c r="AC387" s="34">
        <v>30000</v>
      </c>
      <c r="AD387" s="34">
        <v>30000</v>
      </c>
      <c r="AE387" s="34"/>
      <c r="AF387" s="34"/>
      <c r="AG387" s="37">
        <f t="shared" ref="AG387:AG391" si="613">SUM(AD387+AE387-AF387)</f>
        <v>30000</v>
      </c>
      <c r="AH387" s="34"/>
      <c r="AI387" s="34">
        <v>25000</v>
      </c>
      <c r="AJ387" s="2">
        <v>0</v>
      </c>
      <c r="AK387" s="34">
        <v>25000</v>
      </c>
      <c r="AL387" s="34"/>
      <c r="AM387" s="34"/>
      <c r="AN387" s="2">
        <f t="shared" si="542"/>
        <v>25000</v>
      </c>
      <c r="AO387" s="22">
        <f t="shared" si="566"/>
        <v>3318.0702103656513</v>
      </c>
      <c r="AP387" s="2">
        <v>30000</v>
      </c>
      <c r="AQ387" s="2"/>
      <c r="AR387" s="22">
        <f t="shared" si="567"/>
        <v>3981.6842524387812</v>
      </c>
      <c r="AS387" s="22"/>
      <c r="AT387" s="22"/>
      <c r="AU387" s="22"/>
      <c r="AV387" s="22"/>
      <c r="AW387" s="22">
        <f t="shared" si="598"/>
        <v>3981.6842524387812</v>
      </c>
      <c r="AX387" s="2"/>
      <c r="AY387" s="2"/>
      <c r="AZ387" s="2">
        <v>3981.63</v>
      </c>
      <c r="BA387" s="2"/>
      <c r="BB387" s="2"/>
      <c r="BC387" s="2"/>
      <c r="BD387" s="2">
        <f t="shared" si="575"/>
        <v>3981.63</v>
      </c>
      <c r="BE387" s="2">
        <f t="shared" si="576"/>
        <v>5.4252438781077217E-2</v>
      </c>
      <c r="BF387" s="2">
        <f t="shared" si="578"/>
        <v>-3981.63</v>
      </c>
      <c r="BG387" s="2"/>
      <c r="BH387" s="2">
        <v>0</v>
      </c>
      <c r="BI387" s="2">
        <v>5000</v>
      </c>
      <c r="BJ387" s="2">
        <v>0</v>
      </c>
      <c r="BK387" s="2"/>
      <c r="BL387" s="2"/>
      <c r="BM387" s="10">
        <f t="shared" si="512"/>
        <v>0</v>
      </c>
    </row>
    <row r="388" spans="1:65" hidden="1" x14ac:dyDescent="0.2">
      <c r="A388" s="24"/>
      <c r="B388" s="31"/>
      <c r="C388" s="20"/>
      <c r="D388" s="20"/>
      <c r="E388" s="20"/>
      <c r="F388" s="20"/>
      <c r="G388" s="20"/>
      <c r="H388" s="20"/>
      <c r="I388" s="32">
        <v>37216</v>
      </c>
      <c r="J388" s="33" t="s">
        <v>304</v>
      </c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22"/>
      <c r="W388" s="34"/>
      <c r="X388" s="34"/>
      <c r="Y388" s="34"/>
      <c r="Z388" s="34"/>
      <c r="AA388" s="34"/>
      <c r="AB388" s="34"/>
      <c r="AC388" s="34">
        <v>150000</v>
      </c>
      <c r="AD388" s="34">
        <v>125000</v>
      </c>
      <c r="AE388" s="34"/>
      <c r="AF388" s="34"/>
      <c r="AG388" s="37">
        <f t="shared" si="613"/>
        <v>125000</v>
      </c>
      <c r="AH388" s="34">
        <v>125000</v>
      </c>
      <c r="AI388" s="34">
        <v>250000</v>
      </c>
      <c r="AJ388" s="2">
        <v>0</v>
      </c>
      <c r="AK388" s="34">
        <v>250000</v>
      </c>
      <c r="AL388" s="34"/>
      <c r="AM388" s="34">
        <v>150000</v>
      </c>
      <c r="AN388" s="2">
        <f t="shared" si="542"/>
        <v>100000</v>
      </c>
      <c r="AO388" s="22">
        <f t="shared" si="566"/>
        <v>13272.280841462605</v>
      </c>
      <c r="AP388" s="2">
        <v>100000</v>
      </c>
      <c r="AQ388" s="2"/>
      <c r="AR388" s="22">
        <f t="shared" si="567"/>
        <v>13272.280841462605</v>
      </c>
      <c r="AS388" s="22">
        <v>6600</v>
      </c>
      <c r="AT388" s="22">
        <v>6600</v>
      </c>
      <c r="AU388" s="22"/>
      <c r="AV388" s="22"/>
      <c r="AW388" s="22">
        <f t="shared" si="598"/>
        <v>13272.280841462605</v>
      </c>
      <c r="AX388" s="2"/>
      <c r="AY388" s="2"/>
      <c r="AZ388" s="2">
        <v>13272.28</v>
      </c>
      <c r="BA388" s="2"/>
      <c r="BB388" s="2"/>
      <c r="BC388" s="2"/>
      <c r="BD388" s="2">
        <f t="shared" si="575"/>
        <v>13272.28</v>
      </c>
      <c r="BE388" s="2">
        <f t="shared" si="576"/>
        <v>8.4146260451234411E-4</v>
      </c>
      <c r="BF388" s="2">
        <f t="shared" si="578"/>
        <v>-13272.28</v>
      </c>
      <c r="BG388" s="2">
        <v>6600</v>
      </c>
      <c r="BH388" s="2">
        <v>6600</v>
      </c>
      <c r="BI388" s="2">
        <v>10000</v>
      </c>
      <c r="BJ388" s="2">
        <v>0</v>
      </c>
      <c r="BK388" s="2"/>
      <c r="BL388" s="2"/>
      <c r="BM388" s="10">
        <f t="shared" si="512"/>
        <v>0</v>
      </c>
    </row>
    <row r="389" spans="1:65" hidden="1" x14ac:dyDescent="0.2">
      <c r="A389" s="24"/>
      <c r="B389" s="31"/>
      <c r="C389" s="20"/>
      <c r="D389" s="20"/>
      <c r="E389" s="20"/>
      <c r="F389" s="20"/>
      <c r="G389" s="20"/>
      <c r="H389" s="20"/>
      <c r="I389" s="32">
        <v>38</v>
      </c>
      <c r="J389" s="33" t="s">
        <v>14</v>
      </c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22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7"/>
      <c r="AH389" s="34"/>
      <c r="AI389" s="34"/>
      <c r="AJ389" s="2"/>
      <c r="AK389" s="34">
        <f>SUM(AK390)</f>
        <v>250000</v>
      </c>
      <c r="AL389" s="34">
        <f t="shared" ref="AL389:AP390" si="614">SUM(AL390)</f>
        <v>0</v>
      </c>
      <c r="AM389" s="34">
        <f t="shared" si="614"/>
        <v>0</v>
      </c>
      <c r="AN389" s="34">
        <f t="shared" si="614"/>
        <v>250000</v>
      </c>
      <c r="AO389" s="22">
        <f t="shared" si="566"/>
        <v>33180.702103656513</v>
      </c>
      <c r="AP389" s="34">
        <f t="shared" si="614"/>
        <v>100000</v>
      </c>
      <c r="AQ389" s="34"/>
      <c r="AR389" s="22">
        <f t="shared" si="567"/>
        <v>13272.280841462605</v>
      </c>
      <c r="AS389" s="22"/>
      <c r="AT389" s="22">
        <f t="shared" ref="AT389:AV390" si="615">SUM(AT390)</f>
        <v>9654.4500000000007</v>
      </c>
      <c r="AU389" s="22">
        <f t="shared" si="615"/>
        <v>0</v>
      </c>
      <c r="AV389" s="22">
        <f t="shared" si="615"/>
        <v>0</v>
      </c>
      <c r="AW389" s="22">
        <f t="shared" si="598"/>
        <v>13272.280841462605</v>
      </c>
      <c r="AX389" s="2"/>
      <c r="AY389" s="2"/>
      <c r="AZ389" s="2"/>
      <c r="BA389" s="2"/>
      <c r="BB389" s="2"/>
      <c r="BC389" s="2"/>
      <c r="BD389" s="2">
        <f t="shared" si="575"/>
        <v>0</v>
      </c>
      <c r="BE389" s="2">
        <f t="shared" si="576"/>
        <v>13272.280841462605</v>
      </c>
      <c r="BF389" s="2">
        <f t="shared" si="578"/>
        <v>0</v>
      </c>
      <c r="BG389" s="2">
        <f t="shared" ref="BG389:BJ390" si="616">SUM(BG390)</f>
        <v>9654.4500000000007</v>
      </c>
      <c r="BH389" s="2">
        <f t="shared" si="616"/>
        <v>9654.4500000000007</v>
      </c>
      <c r="BI389" s="2">
        <f t="shared" si="616"/>
        <v>10000</v>
      </c>
      <c r="BJ389" s="2">
        <f t="shared" si="616"/>
        <v>3680.04</v>
      </c>
      <c r="BK389" s="2">
        <v>10000</v>
      </c>
      <c r="BL389" s="2">
        <v>10000</v>
      </c>
      <c r="BM389" s="10">
        <f t="shared" si="512"/>
        <v>36.800399999999996</v>
      </c>
    </row>
    <row r="390" spans="1:65" hidden="1" x14ac:dyDescent="0.2">
      <c r="A390" s="24"/>
      <c r="B390" s="31"/>
      <c r="C390" s="20"/>
      <c r="D390" s="20"/>
      <c r="E390" s="20"/>
      <c r="F390" s="20"/>
      <c r="G390" s="20"/>
      <c r="H390" s="20"/>
      <c r="I390" s="32">
        <v>386</v>
      </c>
      <c r="J390" s="33" t="s">
        <v>356</v>
      </c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22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7"/>
      <c r="AH390" s="34"/>
      <c r="AI390" s="34"/>
      <c r="AJ390" s="2"/>
      <c r="AK390" s="34">
        <f>SUM(AK391)</f>
        <v>250000</v>
      </c>
      <c r="AL390" s="34">
        <f t="shared" si="614"/>
        <v>0</v>
      </c>
      <c r="AM390" s="34">
        <f t="shared" si="614"/>
        <v>0</v>
      </c>
      <c r="AN390" s="34">
        <f t="shared" si="614"/>
        <v>250000</v>
      </c>
      <c r="AO390" s="22">
        <f t="shared" si="566"/>
        <v>33180.702103656513</v>
      </c>
      <c r="AP390" s="34">
        <f t="shared" si="614"/>
        <v>100000</v>
      </c>
      <c r="AQ390" s="34"/>
      <c r="AR390" s="22">
        <f t="shared" si="567"/>
        <v>13272.280841462605</v>
      </c>
      <c r="AS390" s="22"/>
      <c r="AT390" s="22">
        <f t="shared" si="615"/>
        <v>9654.4500000000007</v>
      </c>
      <c r="AU390" s="22">
        <f t="shared" si="615"/>
        <v>0</v>
      </c>
      <c r="AV390" s="22">
        <f t="shared" si="615"/>
        <v>0</v>
      </c>
      <c r="AW390" s="22">
        <f t="shared" si="598"/>
        <v>13272.280841462605</v>
      </c>
      <c r="AX390" s="2"/>
      <c r="AY390" s="2"/>
      <c r="AZ390" s="2"/>
      <c r="BA390" s="2"/>
      <c r="BB390" s="2"/>
      <c r="BC390" s="2"/>
      <c r="BD390" s="2">
        <f t="shared" si="575"/>
        <v>0</v>
      </c>
      <c r="BE390" s="2">
        <f t="shared" si="576"/>
        <v>13272.280841462605</v>
      </c>
      <c r="BF390" s="2">
        <f t="shared" si="578"/>
        <v>0</v>
      </c>
      <c r="BG390" s="2">
        <f t="shared" si="616"/>
        <v>9654.4500000000007</v>
      </c>
      <c r="BH390" s="2">
        <f t="shared" si="616"/>
        <v>9654.4500000000007</v>
      </c>
      <c r="BI390" s="2">
        <f t="shared" si="616"/>
        <v>10000</v>
      </c>
      <c r="BJ390" s="2">
        <f t="shared" si="616"/>
        <v>3680.04</v>
      </c>
      <c r="BK390" s="2"/>
      <c r="BL390" s="2"/>
      <c r="BM390" s="10">
        <f t="shared" si="512"/>
        <v>36.800399999999996</v>
      </c>
    </row>
    <row r="391" spans="1:65" hidden="1" x14ac:dyDescent="0.2">
      <c r="A391" s="24"/>
      <c r="B391" s="31"/>
      <c r="C391" s="20"/>
      <c r="D391" s="20"/>
      <c r="E391" s="20"/>
      <c r="F391" s="20"/>
      <c r="G391" s="20"/>
      <c r="H391" s="20"/>
      <c r="I391" s="32">
        <v>38632</v>
      </c>
      <c r="J391" s="33" t="s">
        <v>319</v>
      </c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22"/>
      <c r="W391" s="34"/>
      <c r="X391" s="34"/>
      <c r="Y391" s="34"/>
      <c r="Z391" s="34"/>
      <c r="AA391" s="34"/>
      <c r="AB391" s="34"/>
      <c r="AC391" s="34">
        <v>100000</v>
      </c>
      <c r="AD391" s="34">
        <v>100000</v>
      </c>
      <c r="AE391" s="34"/>
      <c r="AF391" s="34"/>
      <c r="AG391" s="37">
        <f t="shared" si="613"/>
        <v>100000</v>
      </c>
      <c r="AH391" s="34"/>
      <c r="AI391" s="34">
        <v>250000</v>
      </c>
      <c r="AJ391" s="2">
        <v>0</v>
      </c>
      <c r="AK391" s="34">
        <v>250000</v>
      </c>
      <c r="AL391" s="34"/>
      <c r="AM391" s="34"/>
      <c r="AN391" s="2">
        <f t="shared" si="542"/>
        <v>250000</v>
      </c>
      <c r="AO391" s="22">
        <f t="shared" si="566"/>
        <v>33180.702103656513</v>
      </c>
      <c r="AP391" s="2">
        <v>100000</v>
      </c>
      <c r="AQ391" s="2"/>
      <c r="AR391" s="22">
        <f t="shared" si="567"/>
        <v>13272.280841462605</v>
      </c>
      <c r="AS391" s="22">
        <v>9654.4500000000007</v>
      </c>
      <c r="AT391" s="22">
        <v>9654.4500000000007</v>
      </c>
      <c r="AU391" s="22"/>
      <c r="AV391" s="22"/>
      <c r="AW391" s="22">
        <f t="shared" si="598"/>
        <v>13272.280841462605</v>
      </c>
      <c r="AX391" s="2"/>
      <c r="AY391" s="2"/>
      <c r="AZ391" s="2">
        <v>13272.28</v>
      </c>
      <c r="BA391" s="2"/>
      <c r="BB391" s="2"/>
      <c r="BC391" s="2"/>
      <c r="BD391" s="2">
        <f t="shared" si="575"/>
        <v>13272.28</v>
      </c>
      <c r="BE391" s="2">
        <f t="shared" si="576"/>
        <v>8.4146260451234411E-4</v>
      </c>
      <c r="BF391" s="2">
        <f t="shared" si="578"/>
        <v>-13272.28</v>
      </c>
      <c r="BG391" s="2">
        <v>9654.4500000000007</v>
      </c>
      <c r="BH391" s="2">
        <v>9654.4500000000007</v>
      </c>
      <c r="BI391" s="2">
        <v>10000</v>
      </c>
      <c r="BJ391" s="2">
        <v>3680.04</v>
      </c>
      <c r="BK391" s="2"/>
      <c r="BL391" s="2"/>
      <c r="BM391" s="10">
        <f t="shared" ref="BM391:BM418" si="617">SUM(BJ391/BI391*100)</f>
        <v>36.800399999999996</v>
      </c>
    </row>
    <row r="392" spans="1:65" hidden="1" x14ac:dyDescent="0.2">
      <c r="A392" s="29" t="s">
        <v>320</v>
      </c>
      <c r="B392" s="38"/>
      <c r="C392" s="38"/>
      <c r="D392" s="38"/>
      <c r="E392" s="38"/>
      <c r="F392" s="38"/>
      <c r="G392" s="38"/>
      <c r="H392" s="38"/>
      <c r="I392" s="26" t="s">
        <v>322</v>
      </c>
      <c r="J392" s="27" t="s">
        <v>219</v>
      </c>
      <c r="K392" s="28">
        <f>SUM(K393)</f>
        <v>0</v>
      </c>
      <c r="L392" s="28" t="e">
        <f>SUM(L393+#REF!)</f>
        <v>#REF!</v>
      </c>
      <c r="M392" s="28" t="e">
        <f>SUM(M393+#REF!)</f>
        <v>#REF!</v>
      </c>
      <c r="N392" s="28" t="e">
        <f>SUM(N393+#REF!)</f>
        <v>#REF!</v>
      </c>
      <c r="O392" s="28" t="e">
        <f>SUM(O393+#REF!)</f>
        <v>#REF!</v>
      </c>
      <c r="P392" s="28" t="e">
        <f>SUM(P393+#REF!)</f>
        <v>#REF!</v>
      </c>
      <c r="Q392" s="28">
        <f>SUM(Q393)</f>
        <v>317000</v>
      </c>
      <c r="R392" s="28" t="e">
        <f>SUM(R393+#REF!)</f>
        <v>#REF!</v>
      </c>
      <c r="S392" s="28" t="e">
        <f>SUM(S393+#REF!)</f>
        <v>#REF!</v>
      </c>
      <c r="T392" s="28" t="e">
        <f>SUM(T393+#REF!)</f>
        <v>#REF!</v>
      </c>
      <c r="U392" s="28" t="e">
        <f>SUM(U393+#REF!)</f>
        <v>#REF!</v>
      </c>
      <c r="V392" s="28" t="e">
        <f>SUM(V393+#REF!)</f>
        <v>#REF!</v>
      </c>
      <c r="W392" s="28" t="e">
        <f>SUM(W393+#REF!)</f>
        <v>#REF!</v>
      </c>
      <c r="X392" s="28" t="e">
        <f>SUM(X393+#REF!)</f>
        <v>#REF!</v>
      </c>
      <c r="Y392" s="28" t="e">
        <f>SUM(Y393+#REF!)</f>
        <v>#REF!</v>
      </c>
      <c r="Z392" s="28" t="e">
        <f>SUM(Z393+#REF!)</f>
        <v>#REF!</v>
      </c>
      <c r="AA392" s="28" t="e">
        <f>SUM(AA393+#REF!)</f>
        <v>#REF!</v>
      </c>
      <c r="AB392" s="28" t="e">
        <f>SUM(AB393+#REF!)</f>
        <v>#REF!</v>
      </c>
      <c r="AC392" s="28" t="e">
        <f>SUM(AC393+#REF!)</f>
        <v>#REF!</v>
      </c>
      <c r="AD392" s="28" t="e">
        <f>SUM(AD393+#REF!)</f>
        <v>#REF!</v>
      </c>
      <c r="AE392" s="28" t="e">
        <f>SUM(AE393+#REF!)</f>
        <v>#REF!</v>
      </c>
      <c r="AF392" s="28" t="e">
        <f>SUM(AF393+#REF!)</f>
        <v>#REF!</v>
      </c>
      <c r="AG392" s="28" t="e">
        <f>SUM(AG393+#REF!)</f>
        <v>#REF!</v>
      </c>
      <c r="AH392" s="28" t="e">
        <f>SUM(AH393+#REF!)</f>
        <v>#REF!</v>
      </c>
      <c r="AI392" s="28" t="e">
        <f>SUM(AI393+#REF!)</f>
        <v>#REF!</v>
      </c>
      <c r="AJ392" s="28" t="e">
        <f>SUM(AJ393+#REF!)</f>
        <v>#REF!</v>
      </c>
      <c r="AK392" s="28" t="e">
        <f>SUM(AK393+#REF!)</f>
        <v>#REF!</v>
      </c>
      <c r="AL392" s="28" t="e">
        <f>SUM(AL393+#REF!)</f>
        <v>#REF!</v>
      </c>
      <c r="AM392" s="28" t="e">
        <f>SUM(AM393+#REF!)</f>
        <v>#REF!</v>
      </c>
      <c r="AN392" s="28" t="e">
        <f>SUM(AN393+#REF!)</f>
        <v>#REF!</v>
      </c>
      <c r="AO392" s="22">
        <f>SUM(AO393)</f>
        <v>130068.35224633352</v>
      </c>
      <c r="AP392" s="28" t="e">
        <f>SUM(AP393+#REF!)</f>
        <v>#REF!</v>
      </c>
      <c r="AQ392" s="28" t="e">
        <f>SUM(AQ393+#REF!)</f>
        <v>#REF!</v>
      </c>
      <c r="AR392" s="22">
        <f>SUM(AR393)</f>
        <v>79633.685048775631</v>
      </c>
      <c r="AS392" s="22"/>
      <c r="AT392" s="22">
        <f>SUM(AT393)</f>
        <v>114242.3</v>
      </c>
      <c r="AU392" s="22">
        <f t="shared" ref="AU392:AV393" si="618">SUM(AU393)</f>
        <v>57250</v>
      </c>
      <c r="AV392" s="22">
        <f t="shared" si="618"/>
        <v>0</v>
      </c>
      <c r="AW392" s="22">
        <f t="shared" ref="AW392" si="619">SUM(AW393)</f>
        <v>136883.68504877563</v>
      </c>
      <c r="AX392" s="2"/>
      <c r="AY392" s="2"/>
      <c r="AZ392" s="2"/>
      <c r="BA392" s="2"/>
      <c r="BB392" s="2"/>
      <c r="BC392" s="2"/>
      <c r="BD392" s="2">
        <f t="shared" si="575"/>
        <v>0</v>
      </c>
      <c r="BE392" s="2">
        <f t="shared" si="576"/>
        <v>136883.68504877563</v>
      </c>
      <c r="BF392" s="2">
        <f t="shared" si="578"/>
        <v>0</v>
      </c>
      <c r="BG392" s="2">
        <f>SUM(BG393)</f>
        <v>113942.3</v>
      </c>
      <c r="BH392" s="2">
        <f>SUM(BH393)</f>
        <v>105150.11</v>
      </c>
      <c r="BI392" s="2">
        <f>SUM(BI393)</f>
        <v>340000</v>
      </c>
      <c r="BJ392" s="2">
        <f>SUM(BJ393)</f>
        <v>69414.649999999994</v>
      </c>
      <c r="BK392" s="2">
        <f t="shared" ref="BK392:BL392" si="620">SUM(BK393)</f>
        <v>340000</v>
      </c>
      <c r="BL392" s="2">
        <f t="shared" si="620"/>
        <v>340000</v>
      </c>
      <c r="BM392" s="10">
        <f t="shared" si="617"/>
        <v>20.416073529411761</v>
      </c>
    </row>
    <row r="393" spans="1:65" hidden="1" x14ac:dyDescent="0.2">
      <c r="A393" s="19" t="s">
        <v>321</v>
      </c>
      <c r="B393" s="20"/>
      <c r="C393" s="20"/>
      <c r="D393" s="20"/>
      <c r="E393" s="20"/>
      <c r="F393" s="20"/>
      <c r="G393" s="20"/>
      <c r="H393" s="20"/>
      <c r="I393" s="32" t="s">
        <v>220</v>
      </c>
      <c r="J393" s="33" t="s">
        <v>24</v>
      </c>
      <c r="K393" s="34">
        <f>SUM(K394)</f>
        <v>0</v>
      </c>
      <c r="L393" s="34">
        <f>SUM(L394)</f>
        <v>0</v>
      </c>
      <c r="M393" s="34">
        <f>SUM(M394)</f>
        <v>0</v>
      </c>
      <c r="N393" s="34">
        <f>SUM(N394)</f>
        <v>0</v>
      </c>
      <c r="O393" s="34">
        <f>SUM(O394)</f>
        <v>0</v>
      </c>
      <c r="P393" s="34">
        <f>SUM(P394)</f>
        <v>0</v>
      </c>
      <c r="Q393" s="34">
        <v>317000</v>
      </c>
      <c r="R393" s="34" t="e">
        <f>SUM(R394)</f>
        <v>#REF!</v>
      </c>
      <c r="S393" s="34" t="e">
        <f t="shared" ref="S393:AK396" si="621">SUM(S394)</f>
        <v>#REF!</v>
      </c>
      <c r="T393" s="34" t="e">
        <f t="shared" si="621"/>
        <v>#REF!</v>
      </c>
      <c r="U393" s="34" t="e">
        <f t="shared" si="621"/>
        <v>#REF!</v>
      </c>
      <c r="V393" s="34" t="e">
        <f t="shared" si="621"/>
        <v>#REF!</v>
      </c>
      <c r="W393" s="34">
        <f t="shared" si="621"/>
        <v>0</v>
      </c>
      <c r="X393" s="34" t="e">
        <f t="shared" si="621"/>
        <v>#REF!</v>
      </c>
      <c r="Y393" s="34">
        <f t="shared" si="621"/>
        <v>1173441.6600000001</v>
      </c>
      <c r="Z393" s="34">
        <f t="shared" si="621"/>
        <v>1223141.6600000001</v>
      </c>
      <c r="AA393" s="34">
        <f t="shared" si="621"/>
        <v>324000</v>
      </c>
      <c r="AB393" s="34">
        <f t="shared" si="621"/>
        <v>815696.4</v>
      </c>
      <c r="AC393" s="34">
        <f t="shared" si="621"/>
        <v>648000</v>
      </c>
      <c r="AD393" s="34">
        <f t="shared" si="621"/>
        <v>961000</v>
      </c>
      <c r="AE393" s="34">
        <f t="shared" si="621"/>
        <v>0</v>
      </c>
      <c r="AF393" s="34">
        <f t="shared" si="621"/>
        <v>0</v>
      </c>
      <c r="AG393" s="34">
        <f t="shared" si="621"/>
        <v>961000</v>
      </c>
      <c r="AH393" s="34">
        <f t="shared" si="621"/>
        <v>554110.41</v>
      </c>
      <c r="AI393" s="34">
        <f t="shared" si="621"/>
        <v>1027800</v>
      </c>
      <c r="AJ393" s="34">
        <f t="shared" si="621"/>
        <v>593900.29</v>
      </c>
      <c r="AK393" s="34">
        <f t="shared" si="621"/>
        <v>980000</v>
      </c>
      <c r="AL393" s="34">
        <f t="shared" ref="AL393:AQ393" si="622">SUM(AL394)</f>
        <v>0</v>
      </c>
      <c r="AM393" s="34">
        <f t="shared" si="622"/>
        <v>0</v>
      </c>
      <c r="AN393" s="34">
        <f t="shared" si="622"/>
        <v>980000</v>
      </c>
      <c r="AO393" s="22">
        <f t="shared" si="566"/>
        <v>130068.35224633352</v>
      </c>
      <c r="AP393" s="34">
        <f t="shared" si="622"/>
        <v>600000</v>
      </c>
      <c r="AQ393" s="34">
        <f t="shared" si="622"/>
        <v>0</v>
      </c>
      <c r="AR393" s="22">
        <f t="shared" si="567"/>
        <v>79633.685048775631</v>
      </c>
      <c r="AS393" s="22"/>
      <c r="AT393" s="22">
        <f>SUM(AT394)</f>
        <v>114242.3</v>
      </c>
      <c r="AU393" s="22">
        <f t="shared" si="618"/>
        <v>57250</v>
      </c>
      <c r="AV393" s="22">
        <f t="shared" si="618"/>
        <v>0</v>
      </c>
      <c r="AW393" s="22">
        <f>SUM(AR393+AU393-AV393)</f>
        <v>136883.68504877563</v>
      </c>
      <c r="AX393" s="2"/>
      <c r="AY393" s="2"/>
      <c r="AZ393" s="2"/>
      <c r="BA393" s="2"/>
      <c r="BB393" s="2"/>
      <c r="BC393" s="2"/>
      <c r="BD393" s="2">
        <f t="shared" si="575"/>
        <v>0</v>
      </c>
      <c r="BE393" s="2">
        <f t="shared" si="576"/>
        <v>136883.68504877563</v>
      </c>
      <c r="BF393" s="2">
        <f t="shared" si="578"/>
        <v>0</v>
      </c>
      <c r="BG393" s="2">
        <f>SUM(BG396)</f>
        <v>113942.3</v>
      </c>
      <c r="BH393" s="2">
        <f>SUM(BH396)</f>
        <v>105150.11</v>
      </c>
      <c r="BI393" s="2">
        <f>SUM(BI396)</f>
        <v>340000</v>
      </c>
      <c r="BJ393" s="2">
        <f>SUM(BJ396)</f>
        <v>69414.649999999994</v>
      </c>
      <c r="BK393" s="2">
        <f t="shared" ref="BK393:BL393" si="623">SUM(BK396)</f>
        <v>340000</v>
      </c>
      <c r="BL393" s="2">
        <f t="shared" si="623"/>
        <v>340000</v>
      </c>
      <c r="BM393" s="10">
        <f t="shared" si="617"/>
        <v>20.416073529411761</v>
      </c>
    </row>
    <row r="394" spans="1:65" hidden="1" x14ac:dyDescent="0.2">
      <c r="A394" s="19"/>
      <c r="B394" s="20"/>
      <c r="C394" s="20"/>
      <c r="D394" s="20"/>
      <c r="E394" s="31"/>
      <c r="F394" s="31"/>
      <c r="G394" s="31"/>
      <c r="H394" s="20"/>
      <c r="I394" s="32" t="s">
        <v>83</v>
      </c>
      <c r="J394" s="33"/>
      <c r="K394" s="20"/>
      <c r="L394" s="31"/>
      <c r="M394" s="31"/>
      <c r="N394" s="31"/>
      <c r="O394" s="20"/>
      <c r="P394" s="32" t="s">
        <v>83</v>
      </c>
      <c r="Q394" s="33"/>
      <c r="R394" s="28" t="e">
        <f>SUM(#REF!)</f>
        <v>#REF!</v>
      </c>
      <c r="S394" s="28" t="e">
        <f t="shared" ref="S394:AQ394" si="624">SUM(S396)</f>
        <v>#REF!</v>
      </c>
      <c r="T394" s="28" t="e">
        <f t="shared" si="624"/>
        <v>#REF!</v>
      </c>
      <c r="U394" s="28" t="e">
        <f t="shared" si="624"/>
        <v>#REF!</v>
      </c>
      <c r="V394" s="28" t="e">
        <f t="shared" si="624"/>
        <v>#REF!</v>
      </c>
      <c r="W394" s="28">
        <f t="shared" si="624"/>
        <v>0</v>
      </c>
      <c r="X394" s="28" t="e">
        <f t="shared" si="624"/>
        <v>#REF!</v>
      </c>
      <c r="Y394" s="28">
        <f t="shared" si="624"/>
        <v>1173441.6600000001</v>
      </c>
      <c r="Z394" s="28">
        <f t="shared" si="624"/>
        <v>1223141.6600000001</v>
      </c>
      <c r="AA394" s="28">
        <f t="shared" si="624"/>
        <v>324000</v>
      </c>
      <c r="AB394" s="28">
        <f t="shared" si="624"/>
        <v>815696.4</v>
      </c>
      <c r="AC394" s="28">
        <f t="shared" si="624"/>
        <v>648000</v>
      </c>
      <c r="AD394" s="28">
        <f t="shared" si="624"/>
        <v>961000</v>
      </c>
      <c r="AE394" s="28">
        <f t="shared" si="624"/>
        <v>0</v>
      </c>
      <c r="AF394" s="28">
        <f t="shared" si="624"/>
        <v>0</v>
      </c>
      <c r="AG394" s="28">
        <f t="shared" si="624"/>
        <v>961000</v>
      </c>
      <c r="AH394" s="28">
        <f t="shared" si="624"/>
        <v>554110.41</v>
      </c>
      <c r="AI394" s="28">
        <f t="shared" si="624"/>
        <v>1027800</v>
      </c>
      <c r="AJ394" s="28">
        <f t="shared" si="624"/>
        <v>593900.29</v>
      </c>
      <c r="AK394" s="28">
        <f t="shared" si="624"/>
        <v>980000</v>
      </c>
      <c r="AL394" s="28">
        <f t="shared" si="624"/>
        <v>0</v>
      </c>
      <c r="AM394" s="28">
        <f t="shared" si="624"/>
        <v>0</v>
      </c>
      <c r="AN394" s="28">
        <f t="shared" si="624"/>
        <v>980000</v>
      </c>
      <c r="AO394" s="22">
        <f t="shared" si="566"/>
        <v>130068.35224633352</v>
      </c>
      <c r="AP394" s="28">
        <f t="shared" si="624"/>
        <v>600000</v>
      </c>
      <c r="AQ394" s="28">
        <f t="shared" si="624"/>
        <v>0</v>
      </c>
      <c r="AR394" s="22">
        <f t="shared" si="567"/>
        <v>79633.685048775631</v>
      </c>
      <c r="AS394" s="22"/>
      <c r="AT394" s="22">
        <f t="shared" ref="AT394" si="625">SUM(AT396)</f>
        <v>114242.3</v>
      </c>
      <c r="AU394" s="22">
        <f t="shared" ref="AU394:AV394" si="626">SUM(AU396)</f>
        <v>57250</v>
      </c>
      <c r="AV394" s="22">
        <f t="shared" si="626"/>
        <v>0</v>
      </c>
      <c r="AW394" s="22">
        <f>SUM(AR394+AU394-AV394)</f>
        <v>136883.68504877563</v>
      </c>
      <c r="AX394" s="2"/>
      <c r="AY394" s="2"/>
      <c r="AZ394" s="2"/>
      <c r="BA394" s="2"/>
      <c r="BB394" s="2"/>
      <c r="BC394" s="2"/>
      <c r="BD394" s="2">
        <f t="shared" si="575"/>
        <v>0</v>
      </c>
      <c r="BE394" s="2">
        <f t="shared" si="576"/>
        <v>136883.68504877563</v>
      </c>
      <c r="BF394" s="2">
        <f t="shared" si="578"/>
        <v>0</v>
      </c>
      <c r="BG394" s="2"/>
      <c r="BH394" s="2">
        <f>SUM(BH396)</f>
        <v>105150.11</v>
      </c>
      <c r="BI394" s="2">
        <f>SUM(BI396)</f>
        <v>340000</v>
      </c>
      <c r="BJ394" s="2">
        <f>SUM(BJ396)</f>
        <v>69414.649999999994</v>
      </c>
      <c r="BK394" s="2">
        <f t="shared" ref="BK394:BL394" si="627">SUM(BK395)</f>
        <v>340000</v>
      </c>
      <c r="BL394" s="2">
        <f t="shared" si="627"/>
        <v>340000</v>
      </c>
      <c r="BM394" s="10">
        <f t="shared" si="617"/>
        <v>20.416073529411761</v>
      </c>
    </row>
    <row r="395" spans="1:65" hidden="1" x14ac:dyDescent="0.2">
      <c r="A395" s="19"/>
      <c r="B395" s="31" t="s">
        <v>369</v>
      </c>
      <c r="C395" s="20"/>
      <c r="D395" s="31"/>
      <c r="E395" s="20"/>
      <c r="F395" s="20"/>
      <c r="G395" s="20"/>
      <c r="H395" s="20"/>
      <c r="I395" s="39" t="s">
        <v>375</v>
      </c>
      <c r="J395" s="33" t="s">
        <v>376</v>
      </c>
      <c r="K395" s="20"/>
      <c r="L395" s="31"/>
      <c r="M395" s="31"/>
      <c r="N395" s="31"/>
      <c r="O395" s="20"/>
      <c r="P395" s="32"/>
      <c r="Q395" s="33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2">
        <f t="shared" si="566"/>
        <v>0</v>
      </c>
      <c r="AP395" s="28">
        <v>600000</v>
      </c>
      <c r="AQ395" s="28"/>
      <c r="AR395" s="22">
        <f t="shared" si="567"/>
        <v>79633.685048775631</v>
      </c>
      <c r="AS395" s="22"/>
      <c r="AT395" s="22"/>
      <c r="AU395" s="22"/>
      <c r="AV395" s="22"/>
      <c r="AW395" s="22">
        <v>136883.69</v>
      </c>
      <c r="AX395" s="2"/>
      <c r="AY395" s="2"/>
      <c r="AZ395" s="2"/>
      <c r="BA395" s="2"/>
      <c r="BB395" s="2"/>
      <c r="BC395" s="2"/>
      <c r="BD395" s="2">
        <f t="shared" si="575"/>
        <v>0</v>
      </c>
      <c r="BE395" s="2">
        <f t="shared" si="576"/>
        <v>136883.69</v>
      </c>
      <c r="BF395" s="2">
        <f t="shared" si="578"/>
        <v>0</v>
      </c>
      <c r="BG395" s="2"/>
      <c r="BH395" s="2">
        <v>340000</v>
      </c>
      <c r="BI395" s="2">
        <v>340000</v>
      </c>
      <c r="BJ395" s="2">
        <f>SUM(BJ394)</f>
        <v>69414.649999999994</v>
      </c>
      <c r="BK395" s="2">
        <v>340000</v>
      </c>
      <c r="BL395" s="2">
        <v>340000</v>
      </c>
      <c r="BM395" s="10">
        <f t="shared" si="617"/>
        <v>20.416073529411761</v>
      </c>
    </row>
    <row r="396" spans="1:65" hidden="1" x14ac:dyDescent="0.2">
      <c r="A396" s="42"/>
      <c r="B396" s="35"/>
      <c r="C396" s="35"/>
      <c r="D396" s="35"/>
      <c r="E396" s="36"/>
      <c r="F396" s="36"/>
      <c r="G396" s="36"/>
      <c r="H396" s="35"/>
      <c r="I396" s="21">
        <v>3</v>
      </c>
      <c r="J396" s="5" t="s">
        <v>4</v>
      </c>
      <c r="K396" s="35"/>
      <c r="L396" s="36"/>
      <c r="M396" s="36"/>
      <c r="N396" s="36"/>
      <c r="O396" s="35"/>
      <c r="P396" s="21">
        <v>3</v>
      </c>
      <c r="Q396" s="5" t="s">
        <v>4</v>
      </c>
      <c r="R396" s="28"/>
      <c r="S396" s="22" t="e">
        <f>SUM(S397)</f>
        <v>#REF!</v>
      </c>
      <c r="T396" s="22" t="e">
        <f t="shared" si="621"/>
        <v>#REF!</v>
      </c>
      <c r="U396" s="22" t="e">
        <f t="shared" si="621"/>
        <v>#REF!</v>
      </c>
      <c r="V396" s="22" t="e">
        <f t="shared" si="621"/>
        <v>#REF!</v>
      </c>
      <c r="W396" s="22">
        <f>SUM(W397)</f>
        <v>0</v>
      </c>
      <c r="X396" s="22" t="e">
        <f t="shared" ref="X396:AQ396" si="628">SUM(X397+X404)</f>
        <v>#REF!</v>
      </c>
      <c r="Y396" s="22">
        <f t="shared" si="628"/>
        <v>1173441.6600000001</v>
      </c>
      <c r="Z396" s="22">
        <f t="shared" si="628"/>
        <v>1223141.6600000001</v>
      </c>
      <c r="AA396" s="22">
        <f t="shared" si="628"/>
        <v>324000</v>
      </c>
      <c r="AB396" s="22">
        <f t="shared" si="628"/>
        <v>815696.4</v>
      </c>
      <c r="AC396" s="22">
        <f t="shared" si="628"/>
        <v>648000</v>
      </c>
      <c r="AD396" s="22">
        <f t="shared" si="628"/>
        <v>961000</v>
      </c>
      <c r="AE396" s="22">
        <f t="shared" si="628"/>
        <v>0</v>
      </c>
      <c r="AF396" s="22">
        <f t="shared" si="628"/>
        <v>0</v>
      </c>
      <c r="AG396" s="22">
        <f t="shared" si="628"/>
        <v>961000</v>
      </c>
      <c r="AH396" s="22">
        <f t="shared" si="628"/>
        <v>554110.41</v>
      </c>
      <c r="AI396" s="22">
        <f t="shared" si="628"/>
        <v>1027800</v>
      </c>
      <c r="AJ396" s="22">
        <f t="shared" si="628"/>
        <v>593900.29</v>
      </c>
      <c r="AK396" s="22">
        <f t="shared" si="628"/>
        <v>980000</v>
      </c>
      <c r="AL396" s="22">
        <f t="shared" si="628"/>
        <v>0</v>
      </c>
      <c r="AM396" s="22">
        <f t="shared" si="628"/>
        <v>0</v>
      </c>
      <c r="AN396" s="22">
        <f t="shared" si="628"/>
        <v>980000</v>
      </c>
      <c r="AO396" s="22">
        <f t="shared" si="566"/>
        <v>130068.35224633352</v>
      </c>
      <c r="AP396" s="22">
        <f t="shared" si="628"/>
        <v>600000</v>
      </c>
      <c r="AQ396" s="22">
        <f t="shared" si="628"/>
        <v>0</v>
      </c>
      <c r="AR396" s="22">
        <f t="shared" si="567"/>
        <v>79633.685048775631</v>
      </c>
      <c r="AS396" s="22"/>
      <c r="AT396" s="22">
        <f t="shared" ref="AT396:AV396" si="629">SUM(AT397+AT404)</f>
        <v>114242.3</v>
      </c>
      <c r="AU396" s="22">
        <f t="shared" si="629"/>
        <v>57250</v>
      </c>
      <c r="AV396" s="22">
        <f t="shared" si="629"/>
        <v>0</v>
      </c>
      <c r="AW396" s="22">
        <f>SUM(AR396+AU396-AV396)</f>
        <v>136883.68504877563</v>
      </c>
      <c r="AX396" s="2"/>
      <c r="AY396" s="2"/>
      <c r="AZ396" s="2"/>
      <c r="BA396" s="2"/>
      <c r="BB396" s="2"/>
      <c r="BC396" s="2"/>
      <c r="BD396" s="2">
        <f t="shared" si="575"/>
        <v>0</v>
      </c>
      <c r="BE396" s="2">
        <f t="shared" si="576"/>
        <v>136883.68504877563</v>
      </c>
      <c r="BF396" s="2">
        <f t="shared" si="578"/>
        <v>0</v>
      </c>
      <c r="BG396" s="2">
        <f>SUM(BG397+BG404)</f>
        <v>113942.3</v>
      </c>
      <c r="BH396" s="2">
        <f>SUM(BH397+BH404)</f>
        <v>105150.11</v>
      </c>
      <c r="BI396" s="2">
        <f>SUM(BI397+BI404)</f>
        <v>340000</v>
      </c>
      <c r="BJ396" s="2">
        <f>SUM(BJ397+BJ404)</f>
        <v>69414.649999999994</v>
      </c>
      <c r="BK396" s="2">
        <f t="shared" ref="BK396:BL396" si="630">SUM(BK397+BK404)</f>
        <v>340000</v>
      </c>
      <c r="BL396" s="2">
        <f t="shared" si="630"/>
        <v>340000</v>
      </c>
      <c r="BM396" s="10">
        <f t="shared" si="617"/>
        <v>20.416073529411761</v>
      </c>
    </row>
    <row r="397" spans="1:65" hidden="1" x14ac:dyDescent="0.2">
      <c r="A397" s="42"/>
      <c r="B397" s="35" t="s">
        <v>370</v>
      </c>
      <c r="C397" s="35"/>
      <c r="D397" s="35"/>
      <c r="E397" s="36"/>
      <c r="F397" s="36"/>
      <c r="G397" s="36"/>
      <c r="H397" s="35"/>
      <c r="I397" s="21">
        <v>31</v>
      </c>
      <c r="J397" s="5" t="s">
        <v>5</v>
      </c>
      <c r="K397" s="35"/>
      <c r="L397" s="36"/>
      <c r="M397" s="36"/>
      <c r="N397" s="36"/>
      <c r="O397" s="35"/>
      <c r="P397" s="21">
        <v>31</v>
      </c>
      <c r="Q397" s="5" t="s">
        <v>221</v>
      </c>
      <c r="R397" s="28"/>
      <c r="S397" s="22" t="e">
        <f>SUM(S398+S402)</f>
        <v>#REF!</v>
      </c>
      <c r="T397" s="22" t="e">
        <f>SUM(T398+T402)</f>
        <v>#REF!</v>
      </c>
      <c r="U397" s="22" t="e">
        <f>SUM(U398+U402)</f>
        <v>#REF!</v>
      </c>
      <c r="V397" s="22" t="e">
        <f>SUM(V398+V402)</f>
        <v>#REF!</v>
      </c>
      <c r="W397" s="22">
        <f>SUM(W398+W402)</f>
        <v>0</v>
      </c>
      <c r="X397" s="22" t="e">
        <f>SUM(X398+X402+#REF!)</f>
        <v>#REF!</v>
      </c>
      <c r="Y397" s="22">
        <f t="shared" ref="Y397:AH397" si="631">SUM(Y398+Y402)</f>
        <v>905441.66</v>
      </c>
      <c r="Z397" s="22">
        <f t="shared" si="631"/>
        <v>905441.66</v>
      </c>
      <c r="AA397" s="22">
        <f t="shared" si="631"/>
        <v>206500</v>
      </c>
      <c r="AB397" s="22">
        <f t="shared" si="631"/>
        <v>743375.5</v>
      </c>
      <c r="AC397" s="22">
        <f t="shared" si="631"/>
        <v>413000</v>
      </c>
      <c r="AD397" s="22">
        <f t="shared" si="631"/>
        <v>721000</v>
      </c>
      <c r="AE397" s="22">
        <f t="shared" si="631"/>
        <v>0</v>
      </c>
      <c r="AF397" s="22">
        <f t="shared" si="631"/>
        <v>0</v>
      </c>
      <c r="AG397" s="22">
        <f t="shared" si="631"/>
        <v>721000</v>
      </c>
      <c r="AH397" s="22">
        <f t="shared" si="631"/>
        <v>459991.9</v>
      </c>
      <c r="AI397" s="22">
        <f t="shared" ref="AI397:AP397" si="632">SUM(AI398+AI402+AI400)</f>
        <v>858000</v>
      </c>
      <c r="AJ397" s="22">
        <f t="shared" si="632"/>
        <v>562659.07000000007</v>
      </c>
      <c r="AK397" s="22">
        <f t="shared" si="632"/>
        <v>858000</v>
      </c>
      <c r="AL397" s="22">
        <f t="shared" si="632"/>
        <v>0</v>
      </c>
      <c r="AM397" s="22">
        <f t="shared" si="632"/>
        <v>0</v>
      </c>
      <c r="AN397" s="22">
        <f t="shared" si="632"/>
        <v>858000</v>
      </c>
      <c r="AO397" s="22">
        <f t="shared" si="566"/>
        <v>113876.16961974915</v>
      </c>
      <c r="AP397" s="22">
        <f t="shared" si="632"/>
        <v>508000</v>
      </c>
      <c r="AQ397" s="22"/>
      <c r="AR397" s="22">
        <f t="shared" si="567"/>
        <v>67423.186674630037</v>
      </c>
      <c r="AS397" s="22"/>
      <c r="AT397" s="22">
        <f t="shared" ref="AT397" si="633">SUM(AT398+AT402+AT400)</f>
        <v>107222.86</v>
      </c>
      <c r="AU397" s="22">
        <f>SUM(AU398+AU402+AU400)</f>
        <v>50000</v>
      </c>
      <c r="AV397" s="22">
        <f t="shared" ref="AV397:AW397" si="634">SUM(AV398+AV402+AV400)</f>
        <v>0</v>
      </c>
      <c r="AW397" s="22">
        <f t="shared" si="634"/>
        <v>117423.18667463004</v>
      </c>
      <c r="AX397" s="2"/>
      <c r="AY397" s="2"/>
      <c r="AZ397" s="2"/>
      <c r="BA397" s="2"/>
      <c r="BB397" s="2"/>
      <c r="BC397" s="2"/>
      <c r="BD397" s="2">
        <f t="shared" si="575"/>
        <v>0</v>
      </c>
      <c r="BE397" s="2">
        <f t="shared" si="576"/>
        <v>117423.18667463004</v>
      </c>
      <c r="BF397" s="2">
        <f t="shared" si="578"/>
        <v>0</v>
      </c>
      <c r="BG397" s="2">
        <f>SUM(BG398+BG402)</f>
        <v>107222.86</v>
      </c>
      <c r="BH397" s="2">
        <f>SUM(BH398+BH402)</f>
        <v>98130.67</v>
      </c>
      <c r="BI397" s="2">
        <f>SUM(BI398+BI402)</f>
        <v>233000</v>
      </c>
      <c r="BJ397" s="2">
        <f>SUM(BJ398+BJ402+BJ400)</f>
        <v>58225.4</v>
      </c>
      <c r="BK397" s="2">
        <v>233000</v>
      </c>
      <c r="BL397" s="2">
        <v>233000</v>
      </c>
      <c r="BM397" s="10">
        <f t="shared" si="617"/>
        <v>24.989442060085835</v>
      </c>
    </row>
    <row r="398" spans="1:65" hidden="1" x14ac:dyDescent="0.2">
      <c r="A398" s="19"/>
      <c r="B398" s="20" t="s">
        <v>406</v>
      </c>
      <c r="C398" s="20"/>
      <c r="D398" s="20"/>
      <c r="E398" s="31"/>
      <c r="F398" s="31"/>
      <c r="G398" s="31"/>
      <c r="H398" s="20"/>
      <c r="I398" s="32">
        <v>311</v>
      </c>
      <c r="J398" s="33" t="s">
        <v>68</v>
      </c>
      <c r="K398" s="20"/>
      <c r="L398" s="31"/>
      <c r="M398" s="31"/>
      <c r="N398" s="31"/>
      <c r="O398" s="20"/>
      <c r="P398" s="32">
        <v>311</v>
      </c>
      <c r="Q398" s="33" t="s">
        <v>68</v>
      </c>
      <c r="R398" s="28"/>
      <c r="S398" s="34" t="e">
        <f>SUM(#REF!)</f>
        <v>#REF!</v>
      </c>
      <c r="T398" s="34" t="e">
        <f>SUM(#REF!)</f>
        <v>#REF!</v>
      </c>
      <c r="U398" s="34" t="e">
        <f>SUM(#REF!)</f>
        <v>#REF!</v>
      </c>
      <c r="V398" s="34" t="e">
        <f>SUM(#REF!)</f>
        <v>#REF!</v>
      </c>
      <c r="W398" s="34">
        <v>0</v>
      </c>
      <c r="X398" s="34">
        <v>670000</v>
      </c>
      <c r="Y398" s="34">
        <f>SUM(Y399)</f>
        <v>783080.3</v>
      </c>
      <c r="Z398" s="34">
        <f>SUM(Z399)</f>
        <v>783080.3</v>
      </c>
      <c r="AA398" s="34">
        <f>SUM(AA399)</f>
        <v>182500</v>
      </c>
      <c r="AB398" s="34">
        <f t="shared" ref="AB398" si="635">SUM(AB399)</f>
        <v>687632.27</v>
      </c>
      <c r="AC398" s="34">
        <f>SUM(AC399)</f>
        <v>365000</v>
      </c>
      <c r="AD398" s="34">
        <f>SUM(AD399)</f>
        <v>665000</v>
      </c>
      <c r="AE398" s="34">
        <f t="shared" ref="AE398:AI398" si="636">SUM(AE399)</f>
        <v>0</v>
      </c>
      <c r="AF398" s="34">
        <f t="shared" si="636"/>
        <v>0</v>
      </c>
      <c r="AG398" s="34">
        <f t="shared" si="636"/>
        <v>665000</v>
      </c>
      <c r="AH398" s="34">
        <f t="shared" si="636"/>
        <v>394588.01</v>
      </c>
      <c r="AI398" s="34">
        <f t="shared" si="636"/>
        <v>720000</v>
      </c>
      <c r="AJ398" s="34">
        <f>SUM(AJ399)</f>
        <v>482969.21</v>
      </c>
      <c r="AK398" s="34">
        <f>SUM(AK399)</f>
        <v>720000</v>
      </c>
      <c r="AL398" s="34">
        <f t="shared" ref="AL398:AP398" si="637">SUM(AL399)</f>
        <v>0</v>
      </c>
      <c r="AM398" s="34">
        <f t="shared" si="637"/>
        <v>0</v>
      </c>
      <c r="AN398" s="34">
        <f t="shared" si="637"/>
        <v>720000</v>
      </c>
      <c r="AO398" s="22">
        <f t="shared" si="566"/>
        <v>95560.422058530748</v>
      </c>
      <c r="AP398" s="34">
        <f t="shared" si="637"/>
        <v>450000</v>
      </c>
      <c r="AQ398" s="34"/>
      <c r="AR398" s="22">
        <f t="shared" si="567"/>
        <v>59725.263786581723</v>
      </c>
      <c r="AS398" s="22"/>
      <c r="AT398" s="22">
        <f>SUM(AT399)</f>
        <v>92036.85</v>
      </c>
      <c r="AU398" s="22">
        <f t="shared" ref="AU398:AV398" si="638">SUM(AU399)</f>
        <v>40000</v>
      </c>
      <c r="AV398" s="22">
        <f t="shared" si="638"/>
        <v>0</v>
      </c>
      <c r="AW398" s="22">
        <f t="shared" ref="AW398:AW403" si="639">SUM(AR398+AU398-AV398)</f>
        <v>99725.263786581723</v>
      </c>
      <c r="AX398" s="2"/>
      <c r="AY398" s="2"/>
      <c r="AZ398" s="2"/>
      <c r="BA398" s="2"/>
      <c r="BB398" s="2"/>
      <c r="BC398" s="2"/>
      <c r="BD398" s="2">
        <f t="shared" si="575"/>
        <v>0</v>
      </c>
      <c r="BE398" s="2">
        <f t="shared" si="576"/>
        <v>99725.263786581723</v>
      </c>
      <c r="BF398" s="2">
        <f t="shared" si="578"/>
        <v>0</v>
      </c>
      <c r="BG398" s="2">
        <f>SUM(BG399)</f>
        <v>92036.85</v>
      </c>
      <c r="BH398" s="2">
        <f>SUM(BH399)</f>
        <v>90629.16</v>
      </c>
      <c r="BI398" s="2">
        <f>SUM(BI399)</f>
        <v>200000</v>
      </c>
      <c r="BJ398" s="2">
        <f>SUM(BJ399)</f>
        <v>49463.87</v>
      </c>
      <c r="BK398" s="2"/>
      <c r="BL398" s="2"/>
      <c r="BM398" s="10">
        <f t="shared" si="617"/>
        <v>24.731935000000004</v>
      </c>
    </row>
    <row r="399" spans="1:65" hidden="1" x14ac:dyDescent="0.2">
      <c r="A399" s="19"/>
      <c r="B399" s="20"/>
      <c r="C399" s="20"/>
      <c r="D399" s="20"/>
      <c r="E399" s="31"/>
      <c r="F399" s="31"/>
      <c r="G399" s="31"/>
      <c r="H399" s="20"/>
      <c r="I399" s="32">
        <v>31111</v>
      </c>
      <c r="J399" s="33" t="s">
        <v>251</v>
      </c>
      <c r="K399" s="20"/>
      <c r="L399" s="31"/>
      <c r="M399" s="31"/>
      <c r="N399" s="31"/>
      <c r="O399" s="20"/>
      <c r="P399" s="32"/>
      <c r="Q399" s="33"/>
      <c r="R399" s="28"/>
      <c r="S399" s="34"/>
      <c r="T399" s="34"/>
      <c r="U399" s="34"/>
      <c r="V399" s="34"/>
      <c r="W399" s="34"/>
      <c r="X399" s="34"/>
      <c r="Y399" s="34">
        <v>783080.3</v>
      </c>
      <c r="Z399" s="34">
        <v>783080.3</v>
      </c>
      <c r="AA399" s="34">
        <v>182500</v>
      </c>
      <c r="AB399" s="34">
        <v>687632.27</v>
      </c>
      <c r="AC399" s="34">
        <v>365000</v>
      </c>
      <c r="AD399" s="34">
        <v>665000</v>
      </c>
      <c r="AE399" s="34"/>
      <c r="AF399" s="34"/>
      <c r="AG399" s="37">
        <f>SUM(AD399+AE399-AF399)</f>
        <v>665000</v>
      </c>
      <c r="AH399" s="34">
        <v>394588.01</v>
      </c>
      <c r="AI399" s="34">
        <v>720000</v>
      </c>
      <c r="AJ399" s="2">
        <v>482969.21</v>
      </c>
      <c r="AK399" s="34">
        <v>720000</v>
      </c>
      <c r="AL399" s="34"/>
      <c r="AM399" s="34"/>
      <c r="AN399" s="2">
        <f t="shared" si="542"/>
        <v>720000</v>
      </c>
      <c r="AO399" s="22">
        <f t="shared" si="566"/>
        <v>95560.422058530748</v>
      </c>
      <c r="AP399" s="2">
        <v>450000</v>
      </c>
      <c r="AQ399" s="2"/>
      <c r="AR399" s="22">
        <f t="shared" si="567"/>
        <v>59725.263786581723</v>
      </c>
      <c r="AS399" s="22">
        <v>92036.85</v>
      </c>
      <c r="AT399" s="22">
        <v>92036.85</v>
      </c>
      <c r="AU399" s="22">
        <v>40000</v>
      </c>
      <c r="AV399" s="22"/>
      <c r="AW399" s="22">
        <f t="shared" si="639"/>
        <v>99725.263786581723</v>
      </c>
      <c r="AX399" s="2"/>
      <c r="AY399" s="2"/>
      <c r="AZ399" s="2">
        <v>99725.26</v>
      </c>
      <c r="BA399" s="2"/>
      <c r="BB399" s="2"/>
      <c r="BC399" s="2"/>
      <c r="BD399" s="2">
        <f t="shared" si="575"/>
        <v>99725.26</v>
      </c>
      <c r="BE399" s="2">
        <f t="shared" si="576"/>
        <v>3.7865817284910008E-3</v>
      </c>
      <c r="BF399" s="2">
        <f t="shared" si="578"/>
        <v>-99725.26</v>
      </c>
      <c r="BG399" s="2">
        <v>92036.85</v>
      </c>
      <c r="BH399" s="2">
        <v>90629.16</v>
      </c>
      <c r="BI399" s="2">
        <v>200000</v>
      </c>
      <c r="BJ399" s="2">
        <v>49463.87</v>
      </c>
      <c r="BK399" s="2"/>
      <c r="BL399" s="2"/>
      <c r="BM399" s="10">
        <f t="shared" si="617"/>
        <v>24.731935000000004</v>
      </c>
    </row>
    <row r="400" spans="1:65" hidden="1" x14ac:dyDescent="0.2">
      <c r="A400" s="19"/>
      <c r="B400" s="20"/>
      <c r="C400" s="20"/>
      <c r="D400" s="20"/>
      <c r="E400" s="31"/>
      <c r="F400" s="31"/>
      <c r="G400" s="31"/>
      <c r="H400" s="20"/>
      <c r="I400" s="32">
        <v>312</v>
      </c>
      <c r="J400" s="33" t="s">
        <v>6</v>
      </c>
      <c r="K400" s="20"/>
      <c r="L400" s="31"/>
      <c r="M400" s="31"/>
      <c r="N400" s="31"/>
      <c r="O400" s="20"/>
      <c r="P400" s="32"/>
      <c r="Q400" s="33"/>
      <c r="R400" s="28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>
        <f t="shared" ref="AC400:AM400" si="640">SUM(AC401:AC401)</f>
        <v>0</v>
      </c>
      <c r="AD400" s="34">
        <f t="shared" si="640"/>
        <v>6000</v>
      </c>
      <c r="AE400" s="34">
        <f t="shared" si="640"/>
        <v>0</v>
      </c>
      <c r="AF400" s="34">
        <f t="shared" si="640"/>
        <v>0</v>
      </c>
      <c r="AG400" s="34">
        <f t="shared" si="640"/>
        <v>6000</v>
      </c>
      <c r="AH400" s="34">
        <f t="shared" si="640"/>
        <v>0</v>
      </c>
      <c r="AI400" s="34">
        <f t="shared" si="640"/>
        <v>18000</v>
      </c>
      <c r="AJ400" s="34">
        <f t="shared" si="640"/>
        <v>0</v>
      </c>
      <c r="AK400" s="34">
        <f t="shared" si="640"/>
        <v>18000</v>
      </c>
      <c r="AL400" s="34">
        <f t="shared" si="640"/>
        <v>0</v>
      </c>
      <c r="AM400" s="34">
        <f t="shared" si="640"/>
        <v>0</v>
      </c>
      <c r="AN400" s="34">
        <f>SUM(AN401:AN401)</f>
        <v>18000</v>
      </c>
      <c r="AO400" s="22">
        <f t="shared" si="566"/>
        <v>2389.0105514632687</v>
      </c>
      <c r="AP400" s="34">
        <f>SUM(AP401:AP401)</f>
        <v>1500</v>
      </c>
      <c r="AQ400" s="34"/>
      <c r="AR400" s="22">
        <f t="shared" si="567"/>
        <v>199.08421262193906</v>
      </c>
      <c r="AS400" s="22"/>
      <c r="AT400" s="22">
        <f t="shared" ref="AT400:AV400" si="641">SUM(AT401:AT401)</f>
        <v>0</v>
      </c>
      <c r="AU400" s="22">
        <f t="shared" si="641"/>
        <v>0</v>
      </c>
      <c r="AV400" s="22">
        <f t="shared" si="641"/>
        <v>0</v>
      </c>
      <c r="AW400" s="22">
        <f t="shared" si="639"/>
        <v>199.08421262193906</v>
      </c>
      <c r="AX400" s="2"/>
      <c r="AY400" s="2"/>
      <c r="AZ400" s="2"/>
      <c r="BA400" s="2"/>
      <c r="BB400" s="2"/>
      <c r="BC400" s="2"/>
      <c r="BD400" s="2">
        <f t="shared" si="575"/>
        <v>0</v>
      </c>
      <c r="BE400" s="2">
        <f t="shared" si="576"/>
        <v>199.08421262193906</v>
      </c>
      <c r="BF400" s="2">
        <f t="shared" si="578"/>
        <v>0</v>
      </c>
      <c r="BG400" s="2"/>
      <c r="BH400" s="2">
        <v>0</v>
      </c>
      <c r="BI400" s="2">
        <v>0</v>
      </c>
      <c r="BJ400" s="2">
        <f>SUM(BJ401)</f>
        <v>600</v>
      </c>
      <c r="BK400" s="2"/>
      <c r="BL400" s="2"/>
      <c r="BM400" s="10">
        <v>0</v>
      </c>
    </row>
    <row r="401" spans="1:65" hidden="1" x14ac:dyDescent="0.2">
      <c r="A401" s="19"/>
      <c r="B401" s="20"/>
      <c r="C401" s="20"/>
      <c r="D401" s="20"/>
      <c r="E401" s="31"/>
      <c r="F401" s="31"/>
      <c r="G401" s="31"/>
      <c r="H401" s="20"/>
      <c r="I401" s="32">
        <v>31216</v>
      </c>
      <c r="J401" s="33" t="s">
        <v>306</v>
      </c>
      <c r="K401" s="20"/>
      <c r="L401" s="31"/>
      <c r="M401" s="31"/>
      <c r="N401" s="31"/>
      <c r="O401" s="20"/>
      <c r="P401" s="32"/>
      <c r="Q401" s="33"/>
      <c r="R401" s="28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>
        <v>6000</v>
      </c>
      <c r="AE401" s="34"/>
      <c r="AF401" s="34"/>
      <c r="AG401" s="37">
        <f>SUM(AD401+AE401-AF401)</f>
        <v>6000</v>
      </c>
      <c r="AH401" s="34"/>
      <c r="AI401" s="34">
        <v>18000</v>
      </c>
      <c r="AJ401" s="2">
        <v>0</v>
      </c>
      <c r="AK401" s="34">
        <v>18000</v>
      </c>
      <c r="AL401" s="34"/>
      <c r="AM401" s="34"/>
      <c r="AN401" s="2">
        <f t="shared" si="542"/>
        <v>18000</v>
      </c>
      <c r="AO401" s="22">
        <f t="shared" si="566"/>
        <v>2389.0105514632687</v>
      </c>
      <c r="AP401" s="2">
        <v>1500</v>
      </c>
      <c r="AQ401" s="2"/>
      <c r="AR401" s="22">
        <f t="shared" si="567"/>
        <v>199.08421262193906</v>
      </c>
      <c r="AS401" s="22"/>
      <c r="AT401" s="22"/>
      <c r="AU401" s="22"/>
      <c r="AV401" s="22"/>
      <c r="AW401" s="22">
        <f t="shared" si="639"/>
        <v>199.08421262193906</v>
      </c>
      <c r="AX401" s="2"/>
      <c r="AY401" s="2"/>
      <c r="AZ401" s="2">
        <v>199.08</v>
      </c>
      <c r="BA401" s="2"/>
      <c r="BB401" s="2"/>
      <c r="BC401" s="2"/>
      <c r="BD401" s="2">
        <f t="shared" si="575"/>
        <v>199.08</v>
      </c>
      <c r="BE401" s="2">
        <f t="shared" si="576"/>
        <v>4.2126219390468123E-3</v>
      </c>
      <c r="BF401" s="2">
        <f t="shared" si="578"/>
        <v>-199.08</v>
      </c>
      <c r="BG401" s="2"/>
      <c r="BH401" s="2">
        <v>0</v>
      </c>
      <c r="BI401" s="2">
        <v>0</v>
      </c>
      <c r="BJ401" s="2">
        <v>600</v>
      </c>
      <c r="BK401" s="2"/>
      <c r="BL401" s="2"/>
      <c r="BM401" s="10">
        <v>0</v>
      </c>
    </row>
    <row r="402" spans="1:65" hidden="1" x14ac:dyDescent="0.2">
      <c r="A402" s="19"/>
      <c r="B402" s="20"/>
      <c r="C402" s="20"/>
      <c r="D402" s="20"/>
      <c r="E402" s="31"/>
      <c r="F402" s="31"/>
      <c r="G402" s="31"/>
      <c r="H402" s="20"/>
      <c r="I402" s="32">
        <v>313</v>
      </c>
      <c r="J402" s="33" t="s">
        <v>69</v>
      </c>
      <c r="K402" s="20"/>
      <c r="L402" s="31"/>
      <c r="M402" s="31"/>
      <c r="N402" s="31"/>
      <c r="O402" s="20"/>
      <c r="P402" s="32">
        <v>313</v>
      </c>
      <c r="Q402" s="33" t="s">
        <v>69</v>
      </c>
      <c r="R402" s="28"/>
      <c r="S402" s="34">
        <f t="shared" ref="S402:AP402" si="642">SUM(S403:S403)</f>
        <v>0</v>
      </c>
      <c r="T402" s="34">
        <f t="shared" si="642"/>
        <v>97602.36</v>
      </c>
      <c r="U402" s="34">
        <f t="shared" si="642"/>
        <v>97602.36</v>
      </c>
      <c r="V402" s="34">
        <f t="shared" si="642"/>
        <v>0</v>
      </c>
      <c r="W402" s="34">
        <f t="shared" si="642"/>
        <v>0</v>
      </c>
      <c r="X402" s="34">
        <f t="shared" si="642"/>
        <v>101000</v>
      </c>
      <c r="Y402" s="34">
        <f t="shared" si="642"/>
        <v>122361.36</v>
      </c>
      <c r="Z402" s="34">
        <f t="shared" si="642"/>
        <v>122361.36</v>
      </c>
      <c r="AA402" s="34">
        <f t="shared" si="642"/>
        <v>24000</v>
      </c>
      <c r="AB402" s="34">
        <f t="shared" si="642"/>
        <v>55743.23</v>
      </c>
      <c r="AC402" s="34">
        <f t="shared" si="642"/>
        <v>48000</v>
      </c>
      <c r="AD402" s="34">
        <f t="shared" si="642"/>
        <v>56000</v>
      </c>
      <c r="AE402" s="34">
        <f t="shared" si="642"/>
        <v>0</v>
      </c>
      <c r="AF402" s="34">
        <f t="shared" si="642"/>
        <v>0</v>
      </c>
      <c r="AG402" s="34">
        <f t="shared" si="642"/>
        <v>56000</v>
      </c>
      <c r="AH402" s="34">
        <f t="shared" si="642"/>
        <v>65403.89</v>
      </c>
      <c r="AI402" s="34">
        <f t="shared" si="642"/>
        <v>120000</v>
      </c>
      <c r="AJ402" s="34">
        <f t="shared" si="642"/>
        <v>79689.86</v>
      </c>
      <c r="AK402" s="34">
        <f t="shared" si="642"/>
        <v>120000</v>
      </c>
      <c r="AL402" s="34">
        <f t="shared" si="642"/>
        <v>0</v>
      </c>
      <c r="AM402" s="34">
        <f t="shared" si="642"/>
        <v>0</v>
      </c>
      <c r="AN402" s="34">
        <f t="shared" si="642"/>
        <v>120000</v>
      </c>
      <c r="AO402" s="22">
        <f t="shared" si="566"/>
        <v>15926.737009755125</v>
      </c>
      <c r="AP402" s="34">
        <f t="shared" si="642"/>
        <v>56500</v>
      </c>
      <c r="AQ402" s="34"/>
      <c r="AR402" s="22">
        <f t="shared" si="567"/>
        <v>7498.838675426372</v>
      </c>
      <c r="AS402" s="22"/>
      <c r="AT402" s="22">
        <f t="shared" ref="AT402:AV402" si="643">SUM(AT403:AT403)</f>
        <v>15186.01</v>
      </c>
      <c r="AU402" s="22">
        <f t="shared" si="643"/>
        <v>10000</v>
      </c>
      <c r="AV402" s="22">
        <f t="shared" si="643"/>
        <v>0</v>
      </c>
      <c r="AW402" s="22">
        <f t="shared" si="639"/>
        <v>17498.83867542637</v>
      </c>
      <c r="AX402" s="2"/>
      <c r="AY402" s="2"/>
      <c r="AZ402" s="2"/>
      <c r="BA402" s="2"/>
      <c r="BB402" s="2"/>
      <c r="BC402" s="2"/>
      <c r="BD402" s="2">
        <f t="shared" si="575"/>
        <v>0</v>
      </c>
      <c r="BE402" s="2">
        <f t="shared" si="576"/>
        <v>17498.83867542637</v>
      </c>
      <c r="BF402" s="2">
        <f t="shared" si="578"/>
        <v>0</v>
      </c>
      <c r="BG402" s="2">
        <f>SUM(BG403)</f>
        <v>15186.01</v>
      </c>
      <c r="BH402" s="2">
        <f>SUM(BH403)</f>
        <v>7501.51</v>
      </c>
      <c r="BI402" s="2">
        <f>SUM(BI403)</f>
        <v>33000</v>
      </c>
      <c r="BJ402" s="2">
        <f>SUM(BJ403)</f>
        <v>8161.53</v>
      </c>
      <c r="BK402" s="2"/>
      <c r="BL402" s="2"/>
      <c r="BM402" s="10">
        <f t="shared" si="617"/>
        <v>24.731909090909092</v>
      </c>
    </row>
    <row r="403" spans="1:65" hidden="1" x14ac:dyDescent="0.2">
      <c r="A403" s="19"/>
      <c r="B403" s="20"/>
      <c r="C403" s="20"/>
      <c r="D403" s="20"/>
      <c r="E403" s="31"/>
      <c r="F403" s="31"/>
      <c r="G403" s="31"/>
      <c r="H403" s="20"/>
      <c r="I403" s="32">
        <v>31321</v>
      </c>
      <c r="J403" s="33" t="s">
        <v>7</v>
      </c>
      <c r="K403" s="20"/>
      <c r="L403" s="31"/>
      <c r="M403" s="31"/>
      <c r="N403" s="31"/>
      <c r="O403" s="20"/>
      <c r="P403" s="32">
        <v>3132</v>
      </c>
      <c r="Q403" s="33" t="s">
        <v>7</v>
      </c>
      <c r="R403" s="28"/>
      <c r="S403" s="34">
        <v>0</v>
      </c>
      <c r="T403" s="34">
        <v>97602.36</v>
      </c>
      <c r="U403" s="34">
        <v>97602.36</v>
      </c>
      <c r="V403" s="34"/>
      <c r="W403" s="34">
        <v>0</v>
      </c>
      <c r="X403" s="34">
        <v>101000</v>
      </c>
      <c r="Y403" s="34">
        <v>122361.36</v>
      </c>
      <c r="Z403" s="34">
        <v>122361.36</v>
      </c>
      <c r="AA403" s="34">
        <v>24000</v>
      </c>
      <c r="AB403" s="34">
        <v>55743.23</v>
      </c>
      <c r="AC403" s="34">
        <v>48000</v>
      </c>
      <c r="AD403" s="34">
        <v>56000</v>
      </c>
      <c r="AE403" s="34"/>
      <c r="AF403" s="34"/>
      <c r="AG403" s="37">
        <f>SUM(AD403+AE403-AF403)</f>
        <v>56000</v>
      </c>
      <c r="AH403" s="34">
        <v>65403.89</v>
      </c>
      <c r="AI403" s="34">
        <v>120000</v>
      </c>
      <c r="AJ403" s="2">
        <v>79689.86</v>
      </c>
      <c r="AK403" s="34">
        <v>120000</v>
      </c>
      <c r="AL403" s="34"/>
      <c r="AM403" s="34"/>
      <c r="AN403" s="2">
        <f t="shared" si="542"/>
        <v>120000</v>
      </c>
      <c r="AO403" s="22">
        <f t="shared" si="566"/>
        <v>15926.737009755125</v>
      </c>
      <c r="AP403" s="2">
        <v>56500</v>
      </c>
      <c r="AQ403" s="2"/>
      <c r="AR403" s="22">
        <f t="shared" si="567"/>
        <v>7498.838675426372</v>
      </c>
      <c r="AS403" s="22">
        <v>15186.01</v>
      </c>
      <c r="AT403" s="22">
        <v>15186.01</v>
      </c>
      <c r="AU403" s="22">
        <v>10000</v>
      </c>
      <c r="AV403" s="22"/>
      <c r="AW403" s="22">
        <f t="shared" si="639"/>
        <v>17498.83867542637</v>
      </c>
      <c r="AX403" s="2"/>
      <c r="AY403" s="2"/>
      <c r="AZ403" s="2">
        <v>17498.84</v>
      </c>
      <c r="BA403" s="2"/>
      <c r="BB403" s="2"/>
      <c r="BC403" s="2"/>
      <c r="BD403" s="2">
        <f t="shared" si="575"/>
        <v>17498.84</v>
      </c>
      <c r="BE403" s="2">
        <f t="shared" si="576"/>
        <v>-1.3245736299722921E-3</v>
      </c>
      <c r="BF403" s="2">
        <f t="shared" si="578"/>
        <v>-17498.84</v>
      </c>
      <c r="BG403" s="2">
        <v>15186.01</v>
      </c>
      <c r="BH403" s="2">
        <v>7501.51</v>
      </c>
      <c r="BI403" s="2">
        <v>33000</v>
      </c>
      <c r="BJ403" s="2">
        <v>8161.53</v>
      </c>
      <c r="BK403" s="2"/>
      <c r="BL403" s="2"/>
      <c r="BM403" s="10">
        <f t="shared" si="617"/>
        <v>24.731909090909092</v>
      </c>
    </row>
    <row r="404" spans="1:65" hidden="1" x14ac:dyDescent="0.2">
      <c r="A404" s="29"/>
      <c r="B404" s="35" t="s">
        <v>370</v>
      </c>
      <c r="C404" s="35"/>
      <c r="D404" s="35"/>
      <c r="E404" s="36"/>
      <c r="F404" s="36"/>
      <c r="G404" s="36"/>
      <c r="H404" s="35"/>
      <c r="I404" s="21">
        <v>32</v>
      </c>
      <c r="J404" s="5" t="s">
        <v>8</v>
      </c>
      <c r="K404" s="22">
        <f t="shared" ref="K404:Q404" si="644">SUM(K405+K411+K423+K427)</f>
        <v>10000</v>
      </c>
      <c r="L404" s="22">
        <f t="shared" si="644"/>
        <v>35000</v>
      </c>
      <c r="M404" s="22">
        <f t="shared" si="644"/>
        <v>25000</v>
      </c>
      <c r="N404" s="22">
        <f t="shared" si="644"/>
        <v>0</v>
      </c>
      <c r="O404" s="22">
        <f t="shared" si="644"/>
        <v>0</v>
      </c>
      <c r="P404" s="22">
        <f t="shared" si="644"/>
        <v>42000</v>
      </c>
      <c r="Q404" s="22">
        <f t="shared" si="644"/>
        <v>36000</v>
      </c>
      <c r="R404" s="22">
        <v>815000</v>
      </c>
      <c r="S404" s="22" t="e">
        <f>SUM(S405+S410+S413)</f>
        <v>#REF!</v>
      </c>
      <c r="T404" s="22" t="e">
        <f>SUM(T405+T410+T413)</f>
        <v>#REF!</v>
      </c>
      <c r="U404" s="22">
        <f>SUM(U405+U410+U413)</f>
        <v>525680</v>
      </c>
      <c r="V404" s="22">
        <f>SUM(V405+V410+V413)</f>
        <v>0</v>
      </c>
      <c r="W404" s="22" t="e">
        <f>SUM(W405+W410+W413)</f>
        <v>#REF!</v>
      </c>
      <c r="X404" s="22">
        <f>SUM(X405+X410+X413+X416)</f>
        <v>105000</v>
      </c>
      <c r="Y404" s="22">
        <f>SUM(Y405+Y410+Y413+Y416)</f>
        <v>268000</v>
      </c>
      <c r="Z404" s="22">
        <f>SUM(Z405+Z410+Z413+Z416)</f>
        <v>317700</v>
      </c>
      <c r="AA404" s="22">
        <f t="shared" ref="AA404:AP404" si="645">AA405+AA410+AA413+AA416</f>
        <v>117500</v>
      </c>
      <c r="AB404" s="22">
        <f t="shared" si="645"/>
        <v>72320.899999999994</v>
      </c>
      <c r="AC404" s="22">
        <f t="shared" si="645"/>
        <v>235000</v>
      </c>
      <c r="AD404" s="22">
        <f t="shared" si="645"/>
        <v>240000</v>
      </c>
      <c r="AE404" s="22">
        <f t="shared" si="645"/>
        <v>0</v>
      </c>
      <c r="AF404" s="22">
        <f t="shared" si="645"/>
        <v>0</v>
      </c>
      <c r="AG404" s="22">
        <f t="shared" si="645"/>
        <v>240000</v>
      </c>
      <c r="AH404" s="22">
        <f t="shared" si="645"/>
        <v>94118.510000000009</v>
      </c>
      <c r="AI404" s="22">
        <f t="shared" si="645"/>
        <v>169800</v>
      </c>
      <c r="AJ404" s="22">
        <f t="shared" si="645"/>
        <v>31241.22</v>
      </c>
      <c r="AK404" s="22">
        <f t="shared" si="645"/>
        <v>122000</v>
      </c>
      <c r="AL404" s="22">
        <f t="shared" si="645"/>
        <v>0</v>
      </c>
      <c r="AM404" s="22">
        <f t="shared" si="645"/>
        <v>0</v>
      </c>
      <c r="AN404" s="22">
        <f t="shared" si="645"/>
        <v>122000</v>
      </c>
      <c r="AO404" s="22">
        <f t="shared" si="566"/>
        <v>16192.182626584377</v>
      </c>
      <c r="AP404" s="22">
        <f t="shared" si="645"/>
        <v>92000</v>
      </c>
      <c r="AQ404" s="22"/>
      <c r="AR404" s="22">
        <f>SUM(AR416)</f>
        <v>12210.51</v>
      </c>
      <c r="AS404" s="22"/>
      <c r="AT404" s="22">
        <f t="shared" ref="AT404" si="646">AT405+AT410+AT413+AT416</f>
        <v>7019.44</v>
      </c>
      <c r="AU404" s="22">
        <f t="shared" ref="AU404:AW404" si="647">AU405+AU410+AU413+AU416</f>
        <v>7250</v>
      </c>
      <c r="AV404" s="22">
        <f t="shared" si="647"/>
        <v>0</v>
      </c>
      <c r="AW404" s="22">
        <f t="shared" si="647"/>
        <v>19460.510000000002</v>
      </c>
      <c r="AX404" s="2"/>
      <c r="AY404" s="2"/>
      <c r="AZ404" s="2"/>
      <c r="BA404" s="2"/>
      <c r="BB404" s="2"/>
      <c r="BC404" s="2"/>
      <c r="BD404" s="2">
        <f t="shared" si="575"/>
        <v>0</v>
      </c>
      <c r="BE404" s="2">
        <f t="shared" si="576"/>
        <v>19460.510000000002</v>
      </c>
      <c r="BF404" s="2">
        <f t="shared" si="578"/>
        <v>0</v>
      </c>
      <c r="BG404" s="2">
        <f>SUM(BG405+BG410+BG413+BG416)</f>
        <v>6719.44</v>
      </c>
      <c r="BH404" s="2">
        <f>SUM(BH405+BH410+BH413+BH416)</f>
        <v>7019.44</v>
      </c>
      <c r="BI404" s="2">
        <f>SUM(BI405+BI410+BI413+BI416)</f>
        <v>107000</v>
      </c>
      <c r="BJ404" s="2">
        <f>SUM(BJ405+BJ410+BJ413+BJ416)</f>
        <v>11189.25</v>
      </c>
      <c r="BK404" s="2">
        <v>107000</v>
      </c>
      <c r="BL404" s="2">
        <v>107000</v>
      </c>
      <c r="BM404" s="10">
        <f t="shared" si="617"/>
        <v>10.457242990654207</v>
      </c>
    </row>
    <row r="405" spans="1:65" hidden="1" x14ac:dyDescent="0.2">
      <c r="A405" s="24"/>
      <c r="B405" s="20"/>
      <c r="C405" s="20"/>
      <c r="D405" s="20"/>
      <c r="E405" s="31"/>
      <c r="F405" s="31"/>
      <c r="G405" s="31"/>
      <c r="H405" s="20"/>
      <c r="I405" s="32">
        <v>321</v>
      </c>
      <c r="J405" s="33" t="s">
        <v>93</v>
      </c>
      <c r="K405" s="34">
        <f>SUM(K407:K408)</f>
        <v>5000</v>
      </c>
      <c r="L405" s="34">
        <f t="shared" ref="L405:Q405" si="648">SUM(L407:L410)</f>
        <v>25000</v>
      </c>
      <c r="M405" s="34">
        <f t="shared" si="648"/>
        <v>15000</v>
      </c>
      <c r="N405" s="34">
        <f t="shared" si="648"/>
        <v>0</v>
      </c>
      <c r="O405" s="34">
        <f t="shared" si="648"/>
        <v>0</v>
      </c>
      <c r="P405" s="34">
        <f t="shared" si="648"/>
        <v>32000</v>
      </c>
      <c r="Q405" s="34">
        <f t="shared" si="648"/>
        <v>25000</v>
      </c>
      <c r="R405" s="22"/>
      <c r="S405" s="34">
        <f>SUM(S407:S410)</f>
        <v>0</v>
      </c>
      <c r="T405" s="34">
        <f>SUM(T407:T410)</f>
        <v>272680</v>
      </c>
      <c r="U405" s="34">
        <f>SUM(U407:U410)</f>
        <v>263680</v>
      </c>
      <c r="V405" s="34"/>
      <c r="W405" s="34">
        <f>SUM(W407:W410)</f>
        <v>0</v>
      </c>
      <c r="X405" s="34">
        <f>SUM(X407:X409)</f>
        <v>14000</v>
      </c>
      <c r="Y405" s="34">
        <f>SUM(Y406:Y409)</f>
        <v>92000</v>
      </c>
      <c r="Z405" s="34">
        <f>SUM(Z406:Z409)</f>
        <v>88500</v>
      </c>
      <c r="AA405" s="34">
        <f>SUM(AA406:AA409)</f>
        <v>77500</v>
      </c>
      <c r="AB405" s="34">
        <f t="shared" ref="AB405" si="649">SUM(AB406:AB409)</f>
        <v>2794</v>
      </c>
      <c r="AC405" s="34">
        <f>SUM(AC406:AC409)</f>
        <v>155000</v>
      </c>
      <c r="AD405" s="34">
        <f>SUM(AD406:AD409)</f>
        <v>145000</v>
      </c>
      <c r="AE405" s="34">
        <f t="shared" ref="AE405:AP405" si="650">SUM(AE406:AE409)</f>
        <v>0</v>
      </c>
      <c r="AF405" s="34">
        <f t="shared" si="650"/>
        <v>0</v>
      </c>
      <c r="AG405" s="34">
        <f t="shared" si="650"/>
        <v>145000</v>
      </c>
      <c r="AH405" s="34">
        <f t="shared" si="650"/>
        <v>43002</v>
      </c>
      <c r="AI405" s="34">
        <f t="shared" si="650"/>
        <v>99800</v>
      </c>
      <c r="AJ405" s="34">
        <f t="shared" si="650"/>
        <v>1280</v>
      </c>
      <c r="AK405" s="34">
        <f t="shared" si="650"/>
        <v>52000</v>
      </c>
      <c r="AL405" s="34">
        <f t="shared" si="650"/>
        <v>0</v>
      </c>
      <c r="AM405" s="34">
        <f t="shared" si="650"/>
        <v>0</v>
      </c>
      <c r="AN405" s="34">
        <f t="shared" si="650"/>
        <v>52000</v>
      </c>
      <c r="AO405" s="22">
        <f t="shared" si="566"/>
        <v>6901.5860375605544</v>
      </c>
      <c r="AP405" s="34">
        <f t="shared" si="650"/>
        <v>12000</v>
      </c>
      <c r="AQ405" s="34"/>
      <c r="AR405" s="34"/>
      <c r="AS405" s="22"/>
      <c r="AT405" s="34">
        <f t="shared" ref="AT405" si="651">SUM(AT406:AT409)</f>
        <v>69.97</v>
      </c>
      <c r="AU405" s="34">
        <f t="shared" ref="AU405:AV405" si="652">SUM(AU406:AU409)</f>
        <v>150</v>
      </c>
      <c r="AV405" s="34">
        <f t="shared" si="652"/>
        <v>0</v>
      </c>
      <c r="AW405" s="34">
        <f t="shared" ref="AW405:AW418" si="653">SUM(AR405+AU405-AV405)</f>
        <v>150</v>
      </c>
      <c r="AX405" s="2"/>
      <c r="AY405" s="2"/>
      <c r="AZ405" s="2"/>
      <c r="BA405" s="2"/>
      <c r="BB405" s="2"/>
      <c r="BC405" s="2"/>
      <c r="BD405" s="2">
        <f t="shared" si="575"/>
        <v>0</v>
      </c>
      <c r="BE405" s="2">
        <f t="shared" si="576"/>
        <v>150</v>
      </c>
      <c r="BF405" s="2">
        <f t="shared" si="578"/>
        <v>0</v>
      </c>
      <c r="BG405" s="2">
        <f>SUM(BG406:BG409)</f>
        <v>69.97</v>
      </c>
      <c r="BH405" s="2">
        <f>SUM(BH406:BH409)</f>
        <v>69.97</v>
      </c>
      <c r="BI405" s="2">
        <f>SUM(BI406:BI409)</f>
        <v>10000</v>
      </c>
      <c r="BJ405" s="2">
        <f>SUM(BJ406:BJ409)</f>
        <v>27.85</v>
      </c>
      <c r="BK405" s="2"/>
      <c r="BL405" s="2"/>
      <c r="BM405" s="10">
        <f t="shared" si="617"/>
        <v>0.27850000000000003</v>
      </c>
    </row>
    <row r="406" spans="1:65" hidden="1" x14ac:dyDescent="0.2">
      <c r="A406" s="24"/>
      <c r="B406" s="20"/>
      <c r="C406" s="20"/>
      <c r="D406" s="20"/>
      <c r="E406" s="31"/>
      <c r="F406" s="31"/>
      <c r="G406" s="31"/>
      <c r="H406" s="20"/>
      <c r="I406" s="32">
        <v>32111</v>
      </c>
      <c r="J406" s="33" t="s">
        <v>48</v>
      </c>
      <c r="K406" s="34"/>
      <c r="L406" s="34"/>
      <c r="M406" s="34"/>
      <c r="N406" s="34"/>
      <c r="O406" s="34"/>
      <c r="P406" s="34"/>
      <c r="Q406" s="34"/>
      <c r="R406" s="22"/>
      <c r="S406" s="34"/>
      <c r="T406" s="34"/>
      <c r="U406" s="34"/>
      <c r="V406" s="34"/>
      <c r="W406" s="34"/>
      <c r="X406" s="34"/>
      <c r="Y406" s="34"/>
      <c r="Z406" s="34">
        <v>1000</v>
      </c>
      <c r="AA406" s="34">
        <v>1000</v>
      </c>
      <c r="AB406" s="34">
        <v>170</v>
      </c>
      <c r="AC406" s="34">
        <v>2000</v>
      </c>
      <c r="AD406" s="34">
        <v>2000</v>
      </c>
      <c r="AE406" s="34"/>
      <c r="AF406" s="34"/>
      <c r="AG406" s="37">
        <f>SUM(AD406+AE406-AF406)</f>
        <v>2000</v>
      </c>
      <c r="AH406" s="34">
        <v>200</v>
      </c>
      <c r="AI406" s="34">
        <v>3000</v>
      </c>
      <c r="AJ406" s="2">
        <v>0</v>
      </c>
      <c r="AK406" s="34">
        <v>3000</v>
      </c>
      <c r="AL406" s="34"/>
      <c r="AM406" s="34"/>
      <c r="AN406" s="2">
        <f t="shared" si="542"/>
        <v>3000</v>
      </c>
      <c r="AO406" s="22">
        <f t="shared" si="566"/>
        <v>398.16842524387812</v>
      </c>
      <c r="AP406" s="2">
        <v>3000</v>
      </c>
      <c r="AQ406" s="2"/>
      <c r="AR406" s="2"/>
      <c r="AS406" s="22"/>
      <c r="AT406" s="2"/>
      <c r="AU406" s="2"/>
      <c r="AV406" s="2"/>
      <c r="AW406" s="2">
        <f t="shared" si="653"/>
        <v>0</v>
      </c>
      <c r="AX406" s="2"/>
      <c r="AY406" s="2"/>
      <c r="AZ406" s="2">
        <v>3000</v>
      </c>
      <c r="BA406" s="2"/>
      <c r="BB406" s="2"/>
      <c r="BC406" s="2"/>
      <c r="BD406" s="2">
        <f t="shared" si="575"/>
        <v>3000</v>
      </c>
      <c r="BE406" s="2">
        <f t="shared" si="576"/>
        <v>-3000</v>
      </c>
      <c r="BF406" s="2">
        <f t="shared" si="578"/>
        <v>-3000</v>
      </c>
      <c r="BG406" s="2"/>
      <c r="BH406" s="2"/>
      <c r="BI406" s="2"/>
      <c r="BJ406" s="2"/>
      <c r="BK406" s="2"/>
      <c r="BL406" s="2"/>
      <c r="BM406" s="10">
        <v>0</v>
      </c>
    </row>
    <row r="407" spans="1:65" hidden="1" x14ac:dyDescent="0.2">
      <c r="A407" s="24"/>
      <c r="B407" s="20"/>
      <c r="C407" s="20"/>
      <c r="D407" s="20"/>
      <c r="E407" s="31"/>
      <c r="F407" s="31"/>
      <c r="G407" s="31"/>
      <c r="H407" s="20"/>
      <c r="I407" s="32">
        <v>32115</v>
      </c>
      <c r="J407" s="33" t="s">
        <v>222</v>
      </c>
      <c r="K407" s="34"/>
      <c r="L407" s="34"/>
      <c r="M407" s="34"/>
      <c r="N407" s="34"/>
      <c r="O407" s="34"/>
      <c r="P407" s="34">
        <v>2000</v>
      </c>
      <c r="Q407" s="34">
        <v>4000</v>
      </c>
      <c r="R407" s="22"/>
      <c r="S407" s="34">
        <v>0</v>
      </c>
      <c r="T407" s="34">
        <v>9000</v>
      </c>
      <c r="U407" s="34"/>
      <c r="V407" s="34"/>
      <c r="W407" s="34">
        <v>0</v>
      </c>
      <c r="X407" s="34">
        <v>2000</v>
      </c>
      <c r="Y407" s="34">
        <v>15000</v>
      </c>
      <c r="Z407" s="34">
        <v>15000</v>
      </c>
      <c r="AA407" s="34">
        <v>0</v>
      </c>
      <c r="AB407" s="34">
        <v>518</v>
      </c>
      <c r="AC407" s="34">
        <v>0</v>
      </c>
      <c r="AD407" s="34">
        <v>5000</v>
      </c>
      <c r="AE407" s="34"/>
      <c r="AF407" s="34"/>
      <c r="AG407" s="37">
        <f t="shared" ref="AG407:AG409" si="654">SUM(AD407+AE407-AF407)</f>
        <v>5000</v>
      </c>
      <c r="AH407" s="34">
        <v>864</v>
      </c>
      <c r="AI407" s="34">
        <v>3000</v>
      </c>
      <c r="AJ407" s="2">
        <v>0</v>
      </c>
      <c r="AK407" s="34">
        <v>4000</v>
      </c>
      <c r="AL407" s="34"/>
      <c r="AM407" s="34"/>
      <c r="AN407" s="2">
        <f t="shared" si="542"/>
        <v>4000</v>
      </c>
      <c r="AO407" s="22">
        <f t="shared" si="566"/>
        <v>530.89123365850423</v>
      </c>
      <c r="AP407" s="2">
        <v>4000</v>
      </c>
      <c r="AQ407" s="2"/>
      <c r="AR407" s="2"/>
      <c r="AS407" s="22">
        <v>69.97</v>
      </c>
      <c r="AT407" s="2">
        <v>69.97</v>
      </c>
      <c r="AU407" s="2">
        <v>150</v>
      </c>
      <c r="AV407" s="2"/>
      <c r="AW407" s="2">
        <f t="shared" si="653"/>
        <v>150</v>
      </c>
      <c r="AX407" s="2"/>
      <c r="AY407" s="2"/>
      <c r="AZ407" s="2">
        <v>150</v>
      </c>
      <c r="BA407" s="2"/>
      <c r="BB407" s="2"/>
      <c r="BC407" s="2"/>
      <c r="BD407" s="2">
        <f t="shared" si="575"/>
        <v>150</v>
      </c>
      <c r="BE407" s="2">
        <f t="shared" si="576"/>
        <v>0</v>
      </c>
      <c r="BF407" s="2">
        <f t="shared" si="578"/>
        <v>-150</v>
      </c>
      <c r="BG407" s="2">
        <v>69.97</v>
      </c>
      <c r="BH407" s="2">
        <v>69.97</v>
      </c>
      <c r="BI407" s="2">
        <v>0</v>
      </c>
      <c r="BJ407" s="2">
        <v>27.85</v>
      </c>
      <c r="BK407" s="2"/>
      <c r="BL407" s="2"/>
      <c r="BM407" s="10">
        <v>0</v>
      </c>
    </row>
    <row r="408" spans="1:65" hidden="1" x14ac:dyDescent="0.2">
      <c r="A408" s="24"/>
      <c r="B408" s="20"/>
      <c r="C408" s="20"/>
      <c r="D408" s="20"/>
      <c r="E408" s="31"/>
      <c r="F408" s="31"/>
      <c r="G408" s="31"/>
      <c r="H408" s="20"/>
      <c r="I408" s="32">
        <v>32131</v>
      </c>
      <c r="J408" s="33" t="s">
        <v>9</v>
      </c>
      <c r="K408" s="34">
        <v>5000</v>
      </c>
      <c r="L408" s="34">
        <v>15000</v>
      </c>
      <c r="M408" s="34">
        <v>5000</v>
      </c>
      <c r="N408" s="34"/>
      <c r="O408" s="34"/>
      <c r="P408" s="34">
        <v>20000</v>
      </c>
      <c r="Q408" s="34">
        <v>10000</v>
      </c>
      <c r="R408" s="22"/>
      <c r="S408" s="34">
        <v>0</v>
      </c>
      <c r="T408" s="34">
        <v>70000</v>
      </c>
      <c r="U408" s="34"/>
      <c r="V408" s="34"/>
      <c r="W408" s="34">
        <v>0</v>
      </c>
      <c r="X408" s="34">
        <v>5000</v>
      </c>
      <c r="Y408" s="34">
        <v>75000</v>
      </c>
      <c r="Z408" s="34">
        <v>67500</v>
      </c>
      <c r="AA408" s="34">
        <v>75000</v>
      </c>
      <c r="AB408" s="34"/>
      <c r="AC408" s="34">
        <v>150000</v>
      </c>
      <c r="AD408" s="34">
        <v>130000</v>
      </c>
      <c r="AE408" s="34"/>
      <c r="AF408" s="34"/>
      <c r="AG408" s="37">
        <f t="shared" si="654"/>
        <v>130000</v>
      </c>
      <c r="AH408" s="34">
        <v>36600</v>
      </c>
      <c r="AI408" s="34">
        <v>84800</v>
      </c>
      <c r="AJ408" s="2">
        <v>0</v>
      </c>
      <c r="AK408" s="34">
        <v>40000</v>
      </c>
      <c r="AL408" s="34"/>
      <c r="AM408" s="34"/>
      <c r="AN408" s="2">
        <f t="shared" si="542"/>
        <v>40000</v>
      </c>
      <c r="AO408" s="22">
        <f t="shared" si="566"/>
        <v>5308.9123365850419</v>
      </c>
      <c r="AP408" s="2"/>
      <c r="AQ408" s="2"/>
      <c r="AR408" s="2"/>
      <c r="AS408" s="22"/>
      <c r="AT408" s="2"/>
      <c r="AU408" s="2"/>
      <c r="AV408" s="2"/>
      <c r="AW408" s="2">
        <f t="shared" si="653"/>
        <v>0</v>
      </c>
      <c r="AX408" s="2"/>
      <c r="AY408" s="2"/>
      <c r="AZ408" s="2"/>
      <c r="BA408" s="2"/>
      <c r="BB408" s="2"/>
      <c r="BC408" s="2"/>
      <c r="BD408" s="2">
        <f t="shared" si="575"/>
        <v>0</v>
      </c>
      <c r="BE408" s="2">
        <f t="shared" si="576"/>
        <v>0</v>
      </c>
      <c r="BF408" s="2">
        <f t="shared" si="578"/>
        <v>0</v>
      </c>
      <c r="BG408" s="2"/>
      <c r="BH408" s="2">
        <v>0</v>
      </c>
      <c r="BI408" s="2">
        <v>10000</v>
      </c>
      <c r="BJ408" s="2"/>
      <c r="BK408" s="2"/>
      <c r="BL408" s="2"/>
      <c r="BM408" s="10">
        <v>0</v>
      </c>
    </row>
    <row r="409" spans="1:65" hidden="1" x14ac:dyDescent="0.2">
      <c r="A409" s="24"/>
      <c r="B409" s="20"/>
      <c r="C409" s="20"/>
      <c r="D409" s="20"/>
      <c r="E409" s="31"/>
      <c r="F409" s="31"/>
      <c r="G409" s="31"/>
      <c r="H409" s="20"/>
      <c r="I409" s="32">
        <v>32141</v>
      </c>
      <c r="J409" s="33" t="s">
        <v>223</v>
      </c>
      <c r="K409" s="34"/>
      <c r="L409" s="34"/>
      <c r="M409" s="34"/>
      <c r="N409" s="34"/>
      <c r="O409" s="34"/>
      <c r="P409" s="34"/>
      <c r="Q409" s="34"/>
      <c r="R409" s="22"/>
      <c r="S409" s="34"/>
      <c r="T409" s="34">
        <v>1680</v>
      </c>
      <c r="U409" s="34">
        <v>1680</v>
      </c>
      <c r="V409" s="34"/>
      <c r="W409" s="34"/>
      <c r="X409" s="34">
        <v>7000</v>
      </c>
      <c r="Y409" s="34">
        <v>2000</v>
      </c>
      <c r="Z409" s="34">
        <v>5000</v>
      </c>
      <c r="AA409" s="34">
        <v>1500</v>
      </c>
      <c r="AB409" s="34">
        <v>2106</v>
      </c>
      <c r="AC409" s="34">
        <v>3000</v>
      </c>
      <c r="AD409" s="34">
        <v>8000</v>
      </c>
      <c r="AE409" s="34"/>
      <c r="AF409" s="34"/>
      <c r="AG409" s="37">
        <f t="shared" si="654"/>
        <v>8000</v>
      </c>
      <c r="AH409" s="34">
        <v>5338</v>
      </c>
      <c r="AI409" s="34">
        <v>9000</v>
      </c>
      <c r="AJ409" s="2">
        <v>1280</v>
      </c>
      <c r="AK409" s="34">
        <v>5000</v>
      </c>
      <c r="AL409" s="34"/>
      <c r="AM409" s="34"/>
      <c r="AN409" s="2">
        <f t="shared" si="542"/>
        <v>5000</v>
      </c>
      <c r="AO409" s="22">
        <f t="shared" si="566"/>
        <v>663.61404207313024</v>
      </c>
      <c r="AP409" s="2">
        <v>5000</v>
      </c>
      <c r="AQ409" s="2"/>
      <c r="AR409" s="2"/>
      <c r="AS409" s="22"/>
      <c r="AT409" s="2"/>
      <c r="AU409" s="2"/>
      <c r="AV409" s="2"/>
      <c r="AW409" s="2">
        <f t="shared" si="653"/>
        <v>0</v>
      </c>
      <c r="AX409" s="2"/>
      <c r="AY409" s="2"/>
      <c r="AZ409" s="2">
        <v>5000</v>
      </c>
      <c r="BA409" s="2"/>
      <c r="BB409" s="2"/>
      <c r="BC409" s="2"/>
      <c r="BD409" s="2">
        <f t="shared" si="575"/>
        <v>5000</v>
      </c>
      <c r="BE409" s="2">
        <f t="shared" si="576"/>
        <v>-5000</v>
      </c>
      <c r="BF409" s="2">
        <f t="shared" si="578"/>
        <v>-5000</v>
      </c>
      <c r="BG409" s="2"/>
      <c r="BH409" s="2"/>
      <c r="BI409" s="2"/>
      <c r="BJ409" s="2"/>
      <c r="BK409" s="2"/>
      <c r="BL409" s="2"/>
      <c r="BM409" s="10">
        <v>0</v>
      </c>
    </row>
    <row r="410" spans="1:65" hidden="1" x14ac:dyDescent="0.2">
      <c r="A410" s="24"/>
      <c r="B410" s="20"/>
      <c r="C410" s="20"/>
      <c r="D410" s="20"/>
      <c r="E410" s="31"/>
      <c r="F410" s="31"/>
      <c r="G410" s="31"/>
      <c r="H410" s="20"/>
      <c r="I410" s="32">
        <v>322</v>
      </c>
      <c r="J410" s="33" t="s">
        <v>70</v>
      </c>
      <c r="K410" s="34">
        <f t="shared" ref="K410:Q410" si="655">SUM(K411:K418)</f>
        <v>5000</v>
      </c>
      <c r="L410" s="34">
        <f t="shared" si="655"/>
        <v>10000</v>
      </c>
      <c r="M410" s="34">
        <f t="shared" si="655"/>
        <v>10000</v>
      </c>
      <c r="N410" s="34">
        <f t="shared" si="655"/>
        <v>0</v>
      </c>
      <c r="O410" s="34">
        <f t="shared" si="655"/>
        <v>0</v>
      </c>
      <c r="P410" s="34">
        <f t="shared" si="655"/>
        <v>10000</v>
      </c>
      <c r="Q410" s="34">
        <f t="shared" si="655"/>
        <v>11000</v>
      </c>
      <c r="R410" s="22"/>
      <c r="S410" s="44">
        <f>SUM(S411:S411)</f>
        <v>0</v>
      </c>
      <c r="T410" s="44">
        <f>SUM(T411:T411)</f>
        <v>192000</v>
      </c>
      <c r="U410" s="44">
        <f>SUM(U411:U418)</f>
        <v>262000</v>
      </c>
      <c r="V410" s="44"/>
      <c r="W410" s="44">
        <f t="shared" ref="W410:AB410" si="656">SUM(W411:W411)</f>
        <v>0</v>
      </c>
      <c r="X410" s="44">
        <f t="shared" si="656"/>
        <v>74000</v>
      </c>
      <c r="Y410" s="44">
        <f t="shared" si="656"/>
        <v>144000</v>
      </c>
      <c r="Z410" s="44">
        <f t="shared" si="656"/>
        <v>144000</v>
      </c>
      <c r="AA410" s="44">
        <f t="shared" si="656"/>
        <v>25000</v>
      </c>
      <c r="AB410" s="44">
        <f t="shared" si="656"/>
        <v>68991.899999999994</v>
      </c>
      <c r="AC410" s="44">
        <f t="shared" ref="AC410:AP410" si="657">SUM(AC411:AC412)</f>
        <v>50000</v>
      </c>
      <c r="AD410" s="44">
        <f t="shared" si="657"/>
        <v>65000</v>
      </c>
      <c r="AE410" s="44">
        <f t="shared" si="657"/>
        <v>0</v>
      </c>
      <c r="AF410" s="44">
        <f t="shared" si="657"/>
        <v>0</v>
      </c>
      <c r="AG410" s="44">
        <f t="shared" si="657"/>
        <v>65000</v>
      </c>
      <c r="AH410" s="44">
        <f t="shared" si="657"/>
        <v>37972.51</v>
      </c>
      <c r="AI410" s="44">
        <f t="shared" si="657"/>
        <v>65000</v>
      </c>
      <c r="AJ410" s="44">
        <f t="shared" si="657"/>
        <v>29961.22</v>
      </c>
      <c r="AK410" s="44">
        <f t="shared" si="657"/>
        <v>65000</v>
      </c>
      <c r="AL410" s="44">
        <f t="shared" si="657"/>
        <v>0</v>
      </c>
      <c r="AM410" s="44">
        <f t="shared" si="657"/>
        <v>0</v>
      </c>
      <c r="AN410" s="44">
        <f t="shared" si="657"/>
        <v>65000</v>
      </c>
      <c r="AO410" s="22">
        <f t="shared" si="566"/>
        <v>8626.9825469506923</v>
      </c>
      <c r="AP410" s="44">
        <f t="shared" si="657"/>
        <v>70000</v>
      </c>
      <c r="AQ410" s="44"/>
      <c r="AR410" s="44"/>
      <c r="AS410" s="22">
        <f>SUM(AS411:AS412)</f>
        <v>2884.22</v>
      </c>
      <c r="AT410" s="44">
        <f t="shared" ref="AT410" si="658">SUM(AT411:AT412)</f>
        <v>2884.22</v>
      </c>
      <c r="AU410" s="44">
        <f t="shared" ref="AU410:AV410" si="659">SUM(AU411:AU412)</f>
        <v>3000</v>
      </c>
      <c r="AV410" s="44">
        <f t="shared" si="659"/>
        <v>0</v>
      </c>
      <c r="AW410" s="44">
        <f t="shared" si="653"/>
        <v>3000</v>
      </c>
      <c r="AX410" s="2"/>
      <c r="AY410" s="2"/>
      <c r="AZ410" s="2"/>
      <c r="BA410" s="2"/>
      <c r="BB410" s="2"/>
      <c r="BC410" s="2"/>
      <c r="BD410" s="2">
        <f t="shared" si="575"/>
        <v>0</v>
      </c>
      <c r="BE410" s="2">
        <f t="shared" si="576"/>
        <v>3000</v>
      </c>
      <c r="BF410" s="2">
        <f t="shared" si="578"/>
        <v>0</v>
      </c>
      <c r="BG410" s="2">
        <f>SUM(BG411:BG412)</f>
        <v>2884.22</v>
      </c>
      <c r="BH410" s="2">
        <f>SUM(BH411:BH412)</f>
        <v>2884.22</v>
      </c>
      <c r="BI410" s="2">
        <f>SUM(BI411:BI412)</f>
        <v>37000</v>
      </c>
      <c r="BJ410" s="2">
        <f>SUM(BJ411:BJ412)</f>
        <v>3454.22</v>
      </c>
      <c r="BK410" s="2"/>
      <c r="BL410" s="2"/>
      <c r="BM410" s="10">
        <f t="shared" si="617"/>
        <v>9.3357297297297297</v>
      </c>
    </row>
    <row r="411" spans="1:65" hidden="1" x14ac:dyDescent="0.2">
      <c r="A411" s="24"/>
      <c r="B411" s="20"/>
      <c r="C411" s="20"/>
      <c r="D411" s="20"/>
      <c r="E411" s="31"/>
      <c r="F411" s="31"/>
      <c r="G411" s="31"/>
      <c r="H411" s="20"/>
      <c r="I411" s="32">
        <v>32216</v>
      </c>
      <c r="J411" s="33" t="s">
        <v>224</v>
      </c>
      <c r="K411" s="34">
        <v>5000</v>
      </c>
      <c r="L411" s="34">
        <v>10000</v>
      </c>
      <c r="M411" s="34">
        <v>10000</v>
      </c>
      <c r="N411" s="34"/>
      <c r="O411" s="34"/>
      <c r="P411" s="34">
        <v>10000</v>
      </c>
      <c r="Q411" s="34">
        <v>11000</v>
      </c>
      <c r="R411" s="22"/>
      <c r="S411" s="34"/>
      <c r="T411" s="34">
        <v>192000</v>
      </c>
      <c r="U411" s="34">
        <v>192000</v>
      </c>
      <c r="V411" s="34"/>
      <c r="W411" s="34"/>
      <c r="X411" s="34">
        <v>74000</v>
      </c>
      <c r="Y411" s="34">
        <v>144000</v>
      </c>
      <c r="Z411" s="34">
        <v>144000</v>
      </c>
      <c r="AA411" s="34">
        <v>25000</v>
      </c>
      <c r="AB411" s="34">
        <v>68991.899999999994</v>
      </c>
      <c r="AC411" s="34">
        <v>50000</v>
      </c>
      <c r="AD411" s="34">
        <v>60000</v>
      </c>
      <c r="AE411" s="34"/>
      <c r="AF411" s="34"/>
      <c r="AG411" s="37">
        <f t="shared" ref="AG411:AG412" si="660">SUM(AD411+AE411-AF411)</f>
        <v>60000</v>
      </c>
      <c r="AH411" s="34">
        <v>33307.61</v>
      </c>
      <c r="AI411" s="34">
        <v>60000</v>
      </c>
      <c r="AJ411" s="2">
        <v>29961.22</v>
      </c>
      <c r="AK411" s="34">
        <v>60000</v>
      </c>
      <c r="AL411" s="34"/>
      <c r="AM411" s="34"/>
      <c r="AN411" s="2">
        <f t="shared" ref="AN411:AN418" si="661">SUM(AK411+AL411-AM411)</f>
        <v>60000</v>
      </c>
      <c r="AO411" s="22">
        <f t="shared" si="566"/>
        <v>7963.3685048775624</v>
      </c>
      <c r="AP411" s="2">
        <v>60000</v>
      </c>
      <c r="AQ411" s="2"/>
      <c r="AR411" s="2"/>
      <c r="AS411" s="22">
        <v>2884.22</v>
      </c>
      <c r="AT411" s="2">
        <v>2884.22</v>
      </c>
      <c r="AU411" s="2">
        <v>3000</v>
      </c>
      <c r="AV411" s="2"/>
      <c r="AW411" s="2">
        <f t="shared" si="653"/>
        <v>3000</v>
      </c>
      <c r="AX411" s="2"/>
      <c r="AY411" s="2"/>
      <c r="AZ411" s="2">
        <v>3000</v>
      </c>
      <c r="BA411" s="2"/>
      <c r="BB411" s="2"/>
      <c r="BC411" s="2"/>
      <c r="BD411" s="2">
        <f t="shared" si="575"/>
        <v>3000</v>
      </c>
      <c r="BE411" s="2">
        <f t="shared" si="576"/>
        <v>0</v>
      </c>
      <c r="BF411" s="2">
        <f t="shared" si="578"/>
        <v>-3000</v>
      </c>
      <c r="BG411" s="2">
        <v>2884.22</v>
      </c>
      <c r="BH411" s="2">
        <v>2884.22</v>
      </c>
      <c r="BI411" s="2">
        <v>33000</v>
      </c>
      <c r="BJ411" s="2">
        <v>3454.22</v>
      </c>
      <c r="BK411" s="2"/>
      <c r="BL411" s="2"/>
      <c r="BM411" s="10">
        <f t="shared" si="617"/>
        <v>10.467333333333332</v>
      </c>
    </row>
    <row r="412" spans="1:65" hidden="1" x14ac:dyDescent="0.2">
      <c r="A412" s="24"/>
      <c r="B412" s="20"/>
      <c r="C412" s="20"/>
      <c r="D412" s="20"/>
      <c r="E412" s="31"/>
      <c r="F412" s="31"/>
      <c r="G412" s="31"/>
      <c r="H412" s="20"/>
      <c r="I412" s="32">
        <v>32271</v>
      </c>
      <c r="J412" s="33" t="s">
        <v>268</v>
      </c>
      <c r="K412" s="34"/>
      <c r="L412" s="34"/>
      <c r="M412" s="34"/>
      <c r="N412" s="34"/>
      <c r="O412" s="34"/>
      <c r="P412" s="34"/>
      <c r="Q412" s="34"/>
      <c r="R412" s="22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>
        <v>5000</v>
      </c>
      <c r="AE412" s="34"/>
      <c r="AF412" s="34"/>
      <c r="AG412" s="37">
        <f t="shared" si="660"/>
        <v>5000</v>
      </c>
      <c r="AH412" s="34">
        <v>4664.8999999999996</v>
      </c>
      <c r="AI412" s="34">
        <v>5000</v>
      </c>
      <c r="AJ412" s="2">
        <v>0</v>
      </c>
      <c r="AK412" s="34">
        <v>5000</v>
      </c>
      <c r="AL412" s="34"/>
      <c r="AM412" s="34"/>
      <c r="AN412" s="2">
        <f t="shared" si="661"/>
        <v>5000</v>
      </c>
      <c r="AO412" s="22">
        <f t="shared" si="566"/>
        <v>663.61404207313024</v>
      </c>
      <c r="AP412" s="2">
        <v>10000</v>
      </c>
      <c r="AQ412" s="2"/>
      <c r="AR412" s="2"/>
      <c r="AS412" s="22"/>
      <c r="AT412" s="2"/>
      <c r="AU412" s="2"/>
      <c r="AV412" s="2"/>
      <c r="AW412" s="2">
        <f t="shared" si="653"/>
        <v>0</v>
      </c>
      <c r="AX412" s="2"/>
      <c r="AY412" s="2"/>
      <c r="AZ412" s="2">
        <v>10000</v>
      </c>
      <c r="BA412" s="2"/>
      <c r="BB412" s="2"/>
      <c r="BC412" s="2"/>
      <c r="BD412" s="2">
        <f t="shared" si="575"/>
        <v>10000</v>
      </c>
      <c r="BE412" s="2">
        <f t="shared" si="576"/>
        <v>-10000</v>
      </c>
      <c r="BF412" s="2">
        <f t="shared" si="578"/>
        <v>-10000</v>
      </c>
      <c r="BG412" s="2"/>
      <c r="BH412" s="2">
        <v>0</v>
      </c>
      <c r="BI412" s="2">
        <v>4000</v>
      </c>
      <c r="BJ412" s="2"/>
      <c r="BK412" s="2"/>
      <c r="BL412" s="2"/>
      <c r="BM412" s="10">
        <f t="shared" si="617"/>
        <v>0</v>
      </c>
    </row>
    <row r="413" spans="1:65" hidden="1" x14ac:dyDescent="0.2">
      <c r="A413" s="24"/>
      <c r="B413" s="20"/>
      <c r="C413" s="20"/>
      <c r="D413" s="20"/>
      <c r="E413" s="31"/>
      <c r="F413" s="31"/>
      <c r="G413" s="31"/>
      <c r="H413" s="20"/>
      <c r="I413" s="32">
        <v>323</v>
      </c>
      <c r="J413" s="33" t="s">
        <v>71</v>
      </c>
      <c r="K413" s="34">
        <f t="shared" ref="K413:Q413" si="662">SUM(K414:K423)</f>
        <v>0</v>
      </c>
      <c r="L413" s="34">
        <f t="shared" si="662"/>
        <v>0</v>
      </c>
      <c r="M413" s="34">
        <f t="shared" si="662"/>
        <v>0</v>
      </c>
      <c r="N413" s="34">
        <f t="shared" si="662"/>
        <v>0</v>
      </c>
      <c r="O413" s="34">
        <f t="shared" si="662"/>
        <v>0</v>
      </c>
      <c r="P413" s="34">
        <f t="shared" si="662"/>
        <v>0</v>
      </c>
      <c r="Q413" s="34">
        <f t="shared" si="662"/>
        <v>0</v>
      </c>
      <c r="R413" s="22"/>
      <c r="S413" s="34" t="e">
        <f>SUM(#REF!)</f>
        <v>#REF!</v>
      </c>
      <c r="T413" s="34" t="e">
        <f>SUM(#REF!)</f>
        <v>#REF!</v>
      </c>
      <c r="U413" s="34"/>
      <c r="V413" s="34"/>
      <c r="W413" s="34" t="e">
        <f>SUM(#REF!)</f>
        <v>#REF!</v>
      </c>
      <c r="X413" s="34">
        <f>SUM(X414:X414)</f>
        <v>5000</v>
      </c>
      <c r="Y413" s="34">
        <f>SUM(Y414:Y414)</f>
        <v>0</v>
      </c>
      <c r="Z413" s="34">
        <v>53200</v>
      </c>
      <c r="AA413" s="34">
        <f>SUM(AA414:AA414)</f>
        <v>0</v>
      </c>
      <c r="AB413" s="34">
        <f>SUM(AB414:AB414)</f>
        <v>535</v>
      </c>
      <c r="AC413" s="34">
        <f t="shared" ref="AC413:AP413" si="663">SUM(AC414:AC415)</f>
        <v>0</v>
      </c>
      <c r="AD413" s="34">
        <f t="shared" si="663"/>
        <v>6000</v>
      </c>
      <c r="AE413" s="34">
        <f t="shared" si="663"/>
        <v>0</v>
      </c>
      <c r="AF413" s="34">
        <f t="shared" si="663"/>
        <v>0</v>
      </c>
      <c r="AG413" s="34">
        <f t="shared" si="663"/>
        <v>6000</v>
      </c>
      <c r="AH413" s="34">
        <f t="shared" si="663"/>
        <v>8845</v>
      </c>
      <c r="AI413" s="34">
        <f t="shared" si="663"/>
        <v>5000</v>
      </c>
      <c r="AJ413" s="34">
        <f t="shared" si="663"/>
        <v>0</v>
      </c>
      <c r="AK413" s="34">
        <f t="shared" si="663"/>
        <v>5000</v>
      </c>
      <c r="AL413" s="34">
        <f t="shared" si="663"/>
        <v>0</v>
      </c>
      <c r="AM413" s="34">
        <f t="shared" si="663"/>
        <v>0</v>
      </c>
      <c r="AN413" s="34">
        <f t="shared" si="663"/>
        <v>5000</v>
      </c>
      <c r="AO413" s="22">
        <f t="shared" si="566"/>
        <v>663.61404207313024</v>
      </c>
      <c r="AP413" s="34">
        <f t="shared" si="663"/>
        <v>10000</v>
      </c>
      <c r="AQ413" s="34"/>
      <c r="AR413" s="34"/>
      <c r="AS413" s="22"/>
      <c r="AT413" s="34">
        <f t="shared" ref="AT413" si="664">SUM(AT414:AT415)</f>
        <v>3765.25</v>
      </c>
      <c r="AU413" s="34">
        <f t="shared" ref="AU413:AV413" si="665">SUM(AU414:AU415)</f>
        <v>3800</v>
      </c>
      <c r="AV413" s="34">
        <f t="shared" si="665"/>
        <v>0</v>
      </c>
      <c r="AW413" s="34">
        <f t="shared" si="653"/>
        <v>3800</v>
      </c>
      <c r="AX413" s="2"/>
      <c r="AY413" s="2"/>
      <c r="AZ413" s="2"/>
      <c r="BA413" s="2"/>
      <c r="BB413" s="2"/>
      <c r="BC413" s="2"/>
      <c r="BD413" s="2">
        <f t="shared" si="575"/>
        <v>0</v>
      </c>
      <c r="BE413" s="2">
        <f t="shared" si="576"/>
        <v>3800</v>
      </c>
      <c r="BF413" s="2">
        <f t="shared" si="578"/>
        <v>0</v>
      </c>
      <c r="BG413" s="2">
        <f>SUM(BG414:BG415)</f>
        <v>3765.25</v>
      </c>
      <c r="BH413" s="2">
        <f>SUM(BH414:BH415)</f>
        <v>3765.25</v>
      </c>
      <c r="BI413" s="2">
        <f>SUM(BI414:BI415)</f>
        <v>10000</v>
      </c>
      <c r="BJ413" s="2">
        <f>SUM(BJ414:BJ415)</f>
        <v>7707.18</v>
      </c>
      <c r="BK413" s="2"/>
      <c r="BL413" s="2"/>
      <c r="BM413" s="10">
        <f t="shared" si="617"/>
        <v>77.071799999999996</v>
      </c>
    </row>
    <row r="414" spans="1:65" hidden="1" x14ac:dyDescent="0.2">
      <c r="A414" s="24"/>
      <c r="B414" s="20"/>
      <c r="C414" s="20"/>
      <c r="D414" s="20"/>
      <c r="E414" s="31"/>
      <c r="F414" s="31"/>
      <c r="G414" s="31"/>
      <c r="H414" s="20"/>
      <c r="I414" s="32">
        <v>32334</v>
      </c>
      <c r="J414" s="33" t="s">
        <v>385</v>
      </c>
      <c r="K414" s="20"/>
      <c r="L414" s="31"/>
      <c r="M414" s="31"/>
      <c r="N414" s="31"/>
      <c r="O414" s="20"/>
      <c r="P414" s="32"/>
      <c r="Q414" s="33"/>
      <c r="R414" s="22"/>
      <c r="S414" s="34"/>
      <c r="T414" s="34"/>
      <c r="U414" s="34"/>
      <c r="V414" s="34"/>
      <c r="W414" s="34"/>
      <c r="X414" s="34">
        <v>5000</v>
      </c>
      <c r="Y414" s="34">
        <v>0</v>
      </c>
      <c r="Z414" s="34">
        <v>1000</v>
      </c>
      <c r="AA414" s="34">
        <v>0</v>
      </c>
      <c r="AB414" s="34">
        <v>535</v>
      </c>
      <c r="AC414" s="34">
        <v>0</v>
      </c>
      <c r="AD414" s="34"/>
      <c r="AE414" s="34"/>
      <c r="AF414" s="34"/>
      <c r="AG414" s="37">
        <f t="shared" ref="AG414:AG415" si="666">SUM(AD414+AE414-AF414)</f>
        <v>0</v>
      </c>
      <c r="AH414" s="34">
        <v>3685</v>
      </c>
      <c r="AI414" s="34">
        <v>5000</v>
      </c>
      <c r="AJ414" s="2">
        <v>0</v>
      </c>
      <c r="AK414" s="34">
        <v>5000</v>
      </c>
      <c r="AL414" s="34"/>
      <c r="AM414" s="34"/>
      <c r="AN414" s="2">
        <f t="shared" si="661"/>
        <v>5000</v>
      </c>
      <c r="AO414" s="22">
        <f t="shared" si="566"/>
        <v>663.61404207313024</v>
      </c>
      <c r="AP414" s="2">
        <v>10000</v>
      </c>
      <c r="AQ414" s="2"/>
      <c r="AR414" s="2"/>
      <c r="AS414" s="22">
        <v>3765.25</v>
      </c>
      <c r="AT414" s="2">
        <v>3765.25</v>
      </c>
      <c r="AU414" s="2">
        <v>3800</v>
      </c>
      <c r="AV414" s="2"/>
      <c r="AW414" s="2">
        <f t="shared" si="653"/>
        <v>3800</v>
      </c>
      <c r="AX414" s="2"/>
      <c r="AY414" s="2"/>
      <c r="AZ414" s="2">
        <v>3800</v>
      </c>
      <c r="BA414" s="2"/>
      <c r="BB414" s="2"/>
      <c r="BC414" s="2"/>
      <c r="BD414" s="2">
        <f t="shared" si="575"/>
        <v>3800</v>
      </c>
      <c r="BE414" s="2">
        <f t="shared" si="576"/>
        <v>0</v>
      </c>
      <c r="BF414" s="2">
        <f t="shared" si="578"/>
        <v>-3800</v>
      </c>
      <c r="BG414" s="2">
        <v>3765.25</v>
      </c>
      <c r="BH414" s="2">
        <v>3765.25</v>
      </c>
      <c r="BI414" s="2">
        <v>10000</v>
      </c>
      <c r="BJ414" s="2">
        <v>7707.18</v>
      </c>
      <c r="BK414" s="2"/>
      <c r="BL414" s="2"/>
      <c r="BM414" s="10">
        <f t="shared" si="617"/>
        <v>77.071799999999996</v>
      </c>
    </row>
    <row r="415" spans="1:65" hidden="1" x14ac:dyDescent="0.2">
      <c r="A415" s="24"/>
      <c r="B415" s="20"/>
      <c r="C415" s="20"/>
      <c r="D415" s="20"/>
      <c r="E415" s="31"/>
      <c r="F415" s="31"/>
      <c r="G415" s="31"/>
      <c r="H415" s="20"/>
      <c r="I415" s="32">
        <v>32363</v>
      </c>
      <c r="J415" s="33" t="s">
        <v>270</v>
      </c>
      <c r="K415" s="20"/>
      <c r="L415" s="31"/>
      <c r="M415" s="31"/>
      <c r="N415" s="31"/>
      <c r="O415" s="20"/>
      <c r="P415" s="32"/>
      <c r="Q415" s="33"/>
      <c r="R415" s="22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>
        <v>6000</v>
      </c>
      <c r="AE415" s="34"/>
      <c r="AF415" s="34"/>
      <c r="AG415" s="37">
        <f t="shared" si="666"/>
        <v>6000</v>
      </c>
      <c r="AH415" s="34">
        <v>5160</v>
      </c>
      <c r="AI415" s="34">
        <v>0</v>
      </c>
      <c r="AJ415" s="2">
        <v>0</v>
      </c>
      <c r="AK415" s="34"/>
      <c r="AL415" s="34"/>
      <c r="AM415" s="34"/>
      <c r="AN415" s="2">
        <f t="shared" si="661"/>
        <v>0</v>
      </c>
      <c r="AO415" s="22">
        <f t="shared" si="566"/>
        <v>0</v>
      </c>
      <c r="AP415" s="2"/>
      <c r="AQ415" s="2"/>
      <c r="AR415" s="2"/>
      <c r="AS415" s="22"/>
      <c r="AT415" s="2"/>
      <c r="AU415" s="2"/>
      <c r="AV415" s="2"/>
      <c r="AW415" s="2">
        <f t="shared" si="653"/>
        <v>0</v>
      </c>
      <c r="AX415" s="2"/>
      <c r="AY415" s="2"/>
      <c r="AZ415" s="2"/>
      <c r="BA415" s="2"/>
      <c r="BB415" s="2"/>
      <c r="BC415" s="2"/>
      <c r="BD415" s="2">
        <f t="shared" si="575"/>
        <v>0</v>
      </c>
      <c r="BE415" s="2">
        <f t="shared" si="576"/>
        <v>0</v>
      </c>
      <c r="BF415" s="2">
        <f t="shared" si="578"/>
        <v>0</v>
      </c>
      <c r="BG415" s="2"/>
      <c r="BH415" s="2"/>
      <c r="BI415" s="2"/>
      <c r="BJ415" s="2"/>
      <c r="BK415" s="2"/>
      <c r="BL415" s="2"/>
      <c r="BM415" s="10">
        <v>0</v>
      </c>
    </row>
    <row r="416" spans="1:65" hidden="1" x14ac:dyDescent="0.2">
      <c r="A416" s="24"/>
      <c r="B416" s="20"/>
      <c r="C416" s="20"/>
      <c r="D416" s="20"/>
      <c r="E416" s="31"/>
      <c r="F416" s="31"/>
      <c r="G416" s="31"/>
      <c r="H416" s="20"/>
      <c r="I416" s="32">
        <v>329</v>
      </c>
      <c r="J416" s="33" t="s">
        <v>11</v>
      </c>
      <c r="K416" s="20"/>
      <c r="L416" s="31"/>
      <c r="M416" s="31"/>
      <c r="N416" s="31"/>
      <c r="O416" s="20"/>
      <c r="P416" s="32"/>
      <c r="Q416" s="33"/>
      <c r="R416" s="22"/>
      <c r="S416" s="34">
        <f>SUM(S418)</f>
        <v>0</v>
      </c>
      <c r="T416" s="34">
        <f>SUM(T418)</f>
        <v>33000</v>
      </c>
      <c r="U416" s="34">
        <f>SUM(U417:U418)</f>
        <v>35000</v>
      </c>
      <c r="V416" s="34">
        <f>SUM(V418)</f>
        <v>0</v>
      </c>
      <c r="W416" s="34">
        <f>SUM(W418)</f>
        <v>0</v>
      </c>
      <c r="X416" s="34">
        <f>SUM(X417:X418)</f>
        <v>12000</v>
      </c>
      <c r="Y416" s="34">
        <f t="shared" ref="Y416:Z416" si="667">SUM(Y417:Y418)</f>
        <v>32000</v>
      </c>
      <c r="Z416" s="34">
        <f t="shared" si="667"/>
        <v>32000</v>
      </c>
      <c r="AA416" s="34">
        <f>SUM(AA417:AA418)</f>
        <v>15000</v>
      </c>
      <c r="AB416" s="34">
        <f t="shared" ref="AB416" si="668">SUM(AB417:AB418)</f>
        <v>0</v>
      </c>
      <c r="AC416" s="34">
        <f>SUM(AC417:AC418)</f>
        <v>30000</v>
      </c>
      <c r="AD416" s="34">
        <f>SUM(AD417:AD418)</f>
        <v>24000</v>
      </c>
      <c r="AE416" s="34">
        <f t="shared" ref="AE416:AI416" si="669">SUM(AE417:AE418)</f>
        <v>0</v>
      </c>
      <c r="AF416" s="34">
        <f t="shared" si="669"/>
        <v>0</v>
      </c>
      <c r="AG416" s="34">
        <f t="shared" si="669"/>
        <v>24000</v>
      </c>
      <c r="AH416" s="34">
        <f t="shared" si="669"/>
        <v>4299</v>
      </c>
      <c r="AI416" s="34">
        <f t="shared" si="669"/>
        <v>0</v>
      </c>
      <c r="AJ416" s="2">
        <v>0</v>
      </c>
      <c r="AK416" s="34">
        <v>0</v>
      </c>
      <c r="AL416" s="34"/>
      <c r="AM416" s="34"/>
      <c r="AN416" s="2">
        <f t="shared" si="661"/>
        <v>0</v>
      </c>
      <c r="AO416" s="22">
        <f t="shared" si="566"/>
        <v>0</v>
      </c>
      <c r="AP416" s="2"/>
      <c r="AQ416" s="2"/>
      <c r="AR416" s="2">
        <v>12210.51</v>
      </c>
      <c r="AS416" s="22"/>
      <c r="AT416" s="22">
        <f>SUM(AT417:AT418)</f>
        <v>300</v>
      </c>
      <c r="AU416" s="22">
        <f t="shared" ref="AU416:AV416" si="670">SUM(AU417:AU418)</f>
        <v>300</v>
      </c>
      <c r="AV416" s="22">
        <f t="shared" si="670"/>
        <v>0</v>
      </c>
      <c r="AW416" s="2">
        <f t="shared" si="653"/>
        <v>12510.51</v>
      </c>
      <c r="AX416" s="2"/>
      <c r="AY416" s="2"/>
      <c r="AZ416" s="2"/>
      <c r="BA416" s="2"/>
      <c r="BB416" s="2"/>
      <c r="BC416" s="2"/>
      <c r="BD416" s="2">
        <f t="shared" si="575"/>
        <v>0</v>
      </c>
      <c r="BE416" s="2">
        <f t="shared" si="576"/>
        <v>12510.51</v>
      </c>
      <c r="BF416" s="2">
        <f t="shared" si="578"/>
        <v>0</v>
      </c>
      <c r="BG416" s="2">
        <f>SUM(BG417:BG418)</f>
        <v>0</v>
      </c>
      <c r="BH416" s="2">
        <f>SUM(BH417:BH418)</f>
        <v>300</v>
      </c>
      <c r="BI416" s="2">
        <f>SUM(BI417:BI418)</f>
        <v>50000</v>
      </c>
      <c r="BJ416" s="2">
        <f>SUM(BJ417:BJ418)</f>
        <v>0</v>
      </c>
      <c r="BK416" s="2"/>
      <c r="BL416" s="2"/>
      <c r="BM416" s="10">
        <f t="shared" si="617"/>
        <v>0</v>
      </c>
    </row>
    <row r="417" spans="1:71" hidden="1" x14ac:dyDescent="0.2">
      <c r="A417" s="24"/>
      <c r="B417" s="20"/>
      <c r="C417" s="20"/>
      <c r="D417" s="20"/>
      <c r="E417" s="31"/>
      <c r="F417" s="31"/>
      <c r="G417" s="31"/>
      <c r="H417" s="20"/>
      <c r="I417" s="32">
        <v>32931</v>
      </c>
      <c r="J417" s="33" t="s">
        <v>12</v>
      </c>
      <c r="K417" s="20"/>
      <c r="L417" s="31"/>
      <c r="M417" s="31"/>
      <c r="N417" s="31"/>
      <c r="O417" s="20"/>
      <c r="P417" s="32"/>
      <c r="Q417" s="33"/>
      <c r="R417" s="22"/>
      <c r="S417" s="34"/>
      <c r="T417" s="34"/>
      <c r="U417" s="34">
        <v>2000</v>
      </c>
      <c r="V417" s="34"/>
      <c r="W417" s="34"/>
      <c r="X417" s="34">
        <v>2000</v>
      </c>
      <c r="Y417" s="34">
        <v>2000</v>
      </c>
      <c r="Z417" s="34">
        <v>2000</v>
      </c>
      <c r="AA417" s="34">
        <v>15000</v>
      </c>
      <c r="AB417" s="34"/>
      <c r="AC417" s="34">
        <v>30000</v>
      </c>
      <c r="AD417" s="34">
        <v>24000</v>
      </c>
      <c r="AE417" s="34"/>
      <c r="AF417" s="34"/>
      <c r="AG417" s="37">
        <f>SUM(AD417+AE417-AF417)</f>
        <v>24000</v>
      </c>
      <c r="AH417" s="34">
        <v>4299</v>
      </c>
      <c r="AI417" s="34">
        <v>0</v>
      </c>
      <c r="AJ417" s="2">
        <v>0</v>
      </c>
      <c r="AK417" s="34">
        <v>0</v>
      </c>
      <c r="AL417" s="34"/>
      <c r="AM417" s="34"/>
      <c r="AN417" s="2">
        <f t="shared" si="661"/>
        <v>0</v>
      </c>
      <c r="AO417" s="22">
        <f t="shared" si="566"/>
        <v>0</v>
      </c>
      <c r="AP417" s="2"/>
      <c r="AQ417" s="2"/>
      <c r="AR417" s="2">
        <v>0</v>
      </c>
      <c r="AS417" s="22">
        <v>300</v>
      </c>
      <c r="AT417" s="2">
        <v>300</v>
      </c>
      <c r="AU417" s="2">
        <v>300</v>
      </c>
      <c r="AV417" s="2"/>
      <c r="AW417" s="2">
        <f t="shared" si="653"/>
        <v>300</v>
      </c>
      <c r="AX417" s="2"/>
      <c r="AY417" s="2"/>
      <c r="AZ417" s="2">
        <v>300</v>
      </c>
      <c r="BA417" s="2"/>
      <c r="BB417" s="2"/>
      <c r="BC417" s="2"/>
      <c r="BD417" s="2">
        <f t="shared" si="575"/>
        <v>300</v>
      </c>
      <c r="BE417" s="2">
        <f t="shared" si="576"/>
        <v>0</v>
      </c>
      <c r="BF417" s="2">
        <f t="shared" si="578"/>
        <v>-300</v>
      </c>
      <c r="BG417" s="2"/>
      <c r="BH417" s="2">
        <v>300</v>
      </c>
      <c r="BI417" s="2">
        <v>20000</v>
      </c>
      <c r="BJ417" s="2"/>
      <c r="BK417" s="2"/>
      <c r="BL417" s="2"/>
      <c r="BM417" s="10">
        <f t="shared" si="617"/>
        <v>0</v>
      </c>
    </row>
    <row r="418" spans="1:71" ht="13.5" hidden="1" thickBot="1" x14ac:dyDescent="0.25">
      <c r="A418" s="45"/>
      <c r="B418" s="46"/>
      <c r="C418" s="46"/>
      <c r="D418" s="46"/>
      <c r="E418" s="47"/>
      <c r="F418" s="47"/>
      <c r="G418" s="47"/>
      <c r="H418" s="46"/>
      <c r="I418" s="48">
        <v>32991</v>
      </c>
      <c r="J418" s="49" t="s">
        <v>11</v>
      </c>
      <c r="K418" s="46"/>
      <c r="L418" s="47"/>
      <c r="M418" s="47"/>
      <c r="N418" s="47"/>
      <c r="O418" s="46"/>
      <c r="P418" s="48"/>
      <c r="Q418" s="49"/>
      <c r="R418" s="50"/>
      <c r="S418" s="51"/>
      <c r="T418" s="51">
        <v>33000</v>
      </c>
      <c r="U418" s="51">
        <v>33000</v>
      </c>
      <c r="V418" s="51"/>
      <c r="W418" s="51"/>
      <c r="X418" s="51">
        <v>10000</v>
      </c>
      <c r="Y418" s="51">
        <v>30000</v>
      </c>
      <c r="Z418" s="51">
        <v>30000</v>
      </c>
      <c r="AA418" s="51">
        <v>0</v>
      </c>
      <c r="AB418" s="51"/>
      <c r="AC418" s="51">
        <v>0</v>
      </c>
      <c r="AD418" s="51"/>
      <c r="AE418" s="51"/>
      <c r="AF418" s="51"/>
      <c r="AG418" s="52">
        <f t="shared" ref="AG418" si="671">SUM(AC418+AE418-AF418)</f>
        <v>0</v>
      </c>
      <c r="AH418" s="51"/>
      <c r="AI418" s="51">
        <v>0</v>
      </c>
      <c r="AJ418" s="3">
        <v>0</v>
      </c>
      <c r="AK418" s="51">
        <v>0</v>
      </c>
      <c r="AL418" s="51"/>
      <c r="AM418" s="51"/>
      <c r="AN418" s="3">
        <f t="shared" si="661"/>
        <v>0</v>
      </c>
      <c r="AO418" s="50">
        <f t="shared" si="566"/>
        <v>0</v>
      </c>
      <c r="AP418" s="3"/>
      <c r="AQ418" s="3"/>
      <c r="AR418" s="3">
        <v>12210.51</v>
      </c>
      <c r="AS418" s="50"/>
      <c r="AT418" s="3"/>
      <c r="AU418" s="3"/>
      <c r="AV418" s="3"/>
      <c r="AW418" s="3">
        <f t="shared" si="653"/>
        <v>12210.51</v>
      </c>
      <c r="AX418" s="3"/>
      <c r="AY418" s="3"/>
      <c r="AZ418" s="3">
        <v>12210.51</v>
      </c>
      <c r="BA418" s="3"/>
      <c r="BB418" s="3"/>
      <c r="BC418" s="3"/>
      <c r="BD418" s="3">
        <f t="shared" si="575"/>
        <v>12210.51</v>
      </c>
      <c r="BE418" s="3">
        <f t="shared" si="576"/>
        <v>0</v>
      </c>
      <c r="BF418" s="3">
        <f t="shared" si="578"/>
        <v>-12210.51</v>
      </c>
      <c r="BG418" s="3"/>
      <c r="BH418" s="3">
        <v>0</v>
      </c>
      <c r="BI418" s="3">
        <v>30000</v>
      </c>
      <c r="BJ418" s="3"/>
      <c r="BK418" s="3"/>
      <c r="BL418" s="3"/>
      <c r="BM418" s="11">
        <f t="shared" si="617"/>
        <v>0</v>
      </c>
    </row>
    <row r="419" spans="1:71" hidden="1" x14ac:dyDescent="0.2">
      <c r="A419" s="53"/>
      <c r="B419" s="13"/>
      <c r="C419" s="13"/>
      <c r="D419" s="13"/>
      <c r="E419" s="54"/>
      <c r="F419" s="54"/>
      <c r="G419" s="54"/>
      <c r="H419" s="13"/>
      <c r="I419" s="18"/>
      <c r="J419" s="14"/>
      <c r="K419" s="13"/>
      <c r="L419" s="54"/>
      <c r="M419" s="54"/>
      <c r="N419" s="54"/>
      <c r="O419" s="13"/>
      <c r="P419" s="18"/>
      <c r="Q419" s="14"/>
      <c r="R419" s="5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6"/>
      <c r="AN419" s="1"/>
      <c r="AO419" s="55"/>
      <c r="AS419" s="55"/>
      <c r="BF419" s="1"/>
      <c r="BS419" s="1"/>
    </row>
    <row r="420" spans="1:71" hidden="1" x14ac:dyDescent="0.2">
      <c r="A420" s="53"/>
      <c r="B420" s="13"/>
      <c r="C420" s="13"/>
      <c r="D420" s="13"/>
      <c r="E420" s="54"/>
      <c r="F420" s="54"/>
      <c r="G420" s="54"/>
      <c r="H420" s="13"/>
      <c r="I420" s="18"/>
      <c r="J420" s="14"/>
      <c r="K420" s="13"/>
      <c r="L420" s="54"/>
      <c r="M420" s="54"/>
      <c r="N420" s="54"/>
      <c r="O420" s="13"/>
      <c r="P420" s="18"/>
      <c r="Q420" s="14"/>
      <c r="R420" s="5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6"/>
      <c r="AN420" s="1"/>
      <c r="AO420" s="55"/>
      <c r="AS420" s="55"/>
      <c r="BS420" s="1"/>
    </row>
    <row r="421" spans="1:71" x14ac:dyDescent="0.2">
      <c r="A421" s="53"/>
      <c r="B421" s="13"/>
      <c r="C421" s="13"/>
      <c r="D421" s="13"/>
      <c r="E421" s="54"/>
      <c r="F421" s="54"/>
      <c r="G421" s="54"/>
      <c r="H421" s="13"/>
      <c r="I421" s="18"/>
      <c r="J421" s="14"/>
      <c r="K421" s="13"/>
      <c r="L421" s="54"/>
      <c r="M421" s="54"/>
      <c r="N421" s="54"/>
      <c r="O421" s="13"/>
      <c r="P421" s="18"/>
      <c r="Q421" s="14"/>
      <c r="R421" s="5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6"/>
      <c r="AN421" s="1"/>
      <c r="AO421" s="55"/>
      <c r="AS421" s="55"/>
      <c r="BS421" s="1"/>
    </row>
    <row r="422" spans="1:71" x14ac:dyDescent="0.2">
      <c r="A422" s="14"/>
      <c r="B422" s="13"/>
      <c r="C422" s="13"/>
      <c r="D422" s="13"/>
      <c r="E422" s="13"/>
      <c r="F422" s="13"/>
      <c r="G422" s="13"/>
      <c r="H422" s="13"/>
      <c r="I422" s="18"/>
      <c r="J422" s="14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4"/>
      <c r="W422" s="14"/>
      <c r="X422" s="15"/>
      <c r="Y422" s="15"/>
      <c r="Z422" s="15"/>
      <c r="AA422" s="15"/>
      <c r="AB422" s="15"/>
      <c r="AC422" s="15"/>
      <c r="AD422" s="15"/>
      <c r="AE422" s="15"/>
      <c r="AF422" s="15"/>
      <c r="AG422" s="16"/>
    </row>
    <row r="423" spans="1:71" x14ac:dyDescent="0.2">
      <c r="A423" s="14"/>
      <c r="B423" s="13"/>
      <c r="C423" s="13"/>
      <c r="D423" s="13"/>
      <c r="E423" s="13"/>
      <c r="F423" s="13"/>
      <c r="G423" s="13"/>
      <c r="H423" s="13"/>
      <c r="I423" s="18"/>
      <c r="J423" s="14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4"/>
      <c r="W423" s="14"/>
      <c r="X423" s="15"/>
      <c r="Y423" s="15"/>
      <c r="Z423" s="15"/>
      <c r="AA423" s="15"/>
      <c r="AB423" s="15"/>
      <c r="AC423" s="15"/>
      <c r="AD423" s="15"/>
      <c r="AE423" s="15"/>
      <c r="AF423" s="15"/>
      <c r="AG423" s="1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>
    <oddHeader>&amp;A</oddHeader>
    <oddFooter>Stranica &amp;P od &amp;N</oddFooter>
  </headerFooter>
  <rowBreaks count="11" manualBreakCount="11">
    <brk id="45" max="16383" man="1"/>
    <brk id="77" max="16383" man="1"/>
    <brk id="109" max="16383" man="1"/>
    <brk id="151" max="16383" man="1"/>
    <brk id="194" max="16383" man="1"/>
    <brk id="239" max="16383" man="1"/>
    <brk id="291" max="16383" man="1"/>
    <brk id="333" max="16383" man="1"/>
    <brk id="368" max="16383" man="1"/>
    <brk id="404" max="16383" man="1"/>
    <brk id="421" max="16383" man="1"/>
  </rowBreaks>
  <colBreaks count="1" manualBreakCount="1">
    <brk id="3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708C3-8E5A-4EEB-8A1A-ED1A1B04C4D3}">
  <sheetPr>
    <tabColor theme="3" tint="0.59999389629810485"/>
    <pageSetUpPr fitToPage="1"/>
  </sheetPr>
  <dimension ref="A1:BT427"/>
  <sheetViews>
    <sheetView zoomScaleSheetLayoutView="130" workbookViewId="0">
      <selection activeCell="BY8" sqref="BY8"/>
    </sheetView>
  </sheetViews>
  <sheetFormatPr defaultRowHeight="12.75" x14ac:dyDescent="0.2"/>
  <cols>
    <col min="1" max="1" width="10.140625" customWidth="1"/>
    <col min="2" max="2" width="6" hidden="1" customWidth="1"/>
    <col min="3" max="8" width="0" hidden="1" customWidth="1"/>
    <col min="9" max="9" width="15" customWidth="1"/>
    <col min="10" max="10" width="43.7109375" customWidth="1"/>
    <col min="11" max="24" width="8.85546875" hidden="1" customWidth="1"/>
    <col min="25" max="25" width="13.42578125" hidden="1" customWidth="1"/>
    <col min="26" max="26" width="11.85546875" hidden="1" customWidth="1"/>
    <col min="27" max="27" width="11.7109375" hidden="1" customWidth="1"/>
    <col min="28" max="28" width="11.5703125" hidden="1" customWidth="1"/>
    <col min="29" max="30" width="10.7109375" hidden="1" customWidth="1"/>
    <col min="31" max="32" width="12.28515625" hidden="1" customWidth="1"/>
    <col min="33" max="33" width="13.140625" hidden="1" customWidth="1"/>
    <col min="34" max="34" width="13.85546875" style="15" hidden="1" customWidth="1"/>
    <col min="35" max="35" width="15.42578125" style="15" hidden="1" customWidth="1"/>
    <col min="36" max="36" width="14.28515625" style="1" hidden="1" customWidth="1"/>
    <col min="37" max="37" width="13.5703125" style="15" hidden="1" customWidth="1"/>
    <col min="38" max="39" width="12.7109375" style="15" hidden="1" customWidth="1"/>
    <col min="40" max="41" width="18.140625" hidden="1" customWidth="1"/>
    <col min="42" max="49" width="14.42578125" style="1" hidden="1" customWidth="1"/>
    <col min="50" max="50" width="16.42578125" style="1" hidden="1" customWidth="1"/>
    <col min="51" max="51" width="14.140625" style="1" hidden="1" customWidth="1"/>
    <col min="52" max="52" width="15.140625" style="1" hidden="1" customWidth="1"/>
    <col min="53" max="55" width="17.7109375" style="1" hidden="1" customWidth="1"/>
    <col min="56" max="56" width="13.28515625" style="1" hidden="1" customWidth="1"/>
    <col min="57" max="57" width="15.140625" style="1" hidden="1" customWidth="1"/>
    <col min="58" max="58" width="14.28515625" hidden="1" customWidth="1"/>
    <col min="59" max="59" width="15.85546875" style="1" hidden="1" customWidth="1"/>
    <col min="60" max="62" width="15.7109375" style="1" hidden="1" customWidth="1"/>
    <col min="63" max="63" width="13.5703125" style="1" hidden="1" customWidth="1"/>
    <col min="64" max="64" width="14.140625" style="1" hidden="1" customWidth="1"/>
    <col min="65" max="65" width="15.28515625" style="1" hidden="1" customWidth="1"/>
    <col min="66" max="66" width="16" style="1" hidden="1" customWidth="1"/>
    <col min="67" max="67" width="13.5703125" style="1" hidden="1" customWidth="1"/>
    <col min="68" max="68" width="12.42578125" style="1" hidden="1" customWidth="1"/>
    <col min="69" max="69" width="14.28515625" style="1" customWidth="1"/>
    <col min="70" max="70" width="13.28515625" style="1" customWidth="1"/>
    <col min="71" max="71" width="15" style="1" customWidth="1"/>
    <col min="72" max="72" width="10.28515625" customWidth="1"/>
  </cols>
  <sheetData>
    <row r="1" spans="1:72" ht="13.5" x14ac:dyDescent="0.2">
      <c r="A1" s="12" t="s">
        <v>176</v>
      </c>
      <c r="B1" s="13"/>
      <c r="C1" s="13"/>
      <c r="D1" s="13"/>
      <c r="E1" s="13"/>
      <c r="F1" s="13"/>
      <c r="G1" s="13"/>
      <c r="H1" s="13"/>
      <c r="I1" s="12"/>
      <c r="J1" s="74" t="s">
        <v>860</v>
      </c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4"/>
      <c r="W1" s="14"/>
      <c r="X1" s="15"/>
      <c r="Y1" s="15"/>
      <c r="Z1" s="15"/>
      <c r="AA1" s="15"/>
      <c r="AB1" s="15"/>
      <c r="AC1" s="15"/>
      <c r="AD1" s="15"/>
      <c r="AE1" s="15"/>
      <c r="AF1" s="15"/>
      <c r="AG1" s="16"/>
    </row>
    <row r="2" spans="1:72" x14ac:dyDescent="0.2">
      <c r="A2" s="12" t="s">
        <v>151</v>
      </c>
      <c r="B2" s="13"/>
      <c r="C2" s="13"/>
      <c r="D2" s="13"/>
      <c r="E2" s="13"/>
      <c r="F2" s="13"/>
      <c r="G2" s="13"/>
      <c r="H2" s="13"/>
      <c r="I2" s="12"/>
      <c r="J2" s="14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4"/>
      <c r="W2" s="14"/>
      <c r="X2" s="15"/>
      <c r="Y2" s="15"/>
      <c r="Z2" s="15"/>
      <c r="AA2" s="15"/>
      <c r="AB2" s="15"/>
      <c r="AC2" s="15"/>
      <c r="AD2" s="15"/>
      <c r="AE2" s="15"/>
      <c r="AF2" s="15"/>
      <c r="AG2" s="16"/>
      <c r="AN2" s="17">
        <v>7.5345000000000004</v>
      </c>
      <c r="AO2" s="1"/>
    </row>
    <row r="4" spans="1:72" ht="13.5" thickBot="1" x14ac:dyDescent="0.25"/>
    <row r="5" spans="1:72" ht="26.25" thickBot="1" x14ac:dyDescent="0.25">
      <c r="A5" s="60" t="s">
        <v>79</v>
      </c>
      <c r="B5" s="61" t="s">
        <v>316</v>
      </c>
      <c r="C5" s="62">
        <v>2</v>
      </c>
      <c r="D5" s="62">
        <v>3</v>
      </c>
      <c r="E5" s="62">
        <v>4</v>
      </c>
      <c r="F5" s="62">
        <v>5</v>
      </c>
      <c r="G5" s="62">
        <v>6</v>
      </c>
      <c r="H5" s="62">
        <v>7</v>
      </c>
      <c r="I5" s="63" t="s">
        <v>17</v>
      </c>
      <c r="J5" s="63" t="s">
        <v>18</v>
      </c>
      <c r="K5" s="64" t="s">
        <v>63</v>
      </c>
      <c r="L5" s="64" t="s">
        <v>76</v>
      </c>
      <c r="M5" s="65" t="s">
        <v>152</v>
      </c>
      <c r="N5" s="64" t="s">
        <v>77</v>
      </c>
      <c r="O5" s="64" t="s">
        <v>177</v>
      </c>
      <c r="P5" s="64" t="s">
        <v>172</v>
      </c>
      <c r="Q5" s="64" t="s">
        <v>196</v>
      </c>
      <c r="R5" s="64" t="s">
        <v>192</v>
      </c>
      <c r="S5" s="64" t="s">
        <v>173</v>
      </c>
      <c r="T5" s="64" t="s">
        <v>192</v>
      </c>
      <c r="U5" s="64" t="s">
        <v>197</v>
      </c>
      <c r="V5" s="66" t="s">
        <v>200</v>
      </c>
      <c r="W5" s="66" t="s">
        <v>174</v>
      </c>
      <c r="X5" s="57" t="s">
        <v>197</v>
      </c>
      <c r="Y5" s="57" t="s">
        <v>209</v>
      </c>
      <c r="Z5" s="57" t="s">
        <v>209</v>
      </c>
      <c r="AA5" s="57" t="s">
        <v>254</v>
      </c>
      <c r="AB5" s="57" t="s">
        <v>244</v>
      </c>
      <c r="AC5" s="57" t="s">
        <v>300</v>
      </c>
      <c r="AD5" s="57"/>
      <c r="AE5" s="8" t="s">
        <v>309</v>
      </c>
      <c r="AF5" s="8" t="s">
        <v>307</v>
      </c>
      <c r="AG5" s="67" t="s">
        <v>332</v>
      </c>
      <c r="AH5" s="57" t="s">
        <v>325</v>
      </c>
      <c r="AI5" s="57" t="s">
        <v>327</v>
      </c>
      <c r="AJ5" s="57" t="s">
        <v>192</v>
      </c>
      <c r="AK5" s="57" t="s">
        <v>264</v>
      </c>
      <c r="AL5" s="57" t="s">
        <v>309</v>
      </c>
      <c r="AM5" s="57" t="s">
        <v>307</v>
      </c>
      <c r="AN5" s="57" t="s">
        <v>344</v>
      </c>
      <c r="AO5" s="57" t="s">
        <v>378</v>
      </c>
      <c r="AP5" s="57" t="s">
        <v>365</v>
      </c>
      <c r="AQ5" s="57"/>
      <c r="AR5" s="400" t="s">
        <v>379</v>
      </c>
      <c r="AS5" s="57" t="s">
        <v>325</v>
      </c>
      <c r="AT5" s="57" t="s">
        <v>325</v>
      </c>
      <c r="AU5" s="57" t="s">
        <v>387</v>
      </c>
      <c r="AV5" s="57" t="s">
        <v>307</v>
      </c>
      <c r="AW5" s="400" t="s">
        <v>379</v>
      </c>
      <c r="AX5" s="57"/>
      <c r="AY5" s="57"/>
      <c r="AZ5" s="57"/>
      <c r="BA5" s="57"/>
      <c r="BB5" s="57"/>
      <c r="BC5" s="57"/>
      <c r="BD5" s="68"/>
      <c r="BE5" s="68"/>
      <c r="BF5" s="401"/>
      <c r="BG5" s="68" t="s">
        <v>407</v>
      </c>
      <c r="BH5" s="8" t="s">
        <v>408</v>
      </c>
      <c r="BI5" s="8" t="s">
        <v>423</v>
      </c>
      <c r="BJ5" s="8" t="s">
        <v>409</v>
      </c>
      <c r="BK5" s="8" t="s">
        <v>410</v>
      </c>
      <c r="BL5" s="8" t="s">
        <v>409</v>
      </c>
      <c r="BM5" s="8" t="s">
        <v>423</v>
      </c>
      <c r="BN5" s="8" t="s">
        <v>192</v>
      </c>
      <c r="BO5" s="8" t="s">
        <v>309</v>
      </c>
      <c r="BP5" s="8" t="s">
        <v>307</v>
      </c>
      <c r="BQ5" s="67" t="s">
        <v>423</v>
      </c>
      <c r="BR5" s="8" t="s">
        <v>300</v>
      </c>
      <c r="BS5" s="67" t="s">
        <v>869</v>
      </c>
      <c r="BT5" s="331" t="s">
        <v>266</v>
      </c>
    </row>
    <row r="6" spans="1:72" x14ac:dyDescent="0.2">
      <c r="A6" s="415"/>
      <c r="B6" s="416"/>
      <c r="C6" s="416"/>
      <c r="D6" s="416"/>
      <c r="E6" s="416"/>
      <c r="F6" s="416"/>
      <c r="G6" s="416"/>
      <c r="H6" s="416"/>
      <c r="I6" s="270" t="s">
        <v>19</v>
      </c>
      <c r="J6" s="271"/>
      <c r="K6" s="272" t="e">
        <f t="shared" ref="K6:Z6" si="0">SUM(K7)</f>
        <v>#REF!</v>
      </c>
      <c r="L6" s="272" t="e">
        <f t="shared" si="0"/>
        <v>#REF!</v>
      </c>
      <c r="M6" s="272" t="e">
        <f t="shared" si="0"/>
        <v>#REF!</v>
      </c>
      <c r="N6" s="272" t="e">
        <f t="shared" si="0"/>
        <v>#REF!</v>
      </c>
      <c r="O6" s="272" t="e">
        <f t="shared" si="0"/>
        <v>#REF!</v>
      </c>
      <c r="P6" s="272" t="e">
        <f t="shared" si="0"/>
        <v>#REF!</v>
      </c>
      <c r="Q6" s="272" t="e">
        <f t="shared" si="0"/>
        <v>#REF!</v>
      </c>
      <c r="R6" s="272" t="e">
        <f t="shared" si="0"/>
        <v>#REF!</v>
      </c>
      <c r="S6" s="272" t="e">
        <f t="shared" si="0"/>
        <v>#REF!</v>
      </c>
      <c r="T6" s="272" t="e">
        <f t="shared" si="0"/>
        <v>#REF!</v>
      </c>
      <c r="U6" s="272" t="e">
        <f t="shared" si="0"/>
        <v>#REF!</v>
      </c>
      <c r="V6" s="272" t="e">
        <f t="shared" si="0"/>
        <v>#DIV/0!</v>
      </c>
      <c r="W6" s="272" t="e">
        <f t="shared" si="0"/>
        <v>#REF!</v>
      </c>
      <c r="X6" s="272" t="e">
        <f t="shared" si="0"/>
        <v>#REF!</v>
      </c>
      <c r="Y6" s="272" t="e">
        <f t="shared" si="0"/>
        <v>#REF!</v>
      </c>
      <c r="Z6" s="272" t="e">
        <f t="shared" si="0"/>
        <v>#REF!</v>
      </c>
      <c r="AA6" s="272" t="e">
        <f>SUM(AA7)</f>
        <v>#REF!</v>
      </c>
      <c r="AB6" s="272" t="e">
        <f t="shared" ref="AB6" si="1">SUM(AB7)</f>
        <v>#REF!</v>
      </c>
      <c r="AC6" s="272" t="e">
        <f>SUM(AC7)</f>
        <v>#REF!</v>
      </c>
      <c r="AD6" s="272" t="e">
        <f>SUM(AD7)</f>
        <v>#REF!</v>
      </c>
      <c r="AE6" s="272" t="e">
        <f t="shared" ref="AE6:BS6" si="2">SUM(AE7)</f>
        <v>#REF!</v>
      </c>
      <c r="AF6" s="272" t="e">
        <f t="shared" si="2"/>
        <v>#REF!</v>
      </c>
      <c r="AG6" s="272" t="e">
        <f t="shared" si="2"/>
        <v>#REF!</v>
      </c>
      <c r="AH6" s="272" t="e">
        <f t="shared" si="2"/>
        <v>#REF!</v>
      </c>
      <c r="AI6" s="272" t="e">
        <f t="shared" si="2"/>
        <v>#REF!</v>
      </c>
      <c r="AJ6" s="272" t="e">
        <f t="shared" si="2"/>
        <v>#REF!</v>
      </c>
      <c r="AK6" s="272" t="e">
        <f t="shared" si="2"/>
        <v>#REF!</v>
      </c>
      <c r="AL6" s="272" t="e">
        <f t="shared" si="2"/>
        <v>#REF!</v>
      </c>
      <c r="AM6" s="272" t="e">
        <f t="shared" si="2"/>
        <v>#REF!</v>
      </c>
      <c r="AN6" s="272" t="e">
        <f t="shared" si="2"/>
        <v>#REF!</v>
      </c>
      <c r="AO6" s="272">
        <v>1595747.78</v>
      </c>
      <c r="AP6" s="272" t="e">
        <f t="shared" si="2"/>
        <v>#REF!</v>
      </c>
      <c r="AQ6" s="272" t="e">
        <f t="shared" si="2"/>
        <v>#REF!</v>
      </c>
      <c r="AR6" s="272">
        <f t="shared" si="2"/>
        <v>1752936.4921361736</v>
      </c>
      <c r="AS6" s="272">
        <f t="shared" si="2"/>
        <v>0</v>
      </c>
      <c r="AT6" s="272">
        <f t="shared" si="2"/>
        <v>464153.35</v>
      </c>
      <c r="AU6" s="272">
        <f t="shared" si="2"/>
        <v>384219.67</v>
      </c>
      <c r="AV6" s="272">
        <f t="shared" si="2"/>
        <v>70354.259999999995</v>
      </c>
      <c r="AW6" s="272">
        <f t="shared" si="2"/>
        <v>2066801.9021361736</v>
      </c>
      <c r="AX6" s="272">
        <f t="shared" si="2"/>
        <v>0</v>
      </c>
      <c r="AY6" s="272">
        <f t="shared" si="2"/>
        <v>0</v>
      </c>
      <c r="AZ6" s="272">
        <f t="shared" si="2"/>
        <v>0</v>
      </c>
      <c r="BA6" s="272">
        <f t="shared" si="2"/>
        <v>0</v>
      </c>
      <c r="BB6" s="272">
        <f t="shared" si="2"/>
        <v>0</v>
      </c>
      <c r="BC6" s="272">
        <f t="shared" si="2"/>
        <v>0</v>
      </c>
      <c r="BD6" s="272">
        <f t="shared" si="2"/>
        <v>0</v>
      </c>
      <c r="BE6" s="272">
        <f t="shared" si="2"/>
        <v>2042942.6387477603</v>
      </c>
      <c r="BF6" s="272">
        <f t="shared" si="2"/>
        <v>0</v>
      </c>
      <c r="BG6" s="272">
        <f t="shared" si="2"/>
        <v>741227.2699999999</v>
      </c>
      <c r="BH6" s="272">
        <f t="shared" si="2"/>
        <v>2471820.77</v>
      </c>
      <c r="BI6" s="272">
        <f t="shared" si="2"/>
        <v>351281.32999999996</v>
      </c>
      <c r="BJ6" s="272">
        <f t="shared" si="2"/>
        <v>2000</v>
      </c>
      <c r="BK6" s="272">
        <f t="shared" si="2"/>
        <v>2000</v>
      </c>
      <c r="BL6" s="272">
        <f t="shared" si="2"/>
        <v>2246089</v>
      </c>
      <c r="BM6" s="272">
        <f t="shared" si="2"/>
        <v>2647917.81</v>
      </c>
      <c r="BN6" s="272">
        <f t="shared" si="2"/>
        <v>1200080.7200000002</v>
      </c>
      <c r="BO6" s="272">
        <f t="shared" si="2"/>
        <v>204679.91999999998</v>
      </c>
      <c r="BP6" s="272">
        <f t="shared" si="2"/>
        <v>1271987</v>
      </c>
      <c r="BQ6" s="272">
        <f t="shared" si="2"/>
        <v>870346.12</v>
      </c>
      <c r="BR6" s="272">
        <f t="shared" si="2"/>
        <v>1580610.73</v>
      </c>
      <c r="BS6" s="272">
        <f t="shared" si="2"/>
        <v>1202929.9600000002</v>
      </c>
      <c r="BT6" s="355">
        <f>SUM(BS6/BR6*100)</f>
        <v>76.10538997163458</v>
      </c>
    </row>
    <row r="7" spans="1:72" x14ac:dyDescent="0.2">
      <c r="A7" s="19"/>
      <c r="B7" s="20"/>
      <c r="C7" s="20"/>
      <c r="D7" s="20"/>
      <c r="E7" s="20"/>
      <c r="F7" s="20"/>
      <c r="G7" s="20"/>
      <c r="H7" s="20"/>
      <c r="I7" s="21" t="s">
        <v>20</v>
      </c>
      <c r="J7" s="23" t="s">
        <v>90</v>
      </c>
      <c r="K7" s="22" t="e">
        <f>SUM(K8+#REF!+K27)</f>
        <v>#REF!</v>
      </c>
      <c r="L7" s="22" t="e">
        <f>SUM(L8+#REF!+L27)</f>
        <v>#REF!</v>
      </c>
      <c r="M7" s="22" t="e">
        <f>SUM(M8+#REF!+M27)</f>
        <v>#REF!</v>
      </c>
      <c r="N7" s="22" t="e">
        <f t="shared" ref="N7:X7" si="3">SUM(N8+N27)</f>
        <v>#REF!</v>
      </c>
      <c r="O7" s="22" t="e">
        <f t="shared" si="3"/>
        <v>#REF!</v>
      </c>
      <c r="P7" s="22" t="e">
        <f t="shared" si="3"/>
        <v>#REF!</v>
      </c>
      <c r="Q7" s="22" t="e">
        <f t="shared" si="3"/>
        <v>#REF!</v>
      </c>
      <c r="R7" s="22" t="e">
        <f t="shared" si="3"/>
        <v>#REF!</v>
      </c>
      <c r="S7" s="22" t="e">
        <f t="shared" si="3"/>
        <v>#REF!</v>
      </c>
      <c r="T7" s="22" t="e">
        <f t="shared" si="3"/>
        <v>#REF!</v>
      </c>
      <c r="U7" s="22" t="e">
        <f t="shared" si="3"/>
        <v>#REF!</v>
      </c>
      <c r="V7" s="22" t="e">
        <f t="shared" si="3"/>
        <v>#DIV/0!</v>
      </c>
      <c r="W7" s="22" t="e">
        <f t="shared" si="3"/>
        <v>#REF!</v>
      </c>
      <c r="X7" s="22" t="e">
        <f t="shared" si="3"/>
        <v>#REF!</v>
      </c>
      <c r="Y7" s="22" t="e">
        <f>SUM(Y8+Y27)</f>
        <v>#REF!</v>
      </c>
      <c r="Z7" s="22" t="e">
        <f>SUM(Z8+Z27)</f>
        <v>#REF!</v>
      </c>
      <c r="AA7" s="22" t="e">
        <f>SUM(AA8+AA27)</f>
        <v>#REF!</v>
      </c>
      <c r="AB7" s="22" t="e">
        <f t="shared" ref="AB7" si="4">SUM(AB8+AB27)</f>
        <v>#REF!</v>
      </c>
      <c r="AC7" s="22" t="e">
        <f>SUM(AC8+AC27)</f>
        <v>#REF!</v>
      </c>
      <c r="AD7" s="22" t="e">
        <f>SUM(AD8+AD27)</f>
        <v>#REF!</v>
      </c>
      <c r="AE7" s="22" t="e">
        <f t="shared" ref="AE7:AH7" si="5">SUM(AE8+AE27)</f>
        <v>#REF!</v>
      </c>
      <c r="AF7" s="22" t="e">
        <f t="shared" si="5"/>
        <v>#REF!</v>
      </c>
      <c r="AG7" s="22" t="e">
        <f t="shared" si="5"/>
        <v>#REF!</v>
      </c>
      <c r="AH7" s="22" t="e">
        <f t="shared" si="5"/>
        <v>#REF!</v>
      </c>
      <c r="AI7" s="22" t="e">
        <f>SUM(AI8+AI27)</f>
        <v>#REF!</v>
      </c>
      <c r="AJ7" s="22" t="e">
        <f>SUM(AJ8+AJ27)</f>
        <v>#REF!</v>
      </c>
      <c r="AK7" s="22" t="e">
        <f t="shared" ref="AK7:BS7" si="6">SUM(AK8+AK27)</f>
        <v>#REF!</v>
      </c>
      <c r="AL7" s="22" t="e">
        <f t="shared" si="6"/>
        <v>#REF!</v>
      </c>
      <c r="AM7" s="22" t="e">
        <f t="shared" si="6"/>
        <v>#REF!</v>
      </c>
      <c r="AN7" s="22" t="e">
        <f t="shared" si="6"/>
        <v>#REF!</v>
      </c>
      <c r="AO7" s="22">
        <f t="shared" si="6"/>
        <v>1582612.1972260934</v>
      </c>
      <c r="AP7" s="22" t="e">
        <f t="shared" si="6"/>
        <v>#REF!</v>
      </c>
      <c r="AQ7" s="22" t="e">
        <f t="shared" si="6"/>
        <v>#REF!</v>
      </c>
      <c r="AR7" s="22">
        <f t="shared" si="6"/>
        <v>1752936.4921361736</v>
      </c>
      <c r="AS7" s="22">
        <f t="shared" si="6"/>
        <v>0</v>
      </c>
      <c r="AT7" s="22">
        <f t="shared" si="6"/>
        <v>464153.35</v>
      </c>
      <c r="AU7" s="22">
        <f t="shared" si="6"/>
        <v>384219.67</v>
      </c>
      <c r="AV7" s="22">
        <f t="shared" si="6"/>
        <v>70354.259999999995</v>
      </c>
      <c r="AW7" s="22">
        <f t="shared" si="6"/>
        <v>2066801.9021361736</v>
      </c>
      <c r="AX7" s="22">
        <f t="shared" si="6"/>
        <v>0</v>
      </c>
      <c r="AY7" s="22">
        <f t="shared" si="6"/>
        <v>0</v>
      </c>
      <c r="AZ7" s="22">
        <f t="shared" si="6"/>
        <v>0</v>
      </c>
      <c r="BA7" s="22">
        <f t="shared" si="6"/>
        <v>0</v>
      </c>
      <c r="BB7" s="22">
        <f t="shared" si="6"/>
        <v>0</v>
      </c>
      <c r="BC7" s="22">
        <f t="shared" si="6"/>
        <v>0</v>
      </c>
      <c r="BD7" s="22">
        <f t="shared" si="6"/>
        <v>0</v>
      </c>
      <c r="BE7" s="22">
        <f t="shared" si="6"/>
        <v>2042942.6387477603</v>
      </c>
      <c r="BF7" s="22">
        <f t="shared" si="6"/>
        <v>0</v>
      </c>
      <c r="BG7" s="22">
        <f t="shared" si="6"/>
        <v>741227.2699999999</v>
      </c>
      <c r="BH7" s="22">
        <f t="shared" si="6"/>
        <v>2471820.77</v>
      </c>
      <c r="BI7" s="22">
        <f t="shared" si="6"/>
        <v>351281.32999999996</v>
      </c>
      <c r="BJ7" s="22">
        <f t="shared" si="6"/>
        <v>2000</v>
      </c>
      <c r="BK7" s="22">
        <f t="shared" si="6"/>
        <v>2000</v>
      </c>
      <c r="BL7" s="22">
        <f t="shared" si="6"/>
        <v>2246089</v>
      </c>
      <c r="BM7" s="22">
        <f t="shared" si="6"/>
        <v>2647917.81</v>
      </c>
      <c r="BN7" s="22">
        <f t="shared" si="6"/>
        <v>1200080.7200000002</v>
      </c>
      <c r="BO7" s="22">
        <f t="shared" si="6"/>
        <v>204679.91999999998</v>
      </c>
      <c r="BP7" s="22">
        <f t="shared" si="6"/>
        <v>1271987</v>
      </c>
      <c r="BQ7" s="22">
        <v>870346.12</v>
      </c>
      <c r="BR7" s="22">
        <f t="shared" si="6"/>
        <v>1580610.73</v>
      </c>
      <c r="BS7" s="22">
        <f t="shared" si="6"/>
        <v>1202929.9600000002</v>
      </c>
      <c r="BT7" s="402">
        <f t="shared" ref="BT7:BT68" si="7">SUM(BS7/BR7*100)</f>
        <v>76.10538997163458</v>
      </c>
    </row>
    <row r="8" spans="1:72" x14ac:dyDescent="0.2">
      <c r="A8" s="24"/>
      <c r="B8" s="25"/>
      <c r="C8" s="25"/>
      <c r="D8" s="25"/>
      <c r="E8" s="25"/>
      <c r="F8" s="25"/>
      <c r="G8" s="25"/>
      <c r="H8" s="25"/>
      <c r="I8" s="26" t="s">
        <v>80</v>
      </c>
      <c r="J8" s="27" t="s">
        <v>81</v>
      </c>
      <c r="K8" s="28" t="e">
        <f t="shared" ref="K8:AQ8" si="8">SUM(K9)</f>
        <v>#REF!</v>
      </c>
      <c r="L8" s="28" t="e">
        <f t="shared" si="8"/>
        <v>#REF!</v>
      </c>
      <c r="M8" s="28" t="e">
        <f t="shared" si="8"/>
        <v>#REF!</v>
      </c>
      <c r="N8" s="28">
        <f t="shared" si="8"/>
        <v>128000</v>
      </c>
      <c r="O8" s="28">
        <f t="shared" si="8"/>
        <v>128000</v>
      </c>
      <c r="P8" s="28">
        <f t="shared" si="8"/>
        <v>128000</v>
      </c>
      <c r="Q8" s="28">
        <f t="shared" si="8"/>
        <v>128000</v>
      </c>
      <c r="R8" s="28">
        <f t="shared" si="8"/>
        <v>67838.38</v>
      </c>
      <c r="S8" s="28">
        <f t="shared" si="8"/>
        <v>135000</v>
      </c>
      <c r="T8" s="28">
        <f t="shared" si="8"/>
        <v>46004.140000000007</v>
      </c>
      <c r="U8" s="28">
        <f t="shared" si="8"/>
        <v>0</v>
      </c>
      <c r="V8" s="28">
        <f t="shared" si="8"/>
        <v>946.66666666666674</v>
      </c>
      <c r="W8" s="28">
        <f t="shared" si="8"/>
        <v>220000</v>
      </c>
      <c r="X8" s="28">
        <f t="shared" si="8"/>
        <v>160000</v>
      </c>
      <c r="Y8" s="28">
        <f t="shared" si="8"/>
        <v>210000</v>
      </c>
      <c r="Z8" s="28">
        <f t="shared" si="8"/>
        <v>193000</v>
      </c>
      <c r="AA8" s="28">
        <f t="shared" si="8"/>
        <v>160000</v>
      </c>
      <c r="AB8" s="28">
        <f t="shared" si="8"/>
        <v>78432.05</v>
      </c>
      <c r="AC8" s="28">
        <f t="shared" si="8"/>
        <v>160000</v>
      </c>
      <c r="AD8" s="28">
        <f t="shared" si="8"/>
        <v>150000</v>
      </c>
      <c r="AE8" s="28">
        <f t="shared" si="8"/>
        <v>0</v>
      </c>
      <c r="AF8" s="28">
        <f t="shared" si="8"/>
        <v>0</v>
      </c>
      <c r="AG8" s="28">
        <f t="shared" si="8"/>
        <v>150000</v>
      </c>
      <c r="AH8" s="28">
        <f t="shared" si="8"/>
        <v>99202.66</v>
      </c>
      <c r="AI8" s="28">
        <f t="shared" si="8"/>
        <v>260000</v>
      </c>
      <c r="AJ8" s="28">
        <f t="shared" si="8"/>
        <v>83193.960000000006</v>
      </c>
      <c r="AK8" s="28">
        <f t="shared" si="8"/>
        <v>130000</v>
      </c>
      <c r="AL8" s="28">
        <f t="shared" si="8"/>
        <v>0</v>
      </c>
      <c r="AM8" s="28">
        <f t="shared" si="8"/>
        <v>0</v>
      </c>
      <c r="AN8" s="28">
        <f t="shared" si="8"/>
        <v>130000</v>
      </c>
      <c r="AO8" s="22">
        <f t="shared" ref="AO8:AO73" si="9">SUM(AN8/$AN$2)</f>
        <v>17253.965093901385</v>
      </c>
      <c r="AP8" s="28">
        <f t="shared" si="8"/>
        <v>165000</v>
      </c>
      <c r="AQ8" s="28">
        <f t="shared" si="8"/>
        <v>0</v>
      </c>
      <c r="AR8" s="22">
        <f t="shared" ref="AR8:AR73" si="10">SUM(AP8/$AN$2)</f>
        <v>21899.263388413299</v>
      </c>
      <c r="AS8" s="22">
        <f t="shared" ref="AS8:BS8" si="11">SUM(AS9)</f>
        <v>0</v>
      </c>
      <c r="AT8" s="22">
        <f t="shared" si="11"/>
        <v>13423.24</v>
      </c>
      <c r="AU8" s="22">
        <f t="shared" si="11"/>
        <v>1960</v>
      </c>
      <c r="AV8" s="22">
        <f t="shared" si="11"/>
        <v>0</v>
      </c>
      <c r="AW8" s="22">
        <f t="shared" si="11"/>
        <v>23859.263388413299</v>
      </c>
      <c r="AX8" s="22">
        <f t="shared" si="11"/>
        <v>0</v>
      </c>
      <c r="AY8" s="22">
        <f t="shared" si="11"/>
        <v>0</v>
      </c>
      <c r="AZ8" s="22">
        <f t="shared" si="11"/>
        <v>0</v>
      </c>
      <c r="BA8" s="22">
        <f t="shared" si="11"/>
        <v>0</v>
      </c>
      <c r="BB8" s="22">
        <f t="shared" si="11"/>
        <v>0</v>
      </c>
      <c r="BC8" s="22">
        <f t="shared" si="11"/>
        <v>0</v>
      </c>
      <c r="BD8" s="22">
        <f t="shared" si="11"/>
        <v>0</v>
      </c>
      <c r="BE8" s="22">
        <f t="shared" si="11"/>
        <v>0</v>
      </c>
      <c r="BF8" s="22">
        <f t="shared" si="11"/>
        <v>0</v>
      </c>
      <c r="BG8" s="22">
        <f t="shared" si="11"/>
        <v>16794.45</v>
      </c>
      <c r="BH8" s="22">
        <f t="shared" si="11"/>
        <v>17800</v>
      </c>
      <c r="BI8" s="22">
        <f t="shared" si="11"/>
        <v>10311</v>
      </c>
      <c r="BJ8" s="22">
        <f t="shared" si="11"/>
        <v>0</v>
      </c>
      <c r="BK8" s="22">
        <f t="shared" si="11"/>
        <v>0</v>
      </c>
      <c r="BL8" s="22">
        <f t="shared" si="11"/>
        <v>28300</v>
      </c>
      <c r="BM8" s="22">
        <f t="shared" si="11"/>
        <v>28300</v>
      </c>
      <c r="BN8" s="22">
        <f t="shared" si="11"/>
        <v>26879.940000000002</v>
      </c>
      <c r="BO8" s="22">
        <f t="shared" si="11"/>
        <v>3200</v>
      </c>
      <c r="BP8" s="22">
        <f t="shared" si="11"/>
        <v>3300</v>
      </c>
      <c r="BQ8" s="22">
        <f t="shared" si="11"/>
        <v>17493</v>
      </c>
      <c r="BR8" s="22">
        <f t="shared" si="11"/>
        <v>28200</v>
      </c>
      <c r="BS8" s="22">
        <f t="shared" si="11"/>
        <v>27392.05</v>
      </c>
      <c r="BT8" s="402">
        <f t="shared" si="7"/>
        <v>97.134929078014181</v>
      </c>
    </row>
    <row r="9" spans="1:72" x14ac:dyDescent="0.2">
      <c r="A9" s="29" t="s">
        <v>84</v>
      </c>
      <c r="B9" s="30"/>
      <c r="C9" s="25"/>
      <c r="D9" s="30"/>
      <c r="E9" s="25"/>
      <c r="F9" s="25"/>
      <c r="G9" s="25"/>
      <c r="H9" s="25"/>
      <c r="I9" s="26" t="s">
        <v>52</v>
      </c>
      <c r="J9" s="27"/>
      <c r="K9" s="28" t="e">
        <f t="shared" ref="K9:X9" si="12">SUM(K10+K20)</f>
        <v>#REF!</v>
      </c>
      <c r="L9" s="28" t="e">
        <f t="shared" si="12"/>
        <v>#REF!</v>
      </c>
      <c r="M9" s="28" t="e">
        <f t="shared" si="12"/>
        <v>#REF!</v>
      </c>
      <c r="N9" s="28">
        <f t="shared" si="12"/>
        <v>128000</v>
      </c>
      <c r="O9" s="28">
        <f>SUM(O10+O20)</f>
        <v>128000</v>
      </c>
      <c r="P9" s="28">
        <f t="shared" si="12"/>
        <v>128000</v>
      </c>
      <c r="Q9" s="28">
        <f>SUM(Q10+Q20)</f>
        <v>128000</v>
      </c>
      <c r="R9" s="28">
        <f t="shared" si="12"/>
        <v>67838.38</v>
      </c>
      <c r="S9" s="28">
        <f t="shared" si="12"/>
        <v>135000</v>
      </c>
      <c r="T9" s="28">
        <f t="shared" si="12"/>
        <v>46004.140000000007</v>
      </c>
      <c r="U9" s="28">
        <f t="shared" si="12"/>
        <v>0</v>
      </c>
      <c r="V9" s="28">
        <f t="shared" si="12"/>
        <v>946.66666666666674</v>
      </c>
      <c r="W9" s="28">
        <f t="shared" si="12"/>
        <v>220000</v>
      </c>
      <c r="X9" s="28">
        <f t="shared" si="12"/>
        <v>160000</v>
      </c>
      <c r="Y9" s="28">
        <f>SUM(Y10+Y20)</f>
        <v>210000</v>
      </c>
      <c r="Z9" s="28">
        <f>SUM(Z10+Z20)</f>
        <v>193000</v>
      </c>
      <c r="AA9" s="28">
        <f>SUM(AA10+AA20)</f>
        <v>160000</v>
      </c>
      <c r="AB9" s="28">
        <f t="shared" ref="AB9" si="13">SUM(AB10+AB20)</f>
        <v>78432.05</v>
      </c>
      <c r="AC9" s="28">
        <f>SUM(AC10+AC20)</f>
        <v>160000</v>
      </c>
      <c r="AD9" s="28">
        <f>SUM(AD10+AD20)</f>
        <v>150000</v>
      </c>
      <c r="AE9" s="28">
        <f t="shared" ref="AE9:AH9" si="14">SUM(AE10+AE20)</f>
        <v>0</v>
      </c>
      <c r="AF9" s="28">
        <f t="shared" si="14"/>
        <v>0</v>
      </c>
      <c r="AG9" s="28">
        <f t="shared" si="14"/>
        <v>150000</v>
      </c>
      <c r="AH9" s="28">
        <f t="shared" si="14"/>
        <v>99202.66</v>
      </c>
      <c r="AI9" s="28">
        <f>SUM(AI10+AI20)</f>
        <v>260000</v>
      </c>
      <c r="AJ9" s="28">
        <f>SUM(AJ10+AJ20)</f>
        <v>83193.960000000006</v>
      </c>
      <c r="AK9" s="28">
        <f>SUM(AK10+AK20)</f>
        <v>130000</v>
      </c>
      <c r="AL9" s="28">
        <f t="shared" ref="AL9:AQ9" si="15">SUM(AL10+AL20)</f>
        <v>0</v>
      </c>
      <c r="AM9" s="28">
        <f t="shared" si="15"/>
        <v>0</v>
      </c>
      <c r="AN9" s="28">
        <f t="shared" si="15"/>
        <v>130000</v>
      </c>
      <c r="AO9" s="22">
        <f t="shared" si="9"/>
        <v>17253.965093901385</v>
      </c>
      <c r="AP9" s="28">
        <f t="shared" si="15"/>
        <v>165000</v>
      </c>
      <c r="AQ9" s="28">
        <f t="shared" si="15"/>
        <v>0</v>
      </c>
      <c r="AR9" s="22">
        <f t="shared" si="10"/>
        <v>21899.263388413299</v>
      </c>
      <c r="AS9" s="22"/>
      <c r="AT9" s="22">
        <f t="shared" ref="AT9:AV9" si="16">SUM(AT10+AT20)</f>
        <v>13423.24</v>
      </c>
      <c r="AU9" s="22">
        <f t="shared" si="16"/>
        <v>1960</v>
      </c>
      <c r="AV9" s="22">
        <f t="shared" si="16"/>
        <v>0</v>
      </c>
      <c r="AW9" s="22">
        <f t="shared" ref="AW9:AW30" si="17">SUM(AR9+AU9-AV9)</f>
        <v>23859.263388413299</v>
      </c>
      <c r="AX9" s="2"/>
      <c r="AY9" s="2"/>
      <c r="AZ9" s="2"/>
      <c r="BA9" s="2"/>
      <c r="BB9" s="2"/>
      <c r="BC9" s="2"/>
      <c r="BD9" s="2"/>
      <c r="BE9" s="2"/>
      <c r="BF9" s="9"/>
      <c r="BG9" s="2">
        <f>SUM(BG13+BG23)</f>
        <v>16794.45</v>
      </c>
      <c r="BH9" s="2">
        <f>SUM(BH13+BH23)</f>
        <v>17800</v>
      </c>
      <c r="BI9" s="2">
        <f t="shared" ref="BI9:BS9" si="18">SUM(BI13+BI23)</f>
        <v>10311</v>
      </c>
      <c r="BJ9" s="2">
        <f t="shared" si="18"/>
        <v>0</v>
      </c>
      <c r="BK9" s="2">
        <f t="shared" si="18"/>
        <v>0</v>
      </c>
      <c r="BL9" s="2">
        <f t="shared" si="18"/>
        <v>28300</v>
      </c>
      <c r="BM9" s="2">
        <f t="shared" si="18"/>
        <v>28300</v>
      </c>
      <c r="BN9" s="2">
        <f t="shared" si="18"/>
        <v>26879.940000000002</v>
      </c>
      <c r="BO9" s="2">
        <f t="shared" si="18"/>
        <v>3200</v>
      </c>
      <c r="BP9" s="2">
        <f t="shared" si="18"/>
        <v>3300</v>
      </c>
      <c r="BQ9" s="2">
        <f t="shared" si="18"/>
        <v>17493</v>
      </c>
      <c r="BR9" s="2">
        <f t="shared" si="18"/>
        <v>28200</v>
      </c>
      <c r="BS9" s="2">
        <f t="shared" si="18"/>
        <v>27392.05</v>
      </c>
      <c r="BT9" s="402">
        <f t="shared" si="7"/>
        <v>97.134929078014181</v>
      </c>
    </row>
    <row r="10" spans="1:72" x14ac:dyDescent="0.2">
      <c r="A10" s="24" t="s">
        <v>85</v>
      </c>
      <c r="B10" s="31"/>
      <c r="C10" s="20"/>
      <c r="D10" s="31"/>
      <c r="E10" s="20"/>
      <c r="F10" s="20"/>
      <c r="G10" s="20"/>
      <c r="H10" s="20"/>
      <c r="I10" s="32" t="s">
        <v>21</v>
      </c>
      <c r="J10" s="33" t="s">
        <v>82</v>
      </c>
      <c r="K10" s="34" t="e">
        <f t="shared" ref="K10:AE14" si="19">SUM(K11)</f>
        <v>#REF!</v>
      </c>
      <c r="L10" s="34" t="e">
        <f t="shared" si="19"/>
        <v>#REF!</v>
      </c>
      <c r="M10" s="34" t="e">
        <f t="shared" si="19"/>
        <v>#REF!</v>
      </c>
      <c r="N10" s="34">
        <f t="shared" si="19"/>
        <v>108000</v>
      </c>
      <c r="O10" s="34">
        <f t="shared" si="19"/>
        <v>108000</v>
      </c>
      <c r="P10" s="34">
        <f t="shared" si="19"/>
        <v>108000</v>
      </c>
      <c r="Q10" s="34">
        <f t="shared" si="19"/>
        <v>108000</v>
      </c>
      <c r="R10" s="34">
        <f t="shared" si="19"/>
        <v>57838.380000000005</v>
      </c>
      <c r="S10" s="34">
        <f t="shared" si="19"/>
        <v>115000</v>
      </c>
      <c r="T10" s="34">
        <f t="shared" si="19"/>
        <v>41004.140000000007</v>
      </c>
      <c r="U10" s="34">
        <f t="shared" si="19"/>
        <v>0</v>
      </c>
      <c r="V10" s="34">
        <f t="shared" si="19"/>
        <v>846.66666666666674</v>
      </c>
      <c r="W10" s="34">
        <f t="shared" si="19"/>
        <v>200000</v>
      </c>
      <c r="X10" s="34">
        <f t="shared" si="19"/>
        <v>130000</v>
      </c>
      <c r="Y10" s="34">
        <f t="shared" si="19"/>
        <v>180000</v>
      </c>
      <c r="Z10" s="34">
        <f t="shared" si="19"/>
        <v>163000</v>
      </c>
      <c r="AA10" s="34">
        <f t="shared" si="19"/>
        <v>130000</v>
      </c>
      <c r="AB10" s="34">
        <f t="shared" si="19"/>
        <v>65932.05</v>
      </c>
      <c r="AC10" s="34">
        <f t="shared" si="19"/>
        <v>130000</v>
      </c>
      <c r="AD10" s="34">
        <f t="shared" si="19"/>
        <v>120000</v>
      </c>
      <c r="AE10" s="34">
        <f t="shared" si="19"/>
        <v>0</v>
      </c>
      <c r="AF10" s="34">
        <f t="shared" ref="AF10:AQ14" si="20">SUM(AF11)</f>
        <v>0</v>
      </c>
      <c r="AG10" s="34">
        <f t="shared" si="20"/>
        <v>120000</v>
      </c>
      <c r="AH10" s="34">
        <f t="shared" si="20"/>
        <v>84202.66</v>
      </c>
      <c r="AI10" s="34">
        <f t="shared" si="20"/>
        <v>220000</v>
      </c>
      <c r="AJ10" s="34">
        <f t="shared" si="20"/>
        <v>73193.960000000006</v>
      </c>
      <c r="AK10" s="34">
        <f t="shared" si="20"/>
        <v>90000</v>
      </c>
      <c r="AL10" s="34">
        <f t="shared" si="20"/>
        <v>0</v>
      </c>
      <c r="AM10" s="34">
        <f t="shared" si="20"/>
        <v>0</v>
      </c>
      <c r="AN10" s="34">
        <f t="shared" si="20"/>
        <v>90000</v>
      </c>
      <c r="AO10" s="22">
        <f t="shared" si="9"/>
        <v>11945.052757316344</v>
      </c>
      <c r="AP10" s="34">
        <f t="shared" si="20"/>
        <v>125000</v>
      </c>
      <c r="AQ10" s="34">
        <f t="shared" si="20"/>
        <v>0</v>
      </c>
      <c r="AR10" s="22">
        <f t="shared" si="10"/>
        <v>16590.351051828256</v>
      </c>
      <c r="AS10" s="22"/>
      <c r="AT10" s="22">
        <f t="shared" ref="AT10:AV10" si="21">SUM(AT11)</f>
        <v>10768.74</v>
      </c>
      <c r="AU10" s="22">
        <f t="shared" si="21"/>
        <v>1960</v>
      </c>
      <c r="AV10" s="22">
        <f t="shared" si="21"/>
        <v>0</v>
      </c>
      <c r="AW10" s="22">
        <f t="shared" si="17"/>
        <v>18550.351051828256</v>
      </c>
      <c r="AX10" s="2"/>
      <c r="AY10" s="2"/>
      <c r="AZ10" s="2"/>
      <c r="BA10" s="2"/>
      <c r="BB10" s="2"/>
      <c r="BC10" s="2"/>
      <c r="BD10" s="2"/>
      <c r="BE10" s="2"/>
      <c r="BF10" s="9"/>
      <c r="BG10" s="2"/>
      <c r="BH10" s="2">
        <f>SUM(BH13)</f>
        <v>12300</v>
      </c>
      <c r="BI10" s="2">
        <f t="shared" ref="BI10:BS10" si="22">SUM(BI13)</f>
        <v>6186</v>
      </c>
      <c r="BJ10" s="2">
        <f t="shared" si="22"/>
        <v>0</v>
      </c>
      <c r="BK10" s="2">
        <f t="shared" si="22"/>
        <v>0</v>
      </c>
      <c r="BL10" s="2">
        <f t="shared" si="22"/>
        <v>22300</v>
      </c>
      <c r="BM10" s="2">
        <f t="shared" si="22"/>
        <v>22300</v>
      </c>
      <c r="BN10" s="2">
        <f t="shared" si="22"/>
        <v>20879.940000000002</v>
      </c>
      <c r="BO10" s="2">
        <f t="shared" si="22"/>
        <v>3200</v>
      </c>
      <c r="BP10" s="2">
        <f t="shared" si="22"/>
        <v>3300</v>
      </c>
      <c r="BQ10" s="2">
        <f t="shared" si="22"/>
        <v>11993</v>
      </c>
      <c r="BR10" s="2">
        <f t="shared" si="22"/>
        <v>22200</v>
      </c>
      <c r="BS10" s="2">
        <f t="shared" si="22"/>
        <v>21392.05</v>
      </c>
      <c r="BT10" s="402">
        <f t="shared" si="7"/>
        <v>96.360585585585582</v>
      </c>
    </row>
    <row r="11" spans="1:72" x14ac:dyDescent="0.2">
      <c r="A11" s="24"/>
      <c r="B11" s="31"/>
      <c r="C11" s="20"/>
      <c r="D11" s="31"/>
      <c r="E11" s="20"/>
      <c r="F11" s="20"/>
      <c r="G11" s="20"/>
      <c r="H11" s="20"/>
      <c r="I11" s="32" t="s">
        <v>83</v>
      </c>
      <c r="J11" s="33"/>
      <c r="K11" s="34" t="e">
        <f t="shared" ref="K11:AQ11" si="23">SUM(K13)</f>
        <v>#REF!</v>
      </c>
      <c r="L11" s="34" t="e">
        <f t="shared" si="23"/>
        <v>#REF!</v>
      </c>
      <c r="M11" s="34" t="e">
        <f t="shared" si="23"/>
        <v>#REF!</v>
      </c>
      <c r="N11" s="34">
        <f t="shared" si="23"/>
        <v>108000</v>
      </c>
      <c r="O11" s="34">
        <f t="shared" si="23"/>
        <v>108000</v>
      </c>
      <c r="P11" s="34">
        <f t="shared" si="23"/>
        <v>108000</v>
      </c>
      <c r="Q11" s="34">
        <f t="shared" si="23"/>
        <v>108000</v>
      </c>
      <c r="R11" s="34">
        <f t="shared" si="23"/>
        <v>57838.380000000005</v>
      </c>
      <c r="S11" s="34">
        <f t="shared" si="23"/>
        <v>115000</v>
      </c>
      <c r="T11" s="34">
        <f t="shared" si="23"/>
        <v>41004.140000000007</v>
      </c>
      <c r="U11" s="34">
        <f t="shared" si="23"/>
        <v>0</v>
      </c>
      <c r="V11" s="34">
        <f t="shared" si="23"/>
        <v>846.66666666666674</v>
      </c>
      <c r="W11" s="34">
        <f t="shared" si="23"/>
        <v>200000</v>
      </c>
      <c r="X11" s="34">
        <f t="shared" si="23"/>
        <v>130000</v>
      </c>
      <c r="Y11" s="34">
        <f t="shared" si="23"/>
        <v>180000</v>
      </c>
      <c r="Z11" s="34">
        <f t="shared" si="23"/>
        <v>163000</v>
      </c>
      <c r="AA11" s="34">
        <f t="shared" si="23"/>
        <v>130000</v>
      </c>
      <c r="AB11" s="34">
        <f t="shared" si="23"/>
        <v>65932.05</v>
      </c>
      <c r="AC11" s="34">
        <f t="shared" si="23"/>
        <v>130000</v>
      </c>
      <c r="AD11" s="34">
        <f t="shared" si="23"/>
        <v>120000</v>
      </c>
      <c r="AE11" s="34">
        <f t="shared" si="23"/>
        <v>0</v>
      </c>
      <c r="AF11" s="34">
        <f t="shared" si="23"/>
        <v>0</v>
      </c>
      <c r="AG11" s="34">
        <f t="shared" si="23"/>
        <v>120000</v>
      </c>
      <c r="AH11" s="34">
        <f t="shared" si="23"/>
        <v>84202.66</v>
      </c>
      <c r="AI11" s="34">
        <f t="shared" si="23"/>
        <v>220000</v>
      </c>
      <c r="AJ11" s="34">
        <f t="shared" si="23"/>
        <v>73193.960000000006</v>
      </c>
      <c r="AK11" s="34">
        <f t="shared" si="23"/>
        <v>90000</v>
      </c>
      <c r="AL11" s="34">
        <f t="shared" si="23"/>
        <v>0</v>
      </c>
      <c r="AM11" s="34">
        <f t="shared" si="23"/>
        <v>0</v>
      </c>
      <c r="AN11" s="34">
        <f t="shared" si="23"/>
        <v>90000</v>
      </c>
      <c r="AO11" s="22">
        <f t="shared" si="9"/>
        <v>11945.052757316344</v>
      </c>
      <c r="AP11" s="34">
        <f t="shared" si="23"/>
        <v>125000</v>
      </c>
      <c r="AQ11" s="34">
        <f t="shared" si="23"/>
        <v>0</v>
      </c>
      <c r="AR11" s="22">
        <f t="shared" si="10"/>
        <v>16590.351051828256</v>
      </c>
      <c r="AS11" s="22"/>
      <c r="AT11" s="22">
        <f t="shared" ref="AT11:AV11" si="24">SUM(AT13)</f>
        <v>10768.74</v>
      </c>
      <c r="AU11" s="22">
        <f t="shared" si="24"/>
        <v>1960</v>
      </c>
      <c r="AV11" s="22">
        <f t="shared" si="24"/>
        <v>0</v>
      </c>
      <c r="AW11" s="22">
        <f t="shared" si="17"/>
        <v>18550.351051828256</v>
      </c>
      <c r="AX11" s="2"/>
      <c r="AY11" s="2"/>
      <c r="AZ11" s="2"/>
      <c r="BA11" s="2"/>
      <c r="BB11" s="2"/>
      <c r="BC11" s="2"/>
      <c r="BD11" s="2" t="s">
        <v>288</v>
      </c>
      <c r="BE11" s="2"/>
      <c r="BF11" s="9"/>
      <c r="BG11" s="2"/>
      <c r="BH11" s="2">
        <f t="shared" ref="BH11:BS14" si="25">SUM(BH12)</f>
        <v>12300</v>
      </c>
      <c r="BI11" s="2">
        <f t="shared" si="25"/>
        <v>6186</v>
      </c>
      <c r="BJ11" s="2">
        <f t="shared" si="25"/>
        <v>0</v>
      </c>
      <c r="BK11" s="2">
        <f t="shared" si="25"/>
        <v>0</v>
      </c>
      <c r="BL11" s="2">
        <f t="shared" si="25"/>
        <v>22300</v>
      </c>
      <c r="BM11" s="2">
        <f t="shared" si="25"/>
        <v>22300</v>
      </c>
      <c r="BN11" s="2">
        <f t="shared" si="25"/>
        <v>20879.940000000002</v>
      </c>
      <c r="BO11" s="2">
        <f t="shared" si="25"/>
        <v>3200</v>
      </c>
      <c r="BP11" s="2">
        <f t="shared" si="25"/>
        <v>3300</v>
      </c>
      <c r="BQ11" s="2"/>
      <c r="BR11" s="2">
        <f t="shared" si="25"/>
        <v>22200</v>
      </c>
      <c r="BS11" s="2">
        <f t="shared" si="25"/>
        <v>21392.05</v>
      </c>
      <c r="BT11" s="402">
        <f t="shared" si="7"/>
        <v>96.360585585585582</v>
      </c>
    </row>
    <row r="12" spans="1:72" x14ac:dyDescent="0.2">
      <c r="A12" s="24"/>
      <c r="B12" s="31" t="s">
        <v>367</v>
      </c>
      <c r="C12" s="20"/>
      <c r="D12" s="31"/>
      <c r="E12" s="20"/>
      <c r="F12" s="20"/>
      <c r="G12" s="20"/>
      <c r="H12" s="20"/>
      <c r="I12" s="32" t="s">
        <v>368</v>
      </c>
      <c r="J12" s="33" t="s">
        <v>31</v>
      </c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>
        <v>90000</v>
      </c>
      <c r="AO12" s="22">
        <f t="shared" si="9"/>
        <v>11945.052757316344</v>
      </c>
      <c r="AP12" s="34">
        <f>SUM(AP13)</f>
        <v>125000</v>
      </c>
      <c r="AQ12" s="34">
        <f t="shared" ref="AQ12" si="26">SUM(AQ13)</f>
        <v>0</v>
      </c>
      <c r="AR12" s="22">
        <f t="shared" si="10"/>
        <v>16590.351051828256</v>
      </c>
      <c r="AS12" s="22"/>
      <c r="AT12" s="22">
        <f t="shared" ref="AT12:AV14" si="27">SUM(AT13)</f>
        <v>10768.74</v>
      </c>
      <c r="AU12" s="22">
        <f t="shared" si="27"/>
        <v>1960</v>
      </c>
      <c r="AV12" s="22">
        <f t="shared" si="27"/>
        <v>0</v>
      </c>
      <c r="AW12" s="22">
        <f>SUM(AR12+AU12-AV12)</f>
        <v>18550.351051828256</v>
      </c>
      <c r="AX12" s="2"/>
      <c r="AY12" s="2"/>
      <c r="AZ12" s="2"/>
      <c r="BA12" s="2"/>
      <c r="BB12" s="2"/>
      <c r="BC12" s="2"/>
      <c r="BD12" s="2"/>
      <c r="BE12" s="2"/>
      <c r="BF12" s="9"/>
      <c r="BG12" s="2"/>
      <c r="BH12" s="2">
        <f t="shared" si="25"/>
        <v>12300</v>
      </c>
      <c r="BI12" s="2">
        <f t="shared" si="25"/>
        <v>6186</v>
      </c>
      <c r="BJ12" s="2">
        <f t="shared" si="25"/>
        <v>0</v>
      </c>
      <c r="BK12" s="2">
        <f t="shared" si="25"/>
        <v>0</v>
      </c>
      <c r="BL12" s="2">
        <f t="shared" si="25"/>
        <v>22300</v>
      </c>
      <c r="BM12" s="2">
        <f t="shared" si="25"/>
        <v>22300</v>
      </c>
      <c r="BN12" s="2">
        <f t="shared" si="25"/>
        <v>20879.940000000002</v>
      </c>
      <c r="BO12" s="2">
        <f t="shared" si="25"/>
        <v>3200</v>
      </c>
      <c r="BP12" s="2">
        <f t="shared" si="25"/>
        <v>3300</v>
      </c>
      <c r="BQ12" s="2"/>
      <c r="BR12" s="2">
        <f t="shared" si="25"/>
        <v>22200</v>
      </c>
      <c r="BS12" s="2">
        <f t="shared" si="25"/>
        <v>21392.05</v>
      </c>
      <c r="BT12" s="402">
        <f t="shared" si="7"/>
        <v>96.360585585585582</v>
      </c>
    </row>
    <row r="13" spans="1:72" x14ac:dyDescent="0.2">
      <c r="A13" s="29"/>
      <c r="B13" s="35"/>
      <c r="C13" s="35"/>
      <c r="D13" s="35"/>
      <c r="E13" s="35"/>
      <c r="F13" s="35"/>
      <c r="G13" s="35"/>
      <c r="H13" s="35"/>
      <c r="I13" s="21">
        <v>3</v>
      </c>
      <c r="J13" s="5" t="s">
        <v>4</v>
      </c>
      <c r="K13" s="22" t="e">
        <f t="shared" si="19"/>
        <v>#REF!</v>
      </c>
      <c r="L13" s="22" t="e">
        <f t="shared" si="19"/>
        <v>#REF!</v>
      </c>
      <c r="M13" s="22" t="e">
        <f t="shared" si="19"/>
        <v>#REF!</v>
      </c>
      <c r="N13" s="22">
        <f t="shared" si="19"/>
        <v>108000</v>
      </c>
      <c r="O13" s="22">
        <f t="shared" si="19"/>
        <v>108000</v>
      </c>
      <c r="P13" s="22">
        <f t="shared" si="19"/>
        <v>108000</v>
      </c>
      <c r="Q13" s="22">
        <f t="shared" si="19"/>
        <v>108000</v>
      </c>
      <c r="R13" s="22">
        <f t="shared" si="19"/>
        <v>57838.380000000005</v>
      </c>
      <c r="S13" s="22">
        <f t="shared" si="19"/>
        <v>115000</v>
      </c>
      <c r="T13" s="22">
        <f t="shared" si="19"/>
        <v>41004.140000000007</v>
      </c>
      <c r="U13" s="22">
        <f t="shared" si="19"/>
        <v>0</v>
      </c>
      <c r="V13" s="22">
        <f t="shared" si="19"/>
        <v>846.66666666666674</v>
      </c>
      <c r="W13" s="22">
        <f t="shared" si="19"/>
        <v>200000</v>
      </c>
      <c r="X13" s="22">
        <f t="shared" si="19"/>
        <v>130000</v>
      </c>
      <c r="Y13" s="22">
        <f t="shared" si="19"/>
        <v>180000</v>
      </c>
      <c r="Z13" s="22">
        <f t="shared" si="19"/>
        <v>163000</v>
      </c>
      <c r="AA13" s="22">
        <f t="shared" si="19"/>
        <v>130000</v>
      </c>
      <c r="AB13" s="22">
        <f t="shared" si="19"/>
        <v>65932.05</v>
      </c>
      <c r="AC13" s="22">
        <f t="shared" si="19"/>
        <v>130000</v>
      </c>
      <c r="AD13" s="22">
        <f t="shared" si="19"/>
        <v>120000</v>
      </c>
      <c r="AE13" s="22">
        <f t="shared" si="19"/>
        <v>0</v>
      </c>
      <c r="AF13" s="22">
        <f t="shared" si="20"/>
        <v>0</v>
      </c>
      <c r="AG13" s="22">
        <f t="shared" si="20"/>
        <v>120000</v>
      </c>
      <c r="AH13" s="22">
        <f t="shared" si="20"/>
        <v>84202.66</v>
      </c>
      <c r="AI13" s="22">
        <f t="shared" si="20"/>
        <v>220000</v>
      </c>
      <c r="AJ13" s="22">
        <f t="shared" si="20"/>
        <v>73193.960000000006</v>
      </c>
      <c r="AK13" s="22">
        <f t="shared" si="20"/>
        <v>90000</v>
      </c>
      <c r="AL13" s="22">
        <f t="shared" si="20"/>
        <v>0</v>
      </c>
      <c r="AM13" s="22">
        <f t="shared" si="20"/>
        <v>0</v>
      </c>
      <c r="AN13" s="22">
        <f t="shared" si="20"/>
        <v>90000</v>
      </c>
      <c r="AO13" s="22">
        <f t="shared" si="9"/>
        <v>11945.052757316344</v>
      </c>
      <c r="AP13" s="22">
        <f t="shared" si="20"/>
        <v>125000</v>
      </c>
      <c r="AQ13" s="22">
        <f t="shared" si="20"/>
        <v>0</v>
      </c>
      <c r="AR13" s="22">
        <f t="shared" si="10"/>
        <v>16590.351051828256</v>
      </c>
      <c r="AS13" s="22"/>
      <c r="AT13" s="22">
        <f t="shared" si="27"/>
        <v>10768.74</v>
      </c>
      <c r="AU13" s="22">
        <f t="shared" si="27"/>
        <v>1960</v>
      </c>
      <c r="AV13" s="22">
        <f t="shared" si="27"/>
        <v>0</v>
      </c>
      <c r="AW13" s="22">
        <f t="shared" si="17"/>
        <v>18550.351051828256</v>
      </c>
      <c r="AX13" s="2"/>
      <c r="AY13" s="2"/>
      <c r="AZ13" s="2"/>
      <c r="BA13" s="2"/>
      <c r="BB13" s="2"/>
      <c r="BC13" s="2"/>
      <c r="BD13" s="2"/>
      <c r="BE13" s="2"/>
      <c r="BF13" s="9"/>
      <c r="BG13" s="2">
        <f>SUM(BG14)</f>
        <v>12812.7</v>
      </c>
      <c r="BH13" s="2">
        <f t="shared" si="25"/>
        <v>12300</v>
      </c>
      <c r="BI13" s="2">
        <f t="shared" si="25"/>
        <v>6186</v>
      </c>
      <c r="BJ13" s="2">
        <f t="shared" si="25"/>
        <v>0</v>
      </c>
      <c r="BK13" s="2">
        <f t="shared" si="25"/>
        <v>0</v>
      </c>
      <c r="BL13" s="2">
        <f t="shared" si="25"/>
        <v>22300</v>
      </c>
      <c r="BM13" s="2">
        <f t="shared" si="25"/>
        <v>22300</v>
      </c>
      <c r="BN13" s="2">
        <f t="shared" si="25"/>
        <v>20879.940000000002</v>
      </c>
      <c r="BO13" s="2">
        <f t="shared" si="25"/>
        <v>3200</v>
      </c>
      <c r="BP13" s="2">
        <f t="shared" si="25"/>
        <v>3300</v>
      </c>
      <c r="BQ13" s="2">
        <f t="shared" si="25"/>
        <v>11993</v>
      </c>
      <c r="BR13" s="2">
        <f t="shared" si="25"/>
        <v>22200</v>
      </c>
      <c r="BS13" s="2">
        <f t="shared" si="25"/>
        <v>21392.05</v>
      </c>
      <c r="BT13" s="402">
        <f t="shared" si="7"/>
        <v>96.360585585585582</v>
      </c>
    </row>
    <row r="14" spans="1:72" x14ac:dyDescent="0.2">
      <c r="A14" s="29"/>
      <c r="B14" s="36" t="s">
        <v>368</v>
      </c>
      <c r="C14" s="35"/>
      <c r="D14" s="35"/>
      <c r="E14" s="35"/>
      <c r="F14" s="35"/>
      <c r="G14" s="35"/>
      <c r="H14" s="35"/>
      <c r="I14" s="21">
        <v>32</v>
      </c>
      <c r="J14" s="5" t="s">
        <v>8</v>
      </c>
      <c r="K14" s="22" t="e">
        <f>SUM(#REF!+K15)</f>
        <v>#REF!</v>
      </c>
      <c r="L14" s="22" t="e">
        <f>SUM(#REF!+L15)</f>
        <v>#REF!</v>
      </c>
      <c r="M14" s="22" t="e">
        <f>SUM(#REF!+M15)</f>
        <v>#REF!</v>
      </c>
      <c r="N14" s="22">
        <f t="shared" si="19"/>
        <v>108000</v>
      </c>
      <c r="O14" s="22">
        <f t="shared" si="19"/>
        <v>108000</v>
      </c>
      <c r="P14" s="22">
        <f t="shared" si="19"/>
        <v>108000</v>
      </c>
      <c r="Q14" s="22">
        <f t="shared" si="19"/>
        <v>108000</v>
      </c>
      <c r="R14" s="22">
        <f t="shared" si="19"/>
        <v>57838.380000000005</v>
      </c>
      <c r="S14" s="22">
        <f t="shared" si="19"/>
        <v>115000</v>
      </c>
      <c r="T14" s="22">
        <f t="shared" si="19"/>
        <v>41004.140000000007</v>
      </c>
      <c r="U14" s="22">
        <f t="shared" si="19"/>
        <v>0</v>
      </c>
      <c r="V14" s="22">
        <f t="shared" si="19"/>
        <v>846.66666666666674</v>
      </c>
      <c r="W14" s="22">
        <f t="shared" si="19"/>
        <v>200000</v>
      </c>
      <c r="X14" s="22">
        <f t="shared" si="19"/>
        <v>130000</v>
      </c>
      <c r="Y14" s="22">
        <f>SUM(Y15)</f>
        <v>180000</v>
      </c>
      <c r="Z14" s="22">
        <f>SUM(Z15)</f>
        <v>163000</v>
      </c>
      <c r="AA14" s="22">
        <f t="shared" si="19"/>
        <v>130000</v>
      </c>
      <c r="AB14" s="22">
        <f t="shared" si="19"/>
        <v>65932.05</v>
      </c>
      <c r="AC14" s="22">
        <f t="shared" si="19"/>
        <v>130000</v>
      </c>
      <c r="AD14" s="22">
        <f t="shared" si="19"/>
        <v>120000</v>
      </c>
      <c r="AE14" s="22">
        <f t="shared" si="19"/>
        <v>0</v>
      </c>
      <c r="AF14" s="22">
        <f t="shared" si="20"/>
        <v>0</v>
      </c>
      <c r="AG14" s="22">
        <f t="shared" si="20"/>
        <v>120000</v>
      </c>
      <c r="AH14" s="22">
        <f t="shared" si="20"/>
        <v>84202.66</v>
      </c>
      <c r="AI14" s="22">
        <f t="shared" si="20"/>
        <v>220000</v>
      </c>
      <c r="AJ14" s="22">
        <f t="shared" si="20"/>
        <v>73193.960000000006</v>
      </c>
      <c r="AK14" s="22">
        <f t="shared" si="20"/>
        <v>90000</v>
      </c>
      <c r="AL14" s="22">
        <f t="shared" si="20"/>
        <v>0</v>
      </c>
      <c r="AM14" s="22">
        <f t="shared" si="20"/>
        <v>0</v>
      </c>
      <c r="AN14" s="22">
        <f t="shared" si="20"/>
        <v>90000</v>
      </c>
      <c r="AO14" s="22">
        <f t="shared" si="9"/>
        <v>11945.052757316344</v>
      </c>
      <c r="AP14" s="22">
        <f t="shared" si="20"/>
        <v>125000</v>
      </c>
      <c r="AQ14" s="22"/>
      <c r="AR14" s="22">
        <f t="shared" si="10"/>
        <v>16590.351051828256</v>
      </c>
      <c r="AS14" s="22"/>
      <c r="AT14" s="22">
        <f t="shared" si="27"/>
        <v>10768.74</v>
      </c>
      <c r="AU14" s="22">
        <f t="shared" si="27"/>
        <v>1960</v>
      </c>
      <c r="AV14" s="22">
        <f t="shared" si="27"/>
        <v>0</v>
      </c>
      <c r="AW14" s="22">
        <f t="shared" si="17"/>
        <v>18550.351051828256</v>
      </c>
      <c r="AX14" s="2"/>
      <c r="AY14" s="2"/>
      <c r="AZ14" s="2"/>
      <c r="BA14" s="2"/>
      <c r="BB14" s="2"/>
      <c r="BC14" s="2"/>
      <c r="BD14" s="2"/>
      <c r="BE14" s="2"/>
      <c r="BF14" s="9"/>
      <c r="BG14" s="2">
        <f>SUM(BG15)</f>
        <v>12812.7</v>
      </c>
      <c r="BH14" s="2">
        <f t="shared" si="25"/>
        <v>12300</v>
      </c>
      <c r="BI14" s="2">
        <f t="shared" si="25"/>
        <v>6186</v>
      </c>
      <c r="BJ14" s="2">
        <f t="shared" si="25"/>
        <v>0</v>
      </c>
      <c r="BK14" s="2">
        <f t="shared" si="25"/>
        <v>0</v>
      </c>
      <c r="BL14" s="2">
        <f t="shared" si="25"/>
        <v>22300</v>
      </c>
      <c r="BM14" s="2">
        <f t="shared" si="25"/>
        <v>22300</v>
      </c>
      <c r="BN14" s="2">
        <f t="shared" si="25"/>
        <v>20879.940000000002</v>
      </c>
      <c r="BO14" s="2">
        <f t="shared" si="25"/>
        <v>3200</v>
      </c>
      <c r="BP14" s="2">
        <f t="shared" si="25"/>
        <v>3300</v>
      </c>
      <c r="BQ14" s="2">
        <f t="shared" si="25"/>
        <v>11993</v>
      </c>
      <c r="BR14" s="2">
        <f t="shared" si="25"/>
        <v>22200</v>
      </c>
      <c r="BS14" s="2">
        <f t="shared" si="25"/>
        <v>21392.05</v>
      </c>
      <c r="BT14" s="402">
        <f t="shared" si="7"/>
        <v>96.360585585585582</v>
      </c>
    </row>
    <row r="15" spans="1:72" x14ac:dyDescent="0.2">
      <c r="A15" s="24"/>
      <c r="B15" s="31"/>
      <c r="C15" s="20"/>
      <c r="D15" s="20"/>
      <c r="E15" s="20"/>
      <c r="F15" s="20"/>
      <c r="G15" s="20"/>
      <c r="H15" s="20"/>
      <c r="I15" s="32">
        <v>329</v>
      </c>
      <c r="J15" s="33" t="s">
        <v>11</v>
      </c>
      <c r="K15" s="34">
        <f t="shared" ref="K15:AP15" si="28">SUM(K16:K19)</f>
        <v>0</v>
      </c>
      <c r="L15" s="34">
        <f t="shared" si="28"/>
        <v>0</v>
      </c>
      <c r="M15" s="34">
        <f t="shared" si="28"/>
        <v>0</v>
      </c>
      <c r="N15" s="34">
        <f t="shared" si="28"/>
        <v>108000</v>
      </c>
      <c r="O15" s="34">
        <f>SUM(O16:O19)</f>
        <v>108000</v>
      </c>
      <c r="P15" s="34">
        <f t="shared" si="28"/>
        <v>108000</v>
      </c>
      <c r="Q15" s="34">
        <f>SUM(Q16:Q19)</f>
        <v>108000</v>
      </c>
      <c r="R15" s="34">
        <f t="shared" si="28"/>
        <v>57838.380000000005</v>
      </c>
      <c r="S15" s="34">
        <f t="shared" si="28"/>
        <v>115000</v>
      </c>
      <c r="T15" s="34">
        <f t="shared" si="28"/>
        <v>41004.140000000007</v>
      </c>
      <c r="U15" s="34">
        <f t="shared" si="28"/>
        <v>0</v>
      </c>
      <c r="V15" s="34">
        <f t="shared" si="28"/>
        <v>846.66666666666674</v>
      </c>
      <c r="W15" s="34">
        <f t="shared" si="28"/>
        <v>200000</v>
      </c>
      <c r="X15" s="34">
        <f t="shared" si="28"/>
        <v>130000</v>
      </c>
      <c r="Y15" s="34">
        <f>SUM(Y16:Y19)</f>
        <v>180000</v>
      </c>
      <c r="Z15" s="34">
        <f>SUM(Z16:Z19)</f>
        <v>163000</v>
      </c>
      <c r="AA15" s="34">
        <f t="shared" si="28"/>
        <v>130000</v>
      </c>
      <c r="AB15" s="34">
        <f t="shared" si="28"/>
        <v>65932.05</v>
      </c>
      <c r="AC15" s="34">
        <f t="shared" si="28"/>
        <v>130000</v>
      </c>
      <c r="AD15" s="34">
        <f t="shared" si="28"/>
        <v>120000</v>
      </c>
      <c r="AE15" s="34">
        <f t="shared" si="28"/>
        <v>0</v>
      </c>
      <c r="AF15" s="34">
        <f t="shared" si="28"/>
        <v>0</v>
      </c>
      <c r="AG15" s="34">
        <f t="shared" si="28"/>
        <v>120000</v>
      </c>
      <c r="AH15" s="34">
        <f t="shared" si="28"/>
        <v>84202.66</v>
      </c>
      <c r="AI15" s="34">
        <f t="shared" si="28"/>
        <v>220000</v>
      </c>
      <c r="AJ15" s="34">
        <f t="shared" si="28"/>
        <v>73193.960000000006</v>
      </c>
      <c r="AK15" s="34">
        <f t="shared" si="28"/>
        <v>90000</v>
      </c>
      <c r="AL15" s="34">
        <f t="shared" si="28"/>
        <v>0</v>
      </c>
      <c r="AM15" s="34">
        <f t="shared" si="28"/>
        <v>0</v>
      </c>
      <c r="AN15" s="34">
        <f t="shared" si="28"/>
        <v>90000</v>
      </c>
      <c r="AO15" s="22">
        <f t="shared" si="9"/>
        <v>11945.052757316344</v>
      </c>
      <c r="AP15" s="34">
        <f t="shared" si="28"/>
        <v>125000</v>
      </c>
      <c r="AQ15" s="34"/>
      <c r="AR15" s="22">
        <f t="shared" si="10"/>
        <v>16590.351051828256</v>
      </c>
      <c r="AS15" s="22"/>
      <c r="AT15" s="22">
        <f t="shared" ref="AT15:AV15" si="29">SUM(AT16:AT19)</f>
        <v>10768.74</v>
      </c>
      <c r="AU15" s="22">
        <f t="shared" si="29"/>
        <v>1960</v>
      </c>
      <c r="AV15" s="22">
        <f t="shared" si="29"/>
        <v>0</v>
      </c>
      <c r="AW15" s="22">
        <f t="shared" si="17"/>
        <v>18550.351051828256</v>
      </c>
      <c r="AX15" s="2"/>
      <c r="AY15" s="2"/>
      <c r="AZ15" s="2"/>
      <c r="BA15" s="2"/>
      <c r="BB15" s="2"/>
      <c r="BC15" s="2"/>
      <c r="BD15" s="2"/>
      <c r="BE15" s="2"/>
      <c r="BF15" s="9"/>
      <c r="BG15" s="2">
        <f>SUM(BG16:BG19)</f>
        <v>12812.7</v>
      </c>
      <c r="BH15" s="2">
        <f>SUM(BH16:BH19)</f>
        <v>12300</v>
      </c>
      <c r="BI15" s="2">
        <f t="shared" ref="BI15:BS15" si="30">SUM(BI16:BI19)</f>
        <v>6186</v>
      </c>
      <c r="BJ15" s="2">
        <f t="shared" si="30"/>
        <v>0</v>
      </c>
      <c r="BK15" s="2">
        <f t="shared" si="30"/>
        <v>0</v>
      </c>
      <c r="BL15" s="2">
        <f t="shared" si="30"/>
        <v>22300</v>
      </c>
      <c r="BM15" s="2">
        <f t="shared" si="30"/>
        <v>22300</v>
      </c>
      <c r="BN15" s="2">
        <f t="shared" si="30"/>
        <v>20879.940000000002</v>
      </c>
      <c r="BO15" s="2">
        <f t="shared" si="30"/>
        <v>3200</v>
      </c>
      <c r="BP15" s="2">
        <f t="shared" si="30"/>
        <v>3300</v>
      </c>
      <c r="BQ15" s="2">
        <f t="shared" si="30"/>
        <v>11993</v>
      </c>
      <c r="BR15" s="2">
        <f t="shared" si="30"/>
        <v>22200</v>
      </c>
      <c r="BS15" s="2">
        <f t="shared" si="30"/>
        <v>21392.05</v>
      </c>
      <c r="BT15" s="402">
        <f t="shared" si="7"/>
        <v>96.360585585585582</v>
      </c>
    </row>
    <row r="16" spans="1:72" x14ac:dyDescent="0.2">
      <c r="A16" s="24"/>
      <c r="B16" s="31"/>
      <c r="C16" s="20"/>
      <c r="D16" s="20"/>
      <c r="E16" s="20"/>
      <c r="F16" s="20"/>
      <c r="G16" s="20"/>
      <c r="H16" s="20"/>
      <c r="I16" s="32">
        <v>32911</v>
      </c>
      <c r="J16" s="33" t="s">
        <v>23</v>
      </c>
      <c r="K16" s="34"/>
      <c r="L16" s="34"/>
      <c r="M16" s="34"/>
      <c r="N16" s="34">
        <v>100000</v>
      </c>
      <c r="O16" s="34">
        <v>100000</v>
      </c>
      <c r="P16" s="34">
        <v>100000</v>
      </c>
      <c r="Q16" s="34">
        <v>100000</v>
      </c>
      <c r="R16" s="34">
        <v>28652.38</v>
      </c>
      <c r="S16" s="34">
        <v>80000</v>
      </c>
      <c r="T16" s="34">
        <v>36253.9</v>
      </c>
      <c r="U16" s="34"/>
      <c r="V16" s="22">
        <f t="shared" ref="V16:V89" si="31">S16/P16*100</f>
        <v>80</v>
      </c>
      <c r="W16" s="34">
        <v>80000</v>
      </c>
      <c r="X16" s="34">
        <v>100000</v>
      </c>
      <c r="Y16" s="34">
        <v>100000</v>
      </c>
      <c r="Z16" s="34">
        <v>100000</v>
      </c>
      <c r="AA16" s="34">
        <v>100000</v>
      </c>
      <c r="AB16" s="34">
        <v>19829.59</v>
      </c>
      <c r="AC16" s="34">
        <v>100000</v>
      </c>
      <c r="AD16" s="34">
        <v>80000</v>
      </c>
      <c r="AE16" s="34"/>
      <c r="AF16" s="34"/>
      <c r="AG16" s="37">
        <v>80000</v>
      </c>
      <c r="AH16" s="34">
        <v>60839.65</v>
      </c>
      <c r="AI16" s="34">
        <v>80000</v>
      </c>
      <c r="AJ16" s="2">
        <v>27663.23</v>
      </c>
      <c r="AK16" s="34">
        <v>50000</v>
      </c>
      <c r="AL16" s="34"/>
      <c r="AM16" s="34"/>
      <c r="AN16" s="2">
        <f>SUM(AK16+AL16-AM16)</f>
        <v>50000</v>
      </c>
      <c r="AO16" s="22">
        <f t="shared" si="9"/>
        <v>6636.1404207313026</v>
      </c>
      <c r="AP16" s="2">
        <v>50000</v>
      </c>
      <c r="AQ16" s="2"/>
      <c r="AR16" s="22">
        <f>SUM(AP16/$AN$2)</f>
        <v>6636.1404207313026</v>
      </c>
      <c r="AS16" s="22">
        <v>4252.8</v>
      </c>
      <c r="AT16" s="22">
        <v>4252.8</v>
      </c>
      <c r="AU16" s="22">
        <v>1000</v>
      </c>
      <c r="AV16" s="22"/>
      <c r="AW16" s="22">
        <f t="shared" si="17"/>
        <v>7636.1404207313026</v>
      </c>
      <c r="AX16" s="2">
        <v>7636.14</v>
      </c>
      <c r="AY16" s="2"/>
      <c r="AZ16" s="2"/>
      <c r="BA16" s="2"/>
      <c r="BB16" s="2"/>
      <c r="BC16" s="2"/>
      <c r="BD16" s="2">
        <f>SUM(AX16+AY16+AZ16+BA16+BB16+BC16)</f>
        <v>7636.14</v>
      </c>
      <c r="BE16" s="2">
        <f>SUM(AW16-BD16)</f>
        <v>4.2073130225617206E-4</v>
      </c>
      <c r="BF16" s="2">
        <f>SUM(BE16-AW16)</f>
        <v>-7636.14</v>
      </c>
      <c r="BG16" s="2">
        <v>5817.96</v>
      </c>
      <c r="BH16" s="2">
        <v>9300</v>
      </c>
      <c r="BI16" s="2">
        <v>4636.74</v>
      </c>
      <c r="BJ16" s="2"/>
      <c r="BK16" s="2"/>
      <c r="BL16" s="2">
        <v>9300</v>
      </c>
      <c r="BM16" s="2">
        <v>9300</v>
      </c>
      <c r="BN16" s="2">
        <v>6936.63</v>
      </c>
      <c r="BO16" s="2"/>
      <c r="BP16" s="2">
        <v>1300</v>
      </c>
      <c r="BQ16" s="2">
        <v>9273.5</v>
      </c>
      <c r="BR16" s="22">
        <f>SUM(BM16+BO16-BP16)</f>
        <v>8000</v>
      </c>
      <c r="BS16" s="2">
        <v>7448.74</v>
      </c>
      <c r="BT16" s="402">
        <f t="shared" si="7"/>
        <v>93.109250000000003</v>
      </c>
    </row>
    <row r="17" spans="1:72" hidden="1" x14ac:dyDescent="0.2">
      <c r="A17" s="24"/>
      <c r="B17" s="31"/>
      <c r="C17" s="20"/>
      <c r="D17" s="20"/>
      <c r="E17" s="20"/>
      <c r="F17" s="20"/>
      <c r="G17" s="20"/>
      <c r="H17" s="20"/>
      <c r="I17" s="32">
        <v>32921</v>
      </c>
      <c r="J17" s="33" t="s">
        <v>157</v>
      </c>
      <c r="K17" s="34"/>
      <c r="L17" s="34"/>
      <c r="M17" s="34"/>
      <c r="N17" s="34">
        <v>5000</v>
      </c>
      <c r="O17" s="34">
        <v>5000</v>
      </c>
      <c r="P17" s="34">
        <v>5000</v>
      </c>
      <c r="Q17" s="34">
        <v>5000</v>
      </c>
      <c r="R17" s="34">
        <v>25856.880000000001</v>
      </c>
      <c r="S17" s="34">
        <v>30000</v>
      </c>
      <c r="T17" s="34">
        <v>1754.19</v>
      </c>
      <c r="U17" s="34"/>
      <c r="V17" s="22">
        <f t="shared" si="31"/>
        <v>600</v>
      </c>
      <c r="W17" s="34">
        <v>15000</v>
      </c>
      <c r="X17" s="34">
        <v>15000</v>
      </c>
      <c r="Y17" s="34">
        <v>15000</v>
      </c>
      <c r="Z17" s="34">
        <v>15000</v>
      </c>
      <c r="AA17" s="34">
        <v>15000</v>
      </c>
      <c r="AB17" s="34">
        <v>1916.2</v>
      </c>
      <c r="AC17" s="34">
        <v>15000</v>
      </c>
      <c r="AD17" s="34">
        <v>15000</v>
      </c>
      <c r="AE17" s="34"/>
      <c r="AF17" s="34"/>
      <c r="AG17" s="37">
        <f t="shared" ref="AG17:AG40" si="32">SUM(AC17+AE17-AF17)</f>
        <v>15000</v>
      </c>
      <c r="AH17" s="34">
        <v>1596.84</v>
      </c>
      <c r="AI17" s="34">
        <v>15000</v>
      </c>
      <c r="AJ17" s="2">
        <v>0</v>
      </c>
      <c r="AK17" s="34">
        <v>15000</v>
      </c>
      <c r="AL17" s="34"/>
      <c r="AM17" s="34"/>
      <c r="AN17" s="2">
        <f t="shared" ref="AN17:AN87" si="33">SUM(AK17+AL17-AM17)</f>
        <v>15000</v>
      </c>
      <c r="AO17" s="22">
        <f t="shared" si="9"/>
        <v>1990.8421262193906</v>
      </c>
      <c r="AP17" s="2">
        <v>15000</v>
      </c>
      <c r="AQ17" s="2"/>
      <c r="AR17" s="22">
        <f t="shared" si="10"/>
        <v>1990.8421262193906</v>
      </c>
      <c r="AS17" s="22"/>
      <c r="AT17" s="22"/>
      <c r="AU17" s="22"/>
      <c r="AV17" s="22"/>
      <c r="AW17" s="22">
        <f t="shared" si="17"/>
        <v>1990.8421262193906</v>
      </c>
      <c r="AX17" s="2">
        <v>1990.84</v>
      </c>
      <c r="AY17" s="2"/>
      <c r="AZ17" s="2"/>
      <c r="BA17" s="2"/>
      <c r="BB17" s="2"/>
      <c r="BC17" s="2"/>
      <c r="BD17" s="2">
        <f t="shared" ref="BD17:BD80" si="34">SUM(AX17+AY17+AZ17+BA17+BB17+BC17)</f>
        <v>1990.84</v>
      </c>
      <c r="BE17" s="2">
        <f t="shared" ref="BE17:BE80" si="35">SUM(AW17-BD17)</f>
        <v>2.1262193906750326E-3</v>
      </c>
      <c r="BF17" s="2">
        <f t="shared" ref="BF17:BF82" si="36">SUM(BE17-AW17)</f>
        <v>-1990.84</v>
      </c>
      <c r="BG17" s="2"/>
      <c r="BH17" s="2">
        <v>0</v>
      </c>
      <c r="BI17" s="2">
        <v>0</v>
      </c>
      <c r="BJ17" s="2"/>
      <c r="BK17" s="2"/>
      <c r="BL17" s="2"/>
      <c r="BM17" s="2"/>
      <c r="BN17" s="2"/>
      <c r="BO17" s="2"/>
      <c r="BP17" s="2"/>
      <c r="BQ17" s="2"/>
      <c r="BR17" s="22">
        <f>SUM(BM17+BO17-BP17)</f>
        <v>0</v>
      </c>
      <c r="BS17" s="2"/>
      <c r="BT17" s="402" t="e">
        <f t="shared" si="7"/>
        <v>#DIV/0!</v>
      </c>
    </row>
    <row r="18" spans="1:72" x14ac:dyDescent="0.2">
      <c r="A18" s="24"/>
      <c r="B18" s="31"/>
      <c r="C18" s="20"/>
      <c r="D18" s="20"/>
      <c r="E18" s="20"/>
      <c r="F18" s="20"/>
      <c r="G18" s="20"/>
      <c r="H18" s="20"/>
      <c r="I18" s="32">
        <v>32931</v>
      </c>
      <c r="J18" s="33" t="s">
        <v>871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22"/>
      <c r="W18" s="34">
        <v>100000</v>
      </c>
      <c r="X18" s="34"/>
      <c r="Y18" s="34">
        <v>50000</v>
      </c>
      <c r="Z18" s="34">
        <v>35000</v>
      </c>
      <c r="AA18" s="34">
        <v>0</v>
      </c>
      <c r="AB18" s="34">
        <v>33526.449999999997</v>
      </c>
      <c r="AC18" s="34">
        <v>0</v>
      </c>
      <c r="AD18" s="34"/>
      <c r="AE18" s="34"/>
      <c r="AF18" s="34"/>
      <c r="AG18" s="37">
        <f t="shared" si="32"/>
        <v>0</v>
      </c>
      <c r="AH18" s="34"/>
      <c r="AI18" s="34">
        <v>100000</v>
      </c>
      <c r="AJ18" s="2">
        <v>32350.400000000001</v>
      </c>
      <c r="AK18" s="34">
        <v>0</v>
      </c>
      <c r="AL18" s="34"/>
      <c r="AM18" s="34"/>
      <c r="AN18" s="2">
        <f t="shared" si="33"/>
        <v>0</v>
      </c>
      <c r="AO18" s="22">
        <f t="shared" si="9"/>
        <v>0</v>
      </c>
      <c r="AP18" s="2">
        <v>30000</v>
      </c>
      <c r="AQ18" s="2"/>
      <c r="AR18" s="22">
        <f t="shared" si="10"/>
        <v>3981.6842524387812</v>
      </c>
      <c r="AS18" s="22">
        <v>4935.9399999999996</v>
      </c>
      <c r="AT18" s="22">
        <v>4935.9399999999996</v>
      </c>
      <c r="AU18" s="22">
        <v>960</v>
      </c>
      <c r="AV18" s="22"/>
      <c r="AW18" s="22">
        <f t="shared" si="17"/>
        <v>4941.6842524387812</v>
      </c>
      <c r="AX18" s="2">
        <v>4941.68</v>
      </c>
      <c r="AY18" s="2"/>
      <c r="AZ18" s="2"/>
      <c r="BA18" s="2"/>
      <c r="BB18" s="2"/>
      <c r="BC18" s="2"/>
      <c r="BD18" s="2">
        <f t="shared" si="34"/>
        <v>4941.68</v>
      </c>
      <c r="BE18" s="2">
        <f t="shared" si="35"/>
        <v>4.2524387808953179E-3</v>
      </c>
      <c r="BF18" s="2">
        <f t="shared" si="36"/>
        <v>-4941.68</v>
      </c>
      <c r="BG18" s="2">
        <v>4935.9399999999996</v>
      </c>
      <c r="BH18" s="2">
        <v>0</v>
      </c>
      <c r="BI18" s="2"/>
      <c r="BJ18" s="2"/>
      <c r="BK18" s="2"/>
      <c r="BL18" s="2">
        <v>10000</v>
      </c>
      <c r="BM18" s="2">
        <v>10000</v>
      </c>
      <c r="BN18" s="2">
        <v>7833.48</v>
      </c>
      <c r="BO18" s="2"/>
      <c r="BP18" s="2">
        <v>2000</v>
      </c>
      <c r="BQ18" s="2"/>
      <c r="BR18" s="22">
        <f>SUM(BM18+BO18-BP18)</f>
        <v>8000</v>
      </c>
      <c r="BS18" s="2">
        <v>7833.48</v>
      </c>
      <c r="BT18" s="402">
        <f t="shared" si="7"/>
        <v>97.918499999999995</v>
      </c>
    </row>
    <row r="19" spans="1:72" x14ac:dyDescent="0.2">
      <c r="A19" s="24"/>
      <c r="B19" s="31"/>
      <c r="C19" s="20"/>
      <c r="D19" s="20"/>
      <c r="E19" s="20"/>
      <c r="F19" s="20"/>
      <c r="G19" s="20"/>
      <c r="H19" s="20"/>
      <c r="I19" s="32">
        <v>32921</v>
      </c>
      <c r="J19" s="33" t="s">
        <v>39</v>
      </c>
      <c r="K19" s="34"/>
      <c r="L19" s="34"/>
      <c r="M19" s="34"/>
      <c r="N19" s="34">
        <v>3000</v>
      </c>
      <c r="O19" s="34">
        <v>3000</v>
      </c>
      <c r="P19" s="34">
        <v>3000</v>
      </c>
      <c r="Q19" s="34">
        <v>3000</v>
      </c>
      <c r="R19" s="34">
        <v>3329.12</v>
      </c>
      <c r="S19" s="34">
        <v>5000</v>
      </c>
      <c r="T19" s="34">
        <v>2996.05</v>
      </c>
      <c r="U19" s="34"/>
      <c r="V19" s="22">
        <f t="shared" si="31"/>
        <v>166.66666666666669</v>
      </c>
      <c r="W19" s="34">
        <v>5000</v>
      </c>
      <c r="X19" s="34">
        <v>15000</v>
      </c>
      <c r="Y19" s="34">
        <v>15000</v>
      </c>
      <c r="Z19" s="34">
        <v>13000</v>
      </c>
      <c r="AA19" s="34">
        <v>15000</v>
      </c>
      <c r="AB19" s="34">
        <v>10659.81</v>
      </c>
      <c r="AC19" s="34">
        <v>15000</v>
      </c>
      <c r="AD19" s="34">
        <v>25000</v>
      </c>
      <c r="AE19" s="34"/>
      <c r="AF19" s="34"/>
      <c r="AG19" s="37">
        <v>25000</v>
      </c>
      <c r="AH19" s="34">
        <v>21766.17</v>
      </c>
      <c r="AI19" s="34">
        <v>25000</v>
      </c>
      <c r="AJ19" s="2">
        <v>13180.33</v>
      </c>
      <c r="AK19" s="34">
        <v>25000</v>
      </c>
      <c r="AL19" s="34"/>
      <c r="AM19" s="34"/>
      <c r="AN19" s="2">
        <f t="shared" si="33"/>
        <v>25000</v>
      </c>
      <c r="AO19" s="22">
        <f t="shared" si="9"/>
        <v>3318.0702103656513</v>
      </c>
      <c r="AP19" s="2">
        <v>30000</v>
      </c>
      <c r="AQ19" s="2"/>
      <c r="AR19" s="22">
        <f t="shared" si="10"/>
        <v>3981.6842524387812</v>
      </c>
      <c r="AS19" s="22">
        <v>1580</v>
      </c>
      <c r="AT19" s="22">
        <v>1580</v>
      </c>
      <c r="AU19" s="22"/>
      <c r="AV19" s="22"/>
      <c r="AW19" s="22">
        <f t="shared" si="17"/>
        <v>3981.6842524387812</v>
      </c>
      <c r="AX19" s="2">
        <v>3981.68</v>
      </c>
      <c r="AY19" s="2"/>
      <c r="AZ19" s="2"/>
      <c r="BA19" s="2"/>
      <c r="BB19" s="2"/>
      <c r="BC19" s="2"/>
      <c r="BD19" s="2">
        <f t="shared" si="34"/>
        <v>3981.68</v>
      </c>
      <c r="BE19" s="2">
        <f t="shared" si="35"/>
        <v>4.2524387813500653E-3</v>
      </c>
      <c r="BF19" s="2">
        <f t="shared" si="36"/>
        <v>-3981.68</v>
      </c>
      <c r="BG19" s="2">
        <v>2058.8000000000002</v>
      </c>
      <c r="BH19" s="2">
        <v>3000</v>
      </c>
      <c r="BI19" s="2">
        <v>1549.26</v>
      </c>
      <c r="BJ19" s="2"/>
      <c r="BK19" s="2"/>
      <c r="BL19" s="2">
        <v>3000</v>
      </c>
      <c r="BM19" s="2">
        <v>3000</v>
      </c>
      <c r="BN19" s="2">
        <v>6109.83</v>
      </c>
      <c r="BO19" s="2">
        <v>3200</v>
      </c>
      <c r="BP19" s="2"/>
      <c r="BQ19" s="2">
        <v>2719.5</v>
      </c>
      <c r="BR19" s="22">
        <f>SUM(BM19+BO19-BP19)</f>
        <v>6200</v>
      </c>
      <c r="BS19" s="2">
        <v>6109.83</v>
      </c>
      <c r="BT19" s="402">
        <f t="shared" si="7"/>
        <v>98.545645161290324</v>
      </c>
    </row>
    <row r="20" spans="1:72" x14ac:dyDescent="0.2">
      <c r="A20" s="24" t="s">
        <v>86</v>
      </c>
      <c r="B20" s="31"/>
      <c r="C20" s="20"/>
      <c r="D20" s="20"/>
      <c r="E20" s="20"/>
      <c r="F20" s="20"/>
      <c r="G20" s="20"/>
      <c r="H20" s="20"/>
      <c r="I20" s="32" t="s">
        <v>21</v>
      </c>
      <c r="J20" s="33" t="s">
        <v>87</v>
      </c>
      <c r="K20" s="34">
        <f t="shared" ref="K20:AE23" si="37">SUM(K21)</f>
        <v>0</v>
      </c>
      <c r="L20" s="34">
        <f t="shared" si="37"/>
        <v>22000</v>
      </c>
      <c r="M20" s="34">
        <f t="shared" si="37"/>
        <v>22000</v>
      </c>
      <c r="N20" s="34">
        <f t="shared" si="37"/>
        <v>20000</v>
      </c>
      <c r="O20" s="34">
        <f t="shared" si="37"/>
        <v>20000</v>
      </c>
      <c r="P20" s="34">
        <f t="shared" si="37"/>
        <v>20000</v>
      </c>
      <c r="Q20" s="34">
        <f t="shared" si="37"/>
        <v>20000</v>
      </c>
      <c r="R20" s="34">
        <f t="shared" si="37"/>
        <v>10000</v>
      </c>
      <c r="S20" s="34">
        <f t="shared" si="37"/>
        <v>20000</v>
      </c>
      <c r="T20" s="34">
        <f t="shared" si="37"/>
        <v>5000</v>
      </c>
      <c r="U20" s="34">
        <f t="shared" si="37"/>
        <v>0</v>
      </c>
      <c r="V20" s="34">
        <f t="shared" si="37"/>
        <v>100</v>
      </c>
      <c r="W20" s="34">
        <f t="shared" si="37"/>
        <v>20000</v>
      </c>
      <c r="X20" s="34">
        <f t="shared" si="37"/>
        <v>30000</v>
      </c>
      <c r="Y20" s="34">
        <f t="shared" si="37"/>
        <v>30000</v>
      </c>
      <c r="Z20" s="34">
        <f t="shared" si="37"/>
        <v>30000</v>
      </c>
      <c r="AA20" s="34">
        <f t="shared" si="37"/>
        <v>30000</v>
      </c>
      <c r="AB20" s="34">
        <f t="shared" si="37"/>
        <v>12500</v>
      </c>
      <c r="AC20" s="34">
        <f t="shared" si="37"/>
        <v>30000</v>
      </c>
      <c r="AD20" s="34">
        <f t="shared" si="37"/>
        <v>30000</v>
      </c>
      <c r="AE20" s="34">
        <f t="shared" si="37"/>
        <v>0</v>
      </c>
      <c r="AF20" s="34">
        <f t="shared" ref="AF20:AQ23" si="38">SUM(AF21)</f>
        <v>0</v>
      </c>
      <c r="AG20" s="34">
        <f t="shared" si="38"/>
        <v>30000</v>
      </c>
      <c r="AH20" s="34">
        <f t="shared" si="38"/>
        <v>15000</v>
      </c>
      <c r="AI20" s="34">
        <f t="shared" si="38"/>
        <v>40000</v>
      </c>
      <c r="AJ20" s="34">
        <f t="shared" si="38"/>
        <v>10000</v>
      </c>
      <c r="AK20" s="34">
        <f t="shared" si="38"/>
        <v>40000</v>
      </c>
      <c r="AL20" s="34">
        <f t="shared" si="38"/>
        <v>0</v>
      </c>
      <c r="AM20" s="34">
        <f t="shared" si="38"/>
        <v>0</v>
      </c>
      <c r="AN20" s="34">
        <f t="shared" si="38"/>
        <v>40000</v>
      </c>
      <c r="AO20" s="22">
        <f t="shared" si="9"/>
        <v>5308.9123365850419</v>
      </c>
      <c r="AP20" s="34">
        <f t="shared" si="38"/>
        <v>40000</v>
      </c>
      <c r="AQ20" s="34">
        <f t="shared" si="38"/>
        <v>0</v>
      </c>
      <c r="AR20" s="22">
        <f t="shared" si="10"/>
        <v>5308.9123365850419</v>
      </c>
      <c r="AS20" s="22"/>
      <c r="AT20" s="22">
        <f t="shared" ref="AT20:AV20" si="39">SUM(AT21)</f>
        <v>2654.5</v>
      </c>
      <c r="AU20" s="22">
        <f t="shared" si="39"/>
        <v>0</v>
      </c>
      <c r="AV20" s="22">
        <f t="shared" si="39"/>
        <v>0</v>
      </c>
      <c r="AW20" s="22">
        <f t="shared" si="17"/>
        <v>5308.9123365850419</v>
      </c>
      <c r="AX20" s="2"/>
      <c r="AY20" s="2"/>
      <c r="AZ20" s="2"/>
      <c r="BA20" s="2"/>
      <c r="BB20" s="2"/>
      <c r="BC20" s="2"/>
      <c r="BD20" s="2">
        <f t="shared" si="34"/>
        <v>0</v>
      </c>
      <c r="BE20" s="2">
        <f t="shared" si="35"/>
        <v>5308.9123365850419</v>
      </c>
      <c r="BF20" s="2">
        <f t="shared" si="36"/>
        <v>0</v>
      </c>
      <c r="BG20" s="2"/>
      <c r="BH20" s="2">
        <f t="shared" ref="BH20:BS22" si="40">SUM(BH21)</f>
        <v>5500</v>
      </c>
      <c r="BI20" s="2">
        <f t="shared" si="40"/>
        <v>4125</v>
      </c>
      <c r="BJ20" s="2">
        <f t="shared" si="40"/>
        <v>0</v>
      </c>
      <c r="BK20" s="2">
        <f t="shared" si="40"/>
        <v>0</v>
      </c>
      <c r="BL20" s="2">
        <f t="shared" si="40"/>
        <v>6000</v>
      </c>
      <c r="BM20" s="2">
        <f t="shared" si="40"/>
        <v>6000</v>
      </c>
      <c r="BN20" s="2">
        <f t="shared" si="40"/>
        <v>6000</v>
      </c>
      <c r="BO20" s="2">
        <f t="shared" si="40"/>
        <v>0</v>
      </c>
      <c r="BP20" s="2">
        <f t="shared" si="40"/>
        <v>0</v>
      </c>
      <c r="BQ20" s="2">
        <f t="shared" si="40"/>
        <v>0</v>
      </c>
      <c r="BR20" s="2">
        <f t="shared" si="40"/>
        <v>6000</v>
      </c>
      <c r="BS20" s="2">
        <f t="shared" si="40"/>
        <v>6000</v>
      </c>
      <c r="BT20" s="402">
        <f t="shared" si="7"/>
        <v>100</v>
      </c>
    </row>
    <row r="21" spans="1:72" x14ac:dyDescent="0.2">
      <c r="A21" s="24"/>
      <c r="B21" s="31"/>
      <c r="C21" s="20"/>
      <c r="D21" s="20"/>
      <c r="E21" s="20"/>
      <c r="F21" s="20"/>
      <c r="G21" s="20"/>
      <c r="H21" s="20"/>
      <c r="I21" s="32" t="s">
        <v>83</v>
      </c>
      <c r="J21" s="33"/>
      <c r="K21" s="34">
        <f t="shared" ref="K21:AQ21" si="41">SUM(K23)</f>
        <v>0</v>
      </c>
      <c r="L21" s="34">
        <f t="shared" si="41"/>
        <v>22000</v>
      </c>
      <c r="M21" s="34">
        <f t="shared" si="41"/>
        <v>22000</v>
      </c>
      <c r="N21" s="34">
        <f t="shared" si="41"/>
        <v>20000</v>
      </c>
      <c r="O21" s="34">
        <f t="shared" si="41"/>
        <v>20000</v>
      </c>
      <c r="P21" s="34">
        <f t="shared" si="41"/>
        <v>20000</v>
      </c>
      <c r="Q21" s="34">
        <f t="shared" si="41"/>
        <v>20000</v>
      </c>
      <c r="R21" s="34">
        <f t="shared" si="41"/>
        <v>10000</v>
      </c>
      <c r="S21" s="34">
        <f t="shared" si="41"/>
        <v>20000</v>
      </c>
      <c r="T21" s="34">
        <f t="shared" si="41"/>
        <v>5000</v>
      </c>
      <c r="U21" s="34">
        <f t="shared" si="41"/>
        <v>0</v>
      </c>
      <c r="V21" s="34">
        <f t="shared" si="41"/>
        <v>100</v>
      </c>
      <c r="W21" s="34">
        <f t="shared" si="41"/>
        <v>20000</v>
      </c>
      <c r="X21" s="34">
        <f t="shared" si="41"/>
        <v>30000</v>
      </c>
      <c r="Y21" s="34">
        <f t="shared" si="41"/>
        <v>30000</v>
      </c>
      <c r="Z21" s="34">
        <f t="shared" si="41"/>
        <v>30000</v>
      </c>
      <c r="AA21" s="34">
        <f t="shared" si="41"/>
        <v>30000</v>
      </c>
      <c r="AB21" s="34">
        <f t="shared" si="41"/>
        <v>12500</v>
      </c>
      <c r="AC21" s="34">
        <f t="shared" si="41"/>
        <v>30000</v>
      </c>
      <c r="AD21" s="34">
        <f t="shared" si="41"/>
        <v>30000</v>
      </c>
      <c r="AE21" s="34">
        <f t="shared" si="41"/>
        <v>0</v>
      </c>
      <c r="AF21" s="34">
        <f t="shared" si="41"/>
        <v>0</v>
      </c>
      <c r="AG21" s="34">
        <f t="shared" si="41"/>
        <v>30000</v>
      </c>
      <c r="AH21" s="34">
        <f t="shared" si="41"/>
        <v>15000</v>
      </c>
      <c r="AI21" s="34">
        <f t="shared" si="41"/>
        <v>40000</v>
      </c>
      <c r="AJ21" s="34">
        <f t="shared" si="41"/>
        <v>10000</v>
      </c>
      <c r="AK21" s="34">
        <f t="shared" si="41"/>
        <v>40000</v>
      </c>
      <c r="AL21" s="34">
        <f t="shared" si="41"/>
        <v>0</v>
      </c>
      <c r="AM21" s="34">
        <f t="shared" si="41"/>
        <v>0</v>
      </c>
      <c r="AN21" s="34">
        <f t="shared" si="41"/>
        <v>40000</v>
      </c>
      <c r="AO21" s="22">
        <f t="shared" si="9"/>
        <v>5308.9123365850419</v>
      </c>
      <c r="AP21" s="34">
        <f t="shared" si="41"/>
        <v>40000</v>
      </c>
      <c r="AQ21" s="34">
        <f t="shared" si="41"/>
        <v>0</v>
      </c>
      <c r="AR21" s="22">
        <f t="shared" si="10"/>
        <v>5308.9123365850419</v>
      </c>
      <c r="AS21" s="22"/>
      <c r="AT21" s="22">
        <f t="shared" ref="AT21:AV21" si="42">SUM(AT23)</f>
        <v>2654.5</v>
      </c>
      <c r="AU21" s="22">
        <f t="shared" si="42"/>
        <v>0</v>
      </c>
      <c r="AV21" s="22">
        <f t="shared" si="42"/>
        <v>0</v>
      </c>
      <c r="AW21" s="22">
        <f t="shared" si="17"/>
        <v>5308.9123365850419</v>
      </c>
      <c r="AX21" s="2"/>
      <c r="AY21" s="2"/>
      <c r="AZ21" s="2"/>
      <c r="BA21" s="2"/>
      <c r="BB21" s="2"/>
      <c r="BC21" s="2"/>
      <c r="BD21" s="2">
        <f t="shared" si="34"/>
        <v>0</v>
      </c>
      <c r="BE21" s="2">
        <f t="shared" si="35"/>
        <v>5308.9123365850419</v>
      </c>
      <c r="BF21" s="2">
        <f t="shared" si="36"/>
        <v>0</v>
      </c>
      <c r="BG21" s="2"/>
      <c r="BH21" s="2">
        <f t="shared" si="40"/>
        <v>5500</v>
      </c>
      <c r="BI21" s="2">
        <f t="shared" si="40"/>
        <v>4125</v>
      </c>
      <c r="BJ21" s="2">
        <f t="shared" si="40"/>
        <v>0</v>
      </c>
      <c r="BK21" s="2">
        <f t="shared" si="40"/>
        <v>0</v>
      </c>
      <c r="BL21" s="2">
        <f t="shared" si="40"/>
        <v>6000</v>
      </c>
      <c r="BM21" s="2">
        <f t="shared" si="40"/>
        <v>6000</v>
      </c>
      <c r="BN21" s="2">
        <f t="shared" si="40"/>
        <v>6000</v>
      </c>
      <c r="BO21" s="2">
        <f t="shared" si="40"/>
        <v>0</v>
      </c>
      <c r="BP21" s="2">
        <f t="shared" si="40"/>
        <v>0</v>
      </c>
      <c r="BQ21" s="2"/>
      <c r="BR21" s="2">
        <f t="shared" si="40"/>
        <v>6000</v>
      </c>
      <c r="BS21" s="2">
        <f t="shared" si="40"/>
        <v>6000</v>
      </c>
      <c r="BT21" s="402">
        <f t="shared" si="7"/>
        <v>100</v>
      </c>
    </row>
    <row r="22" spans="1:72" x14ac:dyDescent="0.2">
      <c r="A22" s="24"/>
      <c r="B22" s="31" t="s">
        <v>367</v>
      </c>
      <c r="C22" s="20"/>
      <c r="D22" s="31"/>
      <c r="E22" s="20"/>
      <c r="F22" s="20"/>
      <c r="G22" s="20"/>
      <c r="H22" s="20"/>
      <c r="I22" s="32" t="s">
        <v>368</v>
      </c>
      <c r="J22" s="33" t="s">
        <v>31</v>
      </c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>
        <v>40000</v>
      </c>
      <c r="AO22" s="22">
        <f t="shared" si="9"/>
        <v>5308.9123365850419</v>
      </c>
      <c r="AP22" s="34">
        <v>40000</v>
      </c>
      <c r="AQ22" s="34">
        <v>40000</v>
      </c>
      <c r="AR22" s="22">
        <f t="shared" si="10"/>
        <v>5308.9123365850419</v>
      </c>
      <c r="AS22" s="22"/>
      <c r="AT22" s="22">
        <v>40000</v>
      </c>
      <c r="AU22" s="22">
        <v>40000</v>
      </c>
      <c r="AV22" s="22">
        <v>40000</v>
      </c>
      <c r="AW22" s="22">
        <f t="shared" si="17"/>
        <v>5308.9123365850392</v>
      </c>
      <c r="AX22" s="2"/>
      <c r="AY22" s="2"/>
      <c r="AZ22" s="2"/>
      <c r="BA22" s="2"/>
      <c r="BB22" s="2"/>
      <c r="BC22" s="2"/>
      <c r="BD22" s="2">
        <f t="shared" si="34"/>
        <v>0</v>
      </c>
      <c r="BE22" s="2">
        <f t="shared" si="35"/>
        <v>5308.9123365850392</v>
      </c>
      <c r="BF22" s="2">
        <f t="shared" si="36"/>
        <v>0</v>
      </c>
      <c r="BG22" s="2"/>
      <c r="BH22" s="2">
        <f t="shared" si="40"/>
        <v>5500</v>
      </c>
      <c r="BI22" s="2">
        <f t="shared" si="40"/>
        <v>4125</v>
      </c>
      <c r="BJ22" s="2">
        <f t="shared" si="40"/>
        <v>0</v>
      </c>
      <c r="BK22" s="2">
        <f t="shared" si="40"/>
        <v>0</v>
      </c>
      <c r="BL22" s="2">
        <f t="shared" si="40"/>
        <v>6000</v>
      </c>
      <c r="BM22" s="2">
        <f t="shared" si="40"/>
        <v>6000</v>
      </c>
      <c r="BN22" s="2">
        <f t="shared" si="40"/>
        <v>6000</v>
      </c>
      <c r="BO22" s="2">
        <f t="shared" si="40"/>
        <v>0</v>
      </c>
      <c r="BP22" s="2">
        <f t="shared" si="40"/>
        <v>0</v>
      </c>
      <c r="BQ22" s="2"/>
      <c r="BR22" s="2">
        <f t="shared" si="40"/>
        <v>6000</v>
      </c>
      <c r="BS22" s="2">
        <f t="shared" si="40"/>
        <v>6000</v>
      </c>
      <c r="BT22" s="402">
        <f t="shared" si="7"/>
        <v>100</v>
      </c>
    </row>
    <row r="23" spans="1:72" x14ac:dyDescent="0.2">
      <c r="A23" s="29"/>
      <c r="B23" s="36"/>
      <c r="C23" s="35"/>
      <c r="D23" s="35"/>
      <c r="E23" s="35"/>
      <c r="F23" s="35"/>
      <c r="G23" s="35"/>
      <c r="H23" s="35"/>
      <c r="I23" s="21">
        <v>3</v>
      </c>
      <c r="J23" s="5" t="s">
        <v>4</v>
      </c>
      <c r="K23" s="22">
        <f t="shared" si="37"/>
        <v>0</v>
      </c>
      <c r="L23" s="22">
        <f t="shared" si="37"/>
        <v>22000</v>
      </c>
      <c r="M23" s="22">
        <f t="shared" si="37"/>
        <v>22000</v>
      </c>
      <c r="N23" s="22">
        <f t="shared" si="37"/>
        <v>20000</v>
      </c>
      <c r="O23" s="22">
        <f t="shared" si="37"/>
        <v>20000</v>
      </c>
      <c r="P23" s="22">
        <f t="shared" si="37"/>
        <v>20000</v>
      </c>
      <c r="Q23" s="22">
        <f t="shared" si="37"/>
        <v>20000</v>
      </c>
      <c r="R23" s="22">
        <f t="shared" si="37"/>
        <v>10000</v>
      </c>
      <c r="S23" s="22">
        <f t="shared" si="37"/>
        <v>20000</v>
      </c>
      <c r="T23" s="22">
        <f t="shared" si="37"/>
        <v>5000</v>
      </c>
      <c r="U23" s="22">
        <f t="shared" si="37"/>
        <v>0</v>
      </c>
      <c r="V23" s="22">
        <f t="shared" si="37"/>
        <v>100</v>
      </c>
      <c r="W23" s="22">
        <f t="shared" si="37"/>
        <v>20000</v>
      </c>
      <c r="X23" s="22">
        <f t="shared" si="37"/>
        <v>30000</v>
      </c>
      <c r="Y23" s="22">
        <f t="shared" si="37"/>
        <v>30000</v>
      </c>
      <c r="Z23" s="22">
        <f t="shared" si="37"/>
        <v>30000</v>
      </c>
      <c r="AA23" s="22">
        <f t="shared" si="37"/>
        <v>30000</v>
      </c>
      <c r="AB23" s="22">
        <f t="shared" si="37"/>
        <v>12500</v>
      </c>
      <c r="AC23" s="22">
        <f t="shared" si="37"/>
        <v>30000</v>
      </c>
      <c r="AD23" s="22">
        <f t="shared" si="37"/>
        <v>30000</v>
      </c>
      <c r="AE23" s="22">
        <f t="shared" si="37"/>
        <v>0</v>
      </c>
      <c r="AF23" s="22">
        <f t="shared" si="38"/>
        <v>0</v>
      </c>
      <c r="AG23" s="22">
        <f t="shared" si="38"/>
        <v>30000</v>
      </c>
      <c r="AH23" s="22">
        <f t="shared" si="38"/>
        <v>15000</v>
      </c>
      <c r="AI23" s="22">
        <f>SUM(AI24)</f>
        <v>40000</v>
      </c>
      <c r="AJ23" s="22">
        <f>SUM(AJ24)</f>
        <v>10000</v>
      </c>
      <c r="AK23" s="22">
        <f t="shared" si="38"/>
        <v>40000</v>
      </c>
      <c r="AL23" s="22">
        <f t="shared" si="38"/>
        <v>0</v>
      </c>
      <c r="AM23" s="22">
        <f t="shared" si="38"/>
        <v>0</v>
      </c>
      <c r="AN23" s="22">
        <f t="shared" si="38"/>
        <v>40000</v>
      </c>
      <c r="AO23" s="22">
        <f t="shared" si="9"/>
        <v>5308.9123365850419</v>
      </c>
      <c r="AP23" s="22">
        <f t="shared" si="38"/>
        <v>40000</v>
      </c>
      <c r="AQ23" s="22">
        <f t="shared" si="38"/>
        <v>0</v>
      </c>
      <c r="AR23" s="22">
        <f t="shared" si="10"/>
        <v>5308.9123365850419</v>
      </c>
      <c r="AS23" s="22"/>
      <c r="AT23" s="22">
        <f t="shared" ref="AT23:AV23" si="43">SUM(AT24)</f>
        <v>2654.5</v>
      </c>
      <c r="AU23" s="22">
        <f t="shared" si="43"/>
        <v>0</v>
      </c>
      <c r="AV23" s="22">
        <f t="shared" si="43"/>
        <v>0</v>
      </c>
      <c r="AW23" s="22">
        <f t="shared" si="17"/>
        <v>5308.9123365850419</v>
      </c>
      <c r="AX23" s="2"/>
      <c r="AY23" s="2"/>
      <c r="AZ23" s="2"/>
      <c r="BA23" s="2"/>
      <c r="BB23" s="2"/>
      <c r="BC23" s="2"/>
      <c r="BD23" s="2">
        <f t="shared" si="34"/>
        <v>0</v>
      </c>
      <c r="BE23" s="2">
        <f t="shared" si="35"/>
        <v>5308.9123365850419</v>
      </c>
      <c r="BF23" s="2">
        <f t="shared" si="36"/>
        <v>0</v>
      </c>
      <c r="BG23" s="2">
        <f t="shared" ref="BG23:BS25" si="44">SUM(BG24)</f>
        <v>3981.75</v>
      </c>
      <c r="BH23" s="2">
        <f t="shared" si="44"/>
        <v>5500</v>
      </c>
      <c r="BI23" s="2">
        <f t="shared" si="44"/>
        <v>4125</v>
      </c>
      <c r="BJ23" s="2">
        <f t="shared" si="44"/>
        <v>0</v>
      </c>
      <c r="BK23" s="2">
        <f t="shared" si="44"/>
        <v>0</v>
      </c>
      <c r="BL23" s="2">
        <f t="shared" si="44"/>
        <v>6000</v>
      </c>
      <c r="BM23" s="2">
        <f t="shared" si="44"/>
        <v>6000</v>
      </c>
      <c r="BN23" s="2">
        <f t="shared" si="44"/>
        <v>6000</v>
      </c>
      <c r="BO23" s="2">
        <f t="shared" si="44"/>
        <v>0</v>
      </c>
      <c r="BP23" s="2">
        <f t="shared" si="44"/>
        <v>0</v>
      </c>
      <c r="BQ23" s="2">
        <f t="shared" si="44"/>
        <v>5500</v>
      </c>
      <c r="BR23" s="2">
        <f t="shared" si="44"/>
        <v>6000</v>
      </c>
      <c r="BS23" s="2">
        <f t="shared" si="44"/>
        <v>6000</v>
      </c>
      <c r="BT23" s="402">
        <f t="shared" si="7"/>
        <v>100</v>
      </c>
    </row>
    <row r="24" spans="1:72" x14ac:dyDescent="0.2">
      <c r="A24" s="29"/>
      <c r="B24" s="36" t="s">
        <v>368</v>
      </c>
      <c r="C24" s="35"/>
      <c r="D24" s="35"/>
      <c r="E24" s="35"/>
      <c r="F24" s="35"/>
      <c r="G24" s="35"/>
      <c r="H24" s="35"/>
      <c r="I24" s="21">
        <v>38</v>
      </c>
      <c r="J24" s="5" t="s">
        <v>88</v>
      </c>
      <c r="K24" s="22">
        <f t="shared" ref="K24:AJ24" si="45">SUM(K26)</f>
        <v>0</v>
      </c>
      <c r="L24" s="22">
        <f t="shared" si="45"/>
        <v>22000</v>
      </c>
      <c r="M24" s="22">
        <f t="shared" si="45"/>
        <v>22000</v>
      </c>
      <c r="N24" s="22">
        <f t="shared" si="45"/>
        <v>20000</v>
      </c>
      <c r="O24" s="22">
        <f>SUM(O26)</f>
        <v>20000</v>
      </c>
      <c r="P24" s="22">
        <f t="shared" si="45"/>
        <v>20000</v>
      </c>
      <c r="Q24" s="22">
        <f>SUM(Q26)</f>
        <v>20000</v>
      </c>
      <c r="R24" s="22">
        <f t="shared" si="45"/>
        <v>10000</v>
      </c>
      <c r="S24" s="22">
        <f t="shared" si="45"/>
        <v>20000</v>
      </c>
      <c r="T24" s="22">
        <f t="shared" si="45"/>
        <v>5000</v>
      </c>
      <c r="U24" s="22">
        <f t="shared" si="45"/>
        <v>0</v>
      </c>
      <c r="V24" s="22">
        <f t="shared" si="45"/>
        <v>100</v>
      </c>
      <c r="W24" s="22">
        <f t="shared" si="45"/>
        <v>20000</v>
      </c>
      <c r="X24" s="22">
        <f t="shared" si="45"/>
        <v>30000</v>
      </c>
      <c r="Y24" s="22">
        <f t="shared" si="45"/>
        <v>30000</v>
      </c>
      <c r="Z24" s="22">
        <f t="shared" si="45"/>
        <v>30000</v>
      </c>
      <c r="AA24" s="22">
        <f t="shared" si="45"/>
        <v>30000</v>
      </c>
      <c r="AB24" s="22">
        <f t="shared" si="45"/>
        <v>12500</v>
      </c>
      <c r="AC24" s="22">
        <f t="shared" si="45"/>
        <v>30000</v>
      </c>
      <c r="AD24" s="22">
        <f t="shared" si="45"/>
        <v>30000</v>
      </c>
      <c r="AE24" s="22">
        <f t="shared" si="45"/>
        <v>0</v>
      </c>
      <c r="AF24" s="22">
        <f t="shared" si="45"/>
        <v>0</v>
      </c>
      <c r="AG24" s="22">
        <f t="shared" si="45"/>
        <v>30000</v>
      </c>
      <c r="AH24" s="22">
        <f t="shared" si="45"/>
        <v>15000</v>
      </c>
      <c r="AI24" s="22">
        <f t="shared" si="45"/>
        <v>40000</v>
      </c>
      <c r="AJ24" s="22">
        <f t="shared" si="45"/>
        <v>10000</v>
      </c>
      <c r="AK24" s="22">
        <f>SUM(AK26)</f>
        <v>40000</v>
      </c>
      <c r="AL24" s="22">
        <f t="shared" ref="AL24:AQ24" si="46">SUM(AL26)</f>
        <v>0</v>
      </c>
      <c r="AM24" s="22">
        <f t="shared" si="46"/>
        <v>0</v>
      </c>
      <c r="AN24" s="22">
        <f t="shared" si="46"/>
        <v>40000</v>
      </c>
      <c r="AO24" s="22">
        <f t="shared" si="9"/>
        <v>5308.9123365850419</v>
      </c>
      <c r="AP24" s="22">
        <f t="shared" si="46"/>
        <v>40000</v>
      </c>
      <c r="AQ24" s="22">
        <f t="shared" si="46"/>
        <v>0</v>
      </c>
      <c r="AR24" s="22">
        <f t="shared" si="10"/>
        <v>5308.9123365850419</v>
      </c>
      <c r="AS24" s="22"/>
      <c r="AT24" s="22">
        <f t="shared" ref="AT24:AV24" si="47">SUM(AT26)</f>
        <v>2654.5</v>
      </c>
      <c r="AU24" s="22">
        <f t="shared" si="47"/>
        <v>0</v>
      </c>
      <c r="AV24" s="22">
        <f t="shared" si="47"/>
        <v>0</v>
      </c>
      <c r="AW24" s="22">
        <f t="shared" si="17"/>
        <v>5308.9123365850419</v>
      </c>
      <c r="AX24" s="2"/>
      <c r="AY24" s="2"/>
      <c r="AZ24" s="2"/>
      <c r="BA24" s="2"/>
      <c r="BB24" s="2"/>
      <c r="BC24" s="2"/>
      <c r="BD24" s="2">
        <f t="shared" si="34"/>
        <v>0</v>
      </c>
      <c r="BE24" s="2">
        <f t="shared" si="35"/>
        <v>5308.9123365850419</v>
      </c>
      <c r="BF24" s="2">
        <f t="shared" si="36"/>
        <v>0</v>
      </c>
      <c r="BG24" s="2">
        <f t="shared" si="44"/>
        <v>3981.75</v>
      </c>
      <c r="BH24" s="2">
        <f t="shared" si="44"/>
        <v>5500</v>
      </c>
      <c r="BI24" s="2">
        <f t="shared" si="44"/>
        <v>4125</v>
      </c>
      <c r="BJ24" s="2">
        <f t="shared" si="44"/>
        <v>0</v>
      </c>
      <c r="BK24" s="2">
        <f t="shared" si="44"/>
        <v>0</v>
      </c>
      <c r="BL24" s="2">
        <f t="shared" si="44"/>
        <v>6000</v>
      </c>
      <c r="BM24" s="2">
        <f t="shared" si="44"/>
        <v>6000</v>
      </c>
      <c r="BN24" s="2">
        <f t="shared" si="44"/>
        <v>6000</v>
      </c>
      <c r="BO24" s="2">
        <f t="shared" si="44"/>
        <v>0</v>
      </c>
      <c r="BP24" s="2">
        <f t="shared" si="44"/>
        <v>0</v>
      </c>
      <c r="BQ24" s="2">
        <f t="shared" si="44"/>
        <v>5500</v>
      </c>
      <c r="BR24" s="2">
        <f t="shared" si="44"/>
        <v>6000</v>
      </c>
      <c r="BS24" s="2">
        <f t="shared" si="44"/>
        <v>6000</v>
      </c>
      <c r="BT24" s="402">
        <f t="shared" si="7"/>
        <v>100</v>
      </c>
    </row>
    <row r="25" spans="1:72" x14ac:dyDescent="0.2">
      <c r="A25" s="24"/>
      <c r="B25" s="31"/>
      <c r="C25" s="20"/>
      <c r="D25" s="20"/>
      <c r="E25" s="20"/>
      <c r="F25" s="20"/>
      <c r="G25" s="20"/>
      <c r="H25" s="20"/>
      <c r="I25" s="32">
        <v>381</v>
      </c>
      <c r="J25" s="33" t="s">
        <v>73</v>
      </c>
      <c r="K25" s="34">
        <f t="shared" ref="K25:AP25" si="48">SUM(K26)</f>
        <v>0</v>
      </c>
      <c r="L25" s="34">
        <f t="shared" si="48"/>
        <v>22000</v>
      </c>
      <c r="M25" s="34">
        <f t="shared" si="48"/>
        <v>22000</v>
      </c>
      <c r="N25" s="34">
        <f t="shared" si="48"/>
        <v>20000</v>
      </c>
      <c r="O25" s="34">
        <f t="shared" si="48"/>
        <v>20000</v>
      </c>
      <c r="P25" s="34">
        <f t="shared" si="48"/>
        <v>20000</v>
      </c>
      <c r="Q25" s="34">
        <f t="shared" si="48"/>
        <v>20000</v>
      </c>
      <c r="R25" s="34">
        <f t="shared" si="48"/>
        <v>10000</v>
      </c>
      <c r="S25" s="34">
        <f t="shared" si="48"/>
        <v>20000</v>
      </c>
      <c r="T25" s="34">
        <f t="shared" si="48"/>
        <v>5000</v>
      </c>
      <c r="U25" s="34">
        <f t="shared" si="48"/>
        <v>0</v>
      </c>
      <c r="V25" s="34">
        <f t="shared" si="48"/>
        <v>100</v>
      </c>
      <c r="W25" s="34">
        <f t="shared" si="48"/>
        <v>20000</v>
      </c>
      <c r="X25" s="34">
        <f t="shared" si="48"/>
        <v>30000</v>
      </c>
      <c r="Y25" s="34">
        <f t="shared" si="48"/>
        <v>30000</v>
      </c>
      <c r="Z25" s="34">
        <f t="shared" si="48"/>
        <v>30000</v>
      </c>
      <c r="AA25" s="34">
        <f t="shared" si="48"/>
        <v>30000</v>
      </c>
      <c r="AB25" s="34">
        <f t="shared" si="48"/>
        <v>12500</v>
      </c>
      <c r="AC25" s="34">
        <f t="shared" si="48"/>
        <v>30000</v>
      </c>
      <c r="AD25" s="34">
        <f t="shared" si="48"/>
        <v>30000</v>
      </c>
      <c r="AE25" s="34">
        <f t="shared" si="48"/>
        <v>0</v>
      </c>
      <c r="AF25" s="34">
        <f t="shared" si="48"/>
        <v>0</v>
      </c>
      <c r="AG25" s="34">
        <f t="shared" si="48"/>
        <v>30000</v>
      </c>
      <c r="AH25" s="34">
        <f t="shared" si="48"/>
        <v>15000</v>
      </c>
      <c r="AI25" s="34">
        <f t="shared" si="48"/>
        <v>40000</v>
      </c>
      <c r="AJ25" s="34">
        <f t="shared" si="48"/>
        <v>10000</v>
      </c>
      <c r="AK25" s="34">
        <f t="shared" si="48"/>
        <v>40000</v>
      </c>
      <c r="AL25" s="34">
        <f t="shared" si="48"/>
        <v>0</v>
      </c>
      <c r="AM25" s="34">
        <f t="shared" si="48"/>
        <v>0</v>
      </c>
      <c r="AN25" s="34">
        <f t="shared" si="48"/>
        <v>40000</v>
      </c>
      <c r="AO25" s="22">
        <f t="shared" si="9"/>
        <v>5308.9123365850419</v>
      </c>
      <c r="AP25" s="34">
        <f t="shared" si="48"/>
        <v>40000</v>
      </c>
      <c r="AQ25" s="34"/>
      <c r="AR25" s="22">
        <f t="shared" si="10"/>
        <v>5308.9123365850419</v>
      </c>
      <c r="AS25" s="22"/>
      <c r="AT25" s="22">
        <f t="shared" ref="AT25:AV25" si="49">SUM(AT26)</f>
        <v>2654.5</v>
      </c>
      <c r="AU25" s="22">
        <f t="shared" si="49"/>
        <v>0</v>
      </c>
      <c r="AV25" s="22">
        <f t="shared" si="49"/>
        <v>0</v>
      </c>
      <c r="AW25" s="22">
        <f t="shared" si="17"/>
        <v>5308.9123365850419</v>
      </c>
      <c r="AX25" s="2"/>
      <c r="AY25" s="2"/>
      <c r="AZ25" s="2"/>
      <c r="BA25" s="2"/>
      <c r="BB25" s="2"/>
      <c r="BC25" s="2"/>
      <c r="BD25" s="2">
        <f t="shared" si="34"/>
        <v>0</v>
      </c>
      <c r="BE25" s="2">
        <f t="shared" si="35"/>
        <v>5308.9123365850419</v>
      </c>
      <c r="BF25" s="2">
        <f t="shared" si="36"/>
        <v>0</v>
      </c>
      <c r="BG25" s="2">
        <f t="shared" si="44"/>
        <v>3981.75</v>
      </c>
      <c r="BH25" s="2">
        <f t="shared" si="44"/>
        <v>5500</v>
      </c>
      <c r="BI25" s="2">
        <f t="shared" si="44"/>
        <v>4125</v>
      </c>
      <c r="BJ25" s="2">
        <f t="shared" si="44"/>
        <v>0</v>
      </c>
      <c r="BK25" s="2">
        <f t="shared" si="44"/>
        <v>0</v>
      </c>
      <c r="BL25" s="2">
        <f t="shared" si="44"/>
        <v>6000</v>
      </c>
      <c r="BM25" s="2">
        <f t="shared" si="44"/>
        <v>6000</v>
      </c>
      <c r="BN25" s="2">
        <f t="shared" si="44"/>
        <v>6000</v>
      </c>
      <c r="BO25" s="2">
        <f t="shared" si="44"/>
        <v>0</v>
      </c>
      <c r="BP25" s="2">
        <f t="shared" si="44"/>
        <v>0</v>
      </c>
      <c r="BQ25" s="2">
        <f t="shared" si="44"/>
        <v>5500</v>
      </c>
      <c r="BR25" s="2">
        <f t="shared" si="44"/>
        <v>6000</v>
      </c>
      <c r="BS25" s="2">
        <f t="shared" si="44"/>
        <v>6000</v>
      </c>
      <c r="BT25" s="402">
        <f t="shared" si="7"/>
        <v>100</v>
      </c>
    </row>
    <row r="26" spans="1:72" x14ac:dyDescent="0.2">
      <c r="A26" s="24"/>
      <c r="B26" s="30"/>
      <c r="C26" s="20"/>
      <c r="D26" s="20"/>
      <c r="E26" s="20"/>
      <c r="F26" s="20"/>
      <c r="G26" s="20"/>
      <c r="H26" s="20"/>
      <c r="I26" s="32">
        <v>38111</v>
      </c>
      <c r="J26" s="33" t="s">
        <v>58</v>
      </c>
      <c r="K26" s="34">
        <v>0</v>
      </c>
      <c r="L26" s="34">
        <v>22000</v>
      </c>
      <c r="M26" s="34">
        <v>22000</v>
      </c>
      <c r="N26" s="34">
        <v>20000</v>
      </c>
      <c r="O26" s="34">
        <v>20000</v>
      </c>
      <c r="P26" s="34">
        <v>20000</v>
      </c>
      <c r="Q26" s="34">
        <v>20000</v>
      </c>
      <c r="R26" s="34">
        <v>10000</v>
      </c>
      <c r="S26" s="34">
        <v>20000</v>
      </c>
      <c r="T26" s="34">
        <v>5000</v>
      </c>
      <c r="U26" s="34"/>
      <c r="V26" s="22">
        <f t="shared" si="31"/>
        <v>100</v>
      </c>
      <c r="W26" s="34">
        <v>20000</v>
      </c>
      <c r="X26" s="34">
        <v>30000</v>
      </c>
      <c r="Y26" s="34">
        <v>30000</v>
      </c>
      <c r="Z26" s="34">
        <v>30000</v>
      </c>
      <c r="AA26" s="34">
        <v>30000</v>
      </c>
      <c r="AB26" s="34">
        <v>12500</v>
      </c>
      <c r="AC26" s="34">
        <v>30000</v>
      </c>
      <c r="AD26" s="34">
        <v>30000</v>
      </c>
      <c r="AE26" s="34"/>
      <c r="AF26" s="34"/>
      <c r="AG26" s="37">
        <f t="shared" si="32"/>
        <v>30000</v>
      </c>
      <c r="AH26" s="34">
        <v>15000</v>
      </c>
      <c r="AI26" s="34">
        <v>40000</v>
      </c>
      <c r="AJ26" s="2">
        <v>10000</v>
      </c>
      <c r="AK26" s="34">
        <v>40000</v>
      </c>
      <c r="AL26" s="34"/>
      <c r="AM26" s="34"/>
      <c r="AN26" s="2">
        <f t="shared" si="33"/>
        <v>40000</v>
      </c>
      <c r="AO26" s="22">
        <f t="shared" si="9"/>
        <v>5308.9123365850419</v>
      </c>
      <c r="AP26" s="2">
        <v>40000</v>
      </c>
      <c r="AQ26" s="2"/>
      <c r="AR26" s="22">
        <f t="shared" si="10"/>
        <v>5308.9123365850419</v>
      </c>
      <c r="AS26" s="22">
        <v>2654.5</v>
      </c>
      <c r="AT26" s="22">
        <v>2654.5</v>
      </c>
      <c r="AU26" s="22"/>
      <c r="AV26" s="22"/>
      <c r="AW26" s="22">
        <f t="shared" si="17"/>
        <v>5308.9123365850419</v>
      </c>
      <c r="AX26" s="2">
        <v>5308.91</v>
      </c>
      <c r="AY26" s="2"/>
      <c r="AZ26" s="2"/>
      <c r="BA26" s="2"/>
      <c r="BB26" s="2"/>
      <c r="BC26" s="2"/>
      <c r="BD26" s="2">
        <f t="shared" si="34"/>
        <v>5308.91</v>
      </c>
      <c r="BE26" s="2">
        <f t="shared" si="35"/>
        <v>2.3365850420304923E-3</v>
      </c>
      <c r="BF26" s="2">
        <f t="shared" si="36"/>
        <v>-5308.91</v>
      </c>
      <c r="BG26" s="2">
        <v>3981.75</v>
      </c>
      <c r="BH26" s="2">
        <v>5500</v>
      </c>
      <c r="BI26" s="2">
        <v>4125</v>
      </c>
      <c r="BJ26" s="2"/>
      <c r="BK26" s="2"/>
      <c r="BL26" s="2">
        <v>6000</v>
      </c>
      <c r="BM26" s="2">
        <v>6000</v>
      </c>
      <c r="BN26" s="2">
        <v>6000</v>
      </c>
      <c r="BO26" s="2"/>
      <c r="BP26" s="2"/>
      <c r="BQ26" s="2">
        <v>5500</v>
      </c>
      <c r="BR26" s="22">
        <f>SUM(BM26+BO26-BP26)</f>
        <v>6000</v>
      </c>
      <c r="BS26" s="2">
        <v>6000</v>
      </c>
      <c r="BT26" s="402">
        <f t="shared" si="7"/>
        <v>100</v>
      </c>
    </row>
    <row r="27" spans="1:72" x14ac:dyDescent="0.2">
      <c r="A27" s="24"/>
      <c r="B27" s="25"/>
      <c r="C27" s="25"/>
      <c r="D27" s="25"/>
      <c r="E27" s="25"/>
      <c r="F27" s="25"/>
      <c r="G27" s="25"/>
      <c r="H27" s="25"/>
      <c r="I27" s="26" t="s">
        <v>96</v>
      </c>
      <c r="J27" s="27" t="s">
        <v>97</v>
      </c>
      <c r="K27" s="28" t="e">
        <f>SUM(K28+K158+K174+K219+K259+K288+K322+K376)</f>
        <v>#REF!</v>
      </c>
      <c r="L27" s="28" t="e">
        <f>SUM(L28+L158+L174+L219+L259+L288+L322+L376)</f>
        <v>#REF!</v>
      </c>
      <c r="M27" s="28" t="e">
        <f>SUM(M28+M158+M174+M219+M259+M288+M322+M376)</f>
        <v>#REF!</v>
      </c>
      <c r="N27" s="28" t="e">
        <f>SUM(N28+N158+N174+N219+N259+N288+N322+N376)</f>
        <v>#REF!</v>
      </c>
      <c r="O27" s="28" t="e">
        <f>SUM(O28+O158+O174+O219+O259+O288+O322+O376)</f>
        <v>#REF!</v>
      </c>
      <c r="P27" s="28" t="e">
        <f>SUM(P28+P158+P174+P219+P259+P288+P322+P376)</f>
        <v>#REF!</v>
      </c>
      <c r="Q27" s="28" t="e">
        <f>SUM(Q28+Q158+Q174+Q219+Q259+Q288+Q322+Q376)</f>
        <v>#REF!</v>
      </c>
      <c r="R27" s="28" t="e">
        <f>SUM(R28+R158+R174+R219+R259+R288+R322+R376)</f>
        <v>#REF!</v>
      </c>
      <c r="S27" s="28" t="e">
        <f>SUM(S28+S158+S174+S219+S259+S288+S322+S376)</f>
        <v>#REF!</v>
      </c>
      <c r="T27" s="28" t="e">
        <f>SUM(T28+T158+T174+T219+T259+T288+T322+T376)</f>
        <v>#REF!</v>
      </c>
      <c r="U27" s="28" t="e">
        <f>SUM(U28+U158+U174+U219+U259+U288+U322+U376)</f>
        <v>#REF!</v>
      </c>
      <c r="V27" s="28" t="e">
        <f>SUM(V28+V158+V174+V219+V259+V288+V322+V376)</f>
        <v>#DIV/0!</v>
      </c>
      <c r="W27" s="28" t="e">
        <f>SUM(W28+W158+W174+W219+W259+W288+W322+W376)</f>
        <v>#REF!</v>
      </c>
      <c r="X27" s="28" t="e">
        <f>SUM(X28+X158+X174+X219+X259+X288+X322+X376+X400)</f>
        <v>#REF!</v>
      </c>
      <c r="Y27" s="28" t="e">
        <f>SUM(Y28+Y158+Y174+Y219+Y259+Y288+Y322+Y376+Y400)</f>
        <v>#REF!</v>
      </c>
      <c r="Z27" s="28" t="e">
        <f>SUM(Z28+Z158+Z174+Z219+Z259+Z288+Z322+Z376+Z400)</f>
        <v>#REF!</v>
      </c>
      <c r="AA27" s="28" t="e">
        <f>SUM(AA28+AA158+AA174+AA219+AA259+AA288+AA322+AA376+AA400)</f>
        <v>#REF!</v>
      </c>
      <c r="AB27" s="28" t="e">
        <f>SUM(AB28+AB158+AB174+AB219+AB259+AB288+AB322+AB376+AB400)</f>
        <v>#REF!</v>
      </c>
      <c r="AC27" s="28" t="e">
        <f>SUM(AC28+AC158+AC174+AC219+AC259+AC288+AC322+AC376+AC400)</f>
        <v>#REF!</v>
      </c>
      <c r="AD27" s="28" t="e">
        <f>SUM(AD28+AD158+AD174+AD219+AD259+AD288+AD322+AD376+AD400)</f>
        <v>#REF!</v>
      </c>
      <c r="AE27" s="28" t="e">
        <f>SUM(AE28+AE158+AE174+AE219+AE259+AE288+AE322+AE376+AE400)</f>
        <v>#REF!</v>
      </c>
      <c r="AF27" s="28" t="e">
        <f>SUM(AF28+AF158+AF174+AF219+AF259+AF288+AF322+AF376+AF400)</f>
        <v>#REF!</v>
      </c>
      <c r="AG27" s="28" t="e">
        <f>SUM(AG28+AG158+AG174+AG219+AG259+AG288+AG322+AG376+AG400)</f>
        <v>#REF!</v>
      </c>
      <c r="AH27" s="28" t="e">
        <f>SUM(AH28+AH158+AH174+AH219+AH259+AH288+AH322+AH376+AH400)</f>
        <v>#REF!</v>
      </c>
      <c r="AI27" s="28" t="e">
        <f>SUM(AI28+AI158+AI174+AI219+AI259+AI288+AI322+AI376+AI400)</f>
        <v>#REF!</v>
      </c>
      <c r="AJ27" s="28" t="e">
        <f>SUM(AJ28+AJ158+AJ174+AJ219+AJ259+AJ288+AJ322+AJ376+AJ400)</f>
        <v>#REF!</v>
      </c>
      <c r="AK27" s="28" t="e">
        <f>SUM(AK28+AK158+AK174+AK219+AK259+AK288+AK322+AK376+AK400)</f>
        <v>#REF!</v>
      </c>
      <c r="AL27" s="28" t="e">
        <f>SUM(AL28+AL158+AL174+AL219+AL259+AL288+AL322+AL376+AL400)</f>
        <v>#REF!</v>
      </c>
      <c r="AM27" s="28" t="e">
        <f>SUM(AM28+AM158+AM174+AM219+AM259+AM288+AM322+AM376+AM400)</f>
        <v>#REF!</v>
      </c>
      <c r="AN27" s="28" t="e">
        <f>SUM(AN28+AN158+AN174+AN219+AN259+AN288+AN322+AN376+AN400)</f>
        <v>#REF!</v>
      </c>
      <c r="AO27" s="22">
        <f>SUM(AO28+AO158+AO174+AO219+AO259+AO288+AO322+AO376+AO400)</f>
        <v>1565358.232132192</v>
      </c>
      <c r="AP27" s="28" t="e">
        <f>SUM(AP28+AP158+AP174+AP219+AP259+AP288+AP322+AP376+AP400)</f>
        <v>#REF!</v>
      </c>
      <c r="AQ27" s="28" t="e">
        <f>SUM(AQ28+AQ158+AQ174+AQ219+AQ259+AQ288+AQ322+AQ376+AQ400)</f>
        <v>#REF!</v>
      </c>
      <c r="AR27" s="22">
        <f>SUM(AR28+AR158+AR174+AR219+AR259+AR288+AR322+AR376+AR400)</f>
        <v>1731037.2287477604</v>
      </c>
      <c r="AS27" s="22"/>
      <c r="AT27" s="22">
        <f>SUM(AT28+AT158+AT174+AT219+AT259+AT288+AT322+AT376+AT400)</f>
        <v>450730.11</v>
      </c>
      <c r="AU27" s="22">
        <f>SUM(AU28+AU158+AU174+AU219+AU259+AU288+AU322+AU376+AU400)</f>
        <v>382259.67</v>
      </c>
      <c r="AV27" s="22">
        <f>SUM(AV28+AV158+AV174+AV219+AV259+AV288+AV322+AV376+AV400)</f>
        <v>70354.259999999995</v>
      </c>
      <c r="AW27" s="22">
        <f t="shared" si="17"/>
        <v>2042942.6387477603</v>
      </c>
      <c r="AX27" s="2"/>
      <c r="AY27" s="2"/>
      <c r="AZ27" s="2"/>
      <c r="BA27" s="2"/>
      <c r="BB27" s="2"/>
      <c r="BC27" s="2"/>
      <c r="BD27" s="2">
        <f t="shared" si="34"/>
        <v>0</v>
      </c>
      <c r="BE27" s="2">
        <f t="shared" si="35"/>
        <v>2042942.6387477603</v>
      </c>
      <c r="BF27" s="2">
        <f t="shared" si="36"/>
        <v>0</v>
      </c>
      <c r="BG27" s="2">
        <f>SUM(BG28+BG158+BG174+BG219+BG259+BG288+BG322+BG376+BG386+BG400)</f>
        <v>724432.82</v>
      </c>
      <c r="BH27" s="2">
        <f>SUM(BH28+BH158+BH174+BH219+BH259+BH288+BH322+BH376+BH386+BH400)</f>
        <v>2454020.77</v>
      </c>
      <c r="BI27" s="2">
        <f>SUM(BI28+BI158+BI174+BI219+BI259+BI288+BI322+BI376+BI386+BI400)</f>
        <v>340970.32999999996</v>
      </c>
      <c r="BJ27" s="2">
        <f>SUM(BJ28+BJ158+BJ174+BJ219+BJ259+BJ288+BJ322+BJ376+BJ386+BJ400)</f>
        <v>2000</v>
      </c>
      <c r="BK27" s="2">
        <f>SUM(BK28+BK158+BK174+BK219+BK259+BK288+BK322+BK376+BK386+BK400)</f>
        <v>2000</v>
      </c>
      <c r="BL27" s="2">
        <f>SUM(BL28+BL158+BL174+BL219+BL259+BL288+BL322+BL376+BL386+BL400)</f>
        <v>2217789</v>
      </c>
      <c r="BM27" s="2">
        <f>SUM(BM28+BM158+BM174+BM219+BM259+BM288+BM322+BM376+BM386+BM400)</f>
        <v>2619617.81</v>
      </c>
      <c r="BN27" s="2">
        <f>SUM(BN28+BN158+BN174+BN219+BN259+BN288+BN322+BN376+BN386+BN400)</f>
        <v>1173200.7800000003</v>
      </c>
      <c r="BO27" s="2">
        <f>SUM(BO28+BO158+BO174+BO219+BO259+BO288+BO322+BO376+BO386+BO400)</f>
        <v>201479.91999999998</v>
      </c>
      <c r="BP27" s="2">
        <f>SUM(BP28+BP158+BP174+BP219+BP259+BP288+BP322+BP376+BP386+BP400)</f>
        <v>1268687</v>
      </c>
      <c r="BQ27" s="2">
        <f>SUM(BQ28+BQ158+BQ174+BQ219+BQ259+BQ288+BQ322+BQ376+BQ386+BQ400)</f>
        <v>854182.99</v>
      </c>
      <c r="BR27" s="2">
        <f>SUM(BR28+BR158+BR174+BR219+BR259+BR288+BR322+BR376+BR386+BR400)</f>
        <v>1552410.73</v>
      </c>
      <c r="BS27" s="2">
        <f>SUM(BS28+BS158+BS174+BS219+BS259+BS288+BS322+BS376+BS386+BS400)</f>
        <v>1175537.9100000001</v>
      </c>
      <c r="BT27" s="402">
        <f t="shared" si="7"/>
        <v>75.723382174767636</v>
      </c>
    </row>
    <row r="28" spans="1:72" x14ac:dyDescent="0.2">
      <c r="A28" s="29" t="s">
        <v>89</v>
      </c>
      <c r="B28" s="38"/>
      <c r="C28" s="38"/>
      <c r="D28" s="38"/>
      <c r="E28" s="38"/>
      <c r="F28" s="38"/>
      <c r="G28" s="38"/>
      <c r="H28" s="38"/>
      <c r="I28" s="26" t="s">
        <v>91</v>
      </c>
      <c r="J28" s="27" t="s">
        <v>92</v>
      </c>
      <c r="K28" s="28" t="e">
        <f>SUM(K29+K121+#REF!+K131)</f>
        <v>#REF!</v>
      </c>
      <c r="L28" s="28" t="e">
        <f>SUM(L29+L121+#REF!+L131)</f>
        <v>#REF!</v>
      </c>
      <c r="M28" s="28" t="e">
        <f>SUM(M29+M121+#REF!+M131)</f>
        <v>#REF!</v>
      </c>
      <c r="N28" s="28" t="e">
        <f>SUM(N29+N121+#REF!+N131)</f>
        <v>#REF!</v>
      </c>
      <c r="O28" s="28" t="e">
        <f>SUM(O29+O121+#REF!+O131)</f>
        <v>#REF!</v>
      </c>
      <c r="P28" s="28" t="e">
        <f>SUM(P29+P121+#REF!+P131)</f>
        <v>#REF!</v>
      </c>
      <c r="Q28" s="28" t="e">
        <f>SUM(Q29+Q121+#REF!+Q131)</f>
        <v>#REF!</v>
      </c>
      <c r="R28" s="28" t="e">
        <f>SUM(R29+R121+#REF!+R131)</f>
        <v>#REF!</v>
      </c>
      <c r="S28" s="28" t="e">
        <f>SUM(S29+S121+#REF!+S131)</f>
        <v>#REF!</v>
      </c>
      <c r="T28" s="28" t="e">
        <f>SUM(T29+T121+#REF!+T131)</f>
        <v>#REF!</v>
      </c>
      <c r="U28" s="28" t="e">
        <f>SUM(U29+U121+#REF!+U131)</f>
        <v>#REF!</v>
      </c>
      <c r="V28" s="28" t="e">
        <f>SUM(V29+V121+#REF!+V131)</f>
        <v>#DIV/0!</v>
      </c>
      <c r="W28" s="28" t="e">
        <f>SUM(W29+W121+#REF!+W131)</f>
        <v>#REF!</v>
      </c>
      <c r="X28" s="28" t="e">
        <f>SUM(X29+X121+#REF!+X131)</f>
        <v>#REF!</v>
      </c>
      <c r="Y28" s="28" t="e">
        <f>SUM(Y29+Y121+#REF!+Y131)</f>
        <v>#REF!</v>
      </c>
      <c r="Z28" s="28">
        <f>SUM(Z29+Z121+Z131)</f>
        <v>3237504</v>
      </c>
      <c r="AA28" s="28">
        <f>SUM(AA29+AA121+AA131)</f>
        <v>2111500</v>
      </c>
      <c r="AB28" s="28">
        <f>SUM(AB29+AB121+AB131)</f>
        <v>679684.32</v>
      </c>
      <c r="AC28" s="28">
        <f>SUM(AC29+AC121+AC131)</f>
        <v>2447500</v>
      </c>
      <c r="AD28" s="28">
        <f>SUM(AD29+AD121+AD131)</f>
        <v>2030000</v>
      </c>
      <c r="AE28" s="28">
        <f>SUM(AE29+AE121+AE131)</f>
        <v>0</v>
      </c>
      <c r="AF28" s="28">
        <f>SUM(AF29+AF121+AF131)</f>
        <v>0</v>
      </c>
      <c r="AG28" s="28">
        <f>SUM(AG29+AG121+AG131)</f>
        <v>2035000</v>
      </c>
      <c r="AH28" s="28">
        <f>SUM(AH29+AH121+AH131)</f>
        <v>1339134.02</v>
      </c>
      <c r="AI28" s="28">
        <f>SUM(AI29+AI121+AI131)</f>
        <v>2196200</v>
      </c>
      <c r="AJ28" s="28">
        <f>SUM(AJ29+AJ121+AJ131)</f>
        <v>640038.73</v>
      </c>
      <c r="AK28" s="28">
        <f>SUM(AK29+AK121+AK131)</f>
        <v>2377191.6</v>
      </c>
      <c r="AL28" s="28">
        <f>SUM(AL29+AL121+AL131)</f>
        <v>253000</v>
      </c>
      <c r="AM28" s="28">
        <f>SUM(AM29+AM121+AM131)</f>
        <v>325500</v>
      </c>
      <c r="AN28" s="28">
        <f>SUM(AN29+AN121+AN131)</f>
        <v>2309691.6</v>
      </c>
      <c r="AO28" s="22">
        <f t="shared" si="9"/>
        <v>306548.75572367111</v>
      </c>
      <c r="AP28" s="28">
        <f>SUM(AP29+AP121+AP131)</f>
        <v>2299000</v>
      </c>
      <c r="AQ28" s="28">
        <f>SUM(AQ29+AQ121+AQ131)</f>
        <v>0</v>
      </c>
      <c r="AR28" s="22">
        <f t="shared" si="10"/>
        <v>305129.73654522526</v>
      </c>
      <c r="AS28" s="22"/>
      <c r="AT28" s="22">
        <f>SUM(AT29+AT121+AT131)</f>
        <v>156323.96</v>
      </c>
      <c r="AU28" s="22">
        <f>SUM(AU29+AU121+AU131)</f>
        <v>121646.21</v>
      </c>
      <c r="AV28" s="22">
        <f>SUM(AV29+AV121+AV131)</f>
        <v>13343.22</v>
      </c>
      <c r="AW28" s="22">
        <f t="shared" si="17"/>
        <v>413432.72654522531</v>
      </c>
      <c r="AX28" s="2"/>
      <c r="AY28" s="2"/>
      <c r="AZ28" s="2"/>
      <c r="BA28" s="2"/>
      <c r="BB28" s="2"/>
      <c r="BC28" s="2"/>
      <c r="BD28" s="2">
        <f t="shared" si="34"/>
        <v>0</v>
      </c>
      <c r="BE28" s="2">
        <f t="shared" si="35"/>
        <v>413432.72654522531</v>
      </c>
      <c r="BF28" s="2">
        <f t="shared" si="36"/>
        <v>0</v>
      </c>
      <c r="BG28" s="2">
        <f>SUM(BG29+BG121+BG131)</f>
        <v>362732.54000000004</v>
      </c>
      <c r="BH28" s="2">
        <f>SUM(BH29+BH121+BH131)</f>
        <v>596175.77</v>
      </c>
      <c r="BI28" s="2">
        <f>SUM(BI29+BI121+BI131)</f>
        <v>133220.92000000001</v>
      </c>
      <c r="BJ28" s="2">
        <f>SUM(BJ29+BJ121+BJ131)</f>
        <v>2000</v>
      </c>
      <c r="BK28" s="2">
        <f>SUM(BK29+BK121+BK131)</f>
        <v>2000</v>
      </c>
      <c r="BL28" s="2">
        <f>SUM(BL29+BL121+BL131)</f>
        <v>425244</v>
      </c>
      <c r="BM28" s="2">
        <f>SUM(BM29+BM121+BM131)</f>
        <v>425244</v>
      </c>
      <c r="BN28" s="2">
        <f>SUM(BN29+BN121+BN131)</f>
        <v>420924.75</v>
      </c>
      <c r="BO28" s="2">
        <f>SUM(BO29+BO121+BO131)</f>
        <v>100049.92</v>
      </c>
      <c r="BP28" s="2">
        <f>SUM(BP29+BP121+BP131)</f>
        <v>64514</v>
      </c>
      <c r="BQ28" s="2">
        <f>SUM(BQ29+BQ121+BQ131)</f>
        <v>313622.76999999996</v>
      </c>
      <c r="BR28" s="2">
        <f>SUM(BR29+BR121+BR131)</f>
        <v>460779.92</v>
      </c>
      <c r="BS28" s="2">
        <f>SUM(BS29+BS121+BS131)</f>
        <v>423273.52</v>
      </c>
      <c r="BT28" s="402">
        <f t="shared" si="7"/>
        <v>91.860235576237798</v>
      </c>
    </row>
    <row r="29" spans="1:72" x14ac:dyDescent="0.2">
      <c r="A29" s="24" t="s">
        <v>178</v>
      </c>
      <c r="B29" s="20"/>
      <c r="C29" s="20"/>
      <c r="D29" s="20"/>
      <c r="E29" s="20"/>
      <c r="F29" s="20"/>
      <c r="G29" s="20"/>
      <c r="H29" s="20"/>
      <c r="I29" s="32" t="s">
        <v>21</v>
      </c>
      <c r="J29" s="33" t="s">
        <v>24</v>
      </c>
      <c r="K29" s="34">
        <f t="shared" ref="K29:AQ29" si="50">SUM(K30)</f>
        <v>1815716.15</v>
      </c>
      <c r="L29" s="34">
        <f t="shared" si="50"/>
        <v>1540000</v>
      </c>
      <c r="M29" s="34">
        <f t="shared" si="50"/>
        <v>1540000</v>
      </c>
      <c r="N29" s="34">
        <f t="shared" si="50"/>
        <v>781000</v>
      </c>
      <c r="O29" s="34">
        <f t="shared" si="50"/>
        <v>781000</v>
      </c>
      <c r="P29" s="34">
        <f t="shared" si="50"/>
        <v>789362</v>
      </c>
      <c r="Q29" s="34">
        <f t="shared" si="50"/>
        <v>789362</v>
      </c>
      <c r="R29" s="34">
        <f t="shared" si="50"/>
        <v>284478.29000000004</v>
      </c>
      <c r="S29" s="34">
        <f t="shared" si="50"/>
        <v>1019550</v>
      </c>
      <c r="T29" s="34">
        <f t="shared" si="50"/>
        <v>394432.02</v>
      </c>
      <c r="U29" s="34">
        <f t="shared" si="50"/>
        <v>0</v>
      </c>
      <c r="V29" s="34" t="e">
        <f t="shared" si="50"/>
        <v>#DIV/0!</v>
      </c>
      <c r="W29" s="34">
        <f t="shared" si="50"/>
        <v>989000</v>
      </c>
      <c r="X29" s="34">
        <f t="shared" si="50"/>
        <v>1448700</v>
      </c>
      <c r="Y29" s="34">
        <f>SUM(Y30)</f>
        <v>1610200</v>
      </c>
      <c r="Z29" s="34">
        <f>SUM(Z30)</f>
        <v>2811504</v>
      </c>
      <c r="AA29" s="34">
        <f t="shared" si="50"/>
        <v>1819500</v>
      </c>
      <c r="AB29" s="34">
        <f t="shared" si="50"/>
        <v>590626.46</v>
      </c>
      <c r="AC29" s="34">
        <f t="shared" si="50"/>
        <v>1844500</v>
      </c>
      <c r="AD29" s="34">
        <f t="shared" si="50"/>
        <v>1620000</v>
      </c>
      <c r="AE29" s="34">
        <f t="shared" si="50"/>
        <v>0</v>
      </c>
      <c r="AF29" s="34">
        <f t="shared" si="50"/>
        <v>0</v>
      </c>
      <c r="AG29" s="34">
        <f t="shared" si="50"/>
        <v>1625000</v>
      </c>
      <c r="AH29" s="34">
        <f t="shared" si="50"/>
        <v>1168814.9100000001</v>
      </c>
      <c r="AI29" s="34">
        <f t="shared" si="50"/>
        <v>1969200</v>
      </c>
      <c r="AJ29" s="34">
        <f t="shared" si="50"/>
        <v>617159.9</v>
      </c>
      <c r="AK29" s="34">
        <f t="shared" si="50"/>
        <v>2042191.6</v>
      </c>
      <c r="AL29" s="34">
        <f t="shared" si="50"/>
        <v>178000</v>
      </c>
      <c r="AM29" s="34">
        <f t="shared" si="50"/>
        <v>125500</v>
      </c>
      <c r="AN29" s="34">
        <f t="shared" si="50"/>
        <v>2099691.6</v>
      </c>
      <c r="AO29" s="22">
        <f t="shared" si="9"/>
        <v>278676.96595659963</v>
      </c>
      <c r="AP29" s="34">
        <f t="shared" si="50"/>
        <v>1950000</v>
      </c>
      <c r="AQ29" s="34">
        <f t="shared" si="50"/>
        <v>0</v>
      </c>
      <c r="AR29" s="22">
        <f t="shared" si="10"/>
        <v>258809.4764085208</v>
      </c>
      <c r="AS29" s="22"/>
      <c r="AT29" s="22">
        <f t="shared" ref="AT29:AV29" si="51">SUM(AT30)</f>
        <v>129466.4</v>
      </c>
      <c r="AU29" s="22">
        <f t="shared" si="51"/>
        <v>103446.21</v>
      </c>
      <c r="AV29" s="22">
        <f t="shared" si="51"/>
        <v>13343.22</v>
      </c>
      <c r="AW29" s="22">
        <f t="shared" si="17"/>
        <v>348912.46640852082</v>
      </c>
      <c r="AX29" s="2"/>
      <c r="AY29" s="2"/>
      <c r="AZ29" s="2"/>
      <c r="BA29" s="2"/>
      <c r="BB29" s="2"/>
      <c r="BC29" s="2"/>
      <c r="BD29" s="2">
        <f t="shared" si="34"/>
        <v>0</v>
      </c>
      <c r="BE29" s="2">
        <f t="shared" si="35"/>
        <v>348912.46640852082</v>
      </c>
      <c r="BF29" s="2">
        <f t="shared" si="36"/>
        <v>0</v>
      </c>
      <c r="BG29" s="2">
        <f>SUM(BG37+BG51)</f>
        <v>283412.53000000003</v>
      </c>
      <c r="BH29" s="2">
        <f>SUM(BH37)</f>
        <v>538545.77</v>
      </c>
      <c r="BI29" s="2">
        <f t="shared" ref="BI29:BS29" si="52">SUM(BI37)</f>
        <v>129212.3</v>
      </c>
      <c r="BJ29" s="2">
        <f t="shared" si="52"/>
        <v>0</v>
      </c>
      <c r="BK29" s="2">
        <f t="shared" si="52"/>
        <v>0</v>
      </c>
      <c r="BL29" s="2">
        <f t="shared" si="52"/>
        <v>378314</v>
      </c>
      <c r="BM29" s="2">
        <f t="shared" si="52"/>
        <v>378314</v>
      </c>
      <c r="BN29" s="2">
        <f t="shared" si="52"/>
        <v>376639.88</v>
      </c>
      <c r="BO29" s="2">
        <f t="shared" si="52"/>
        <v>92549.92</v>
      </c>
      <c r="BP29" s="2">
        <f t="shared" si="52"/>
        <v>58014</v>
      </c>
      <c r="BQ29" s="2">
        <f t="shared" si="52"/>
        <v>292997.12</v>
      </c>
      <c r="BR29" s="2">
        <f t="shared" si="52"/>
        <v>412849.91999999998</v>
      </c>
      <c r="BS29" s="2">
        <f t="shared" si="52"/>
        <v>378602.41</v>
      </c>
      <c r="BT29" s="402">
        <f t="shared" si="7"/>
        <v>91.704610237056599</v>
      </c>
    </row>
    <row r="30" spans="1:72" hidden="1" x14ac:dyDescent="0.2">
      <c r="A30" s="24"/>
      <c r="B30" s="20"/>
      <c r="C30" s="20"/>
      <c r="D30" s="20"/>
      <c r="E30" s="20"/>
      <c r="F30" s="20"/>
      <c r="G30" s="20"/>
      <c r="H30" s="20"/>
      <c r="I30" s="32" t="s">
        <v>83</v>
      </c>
      <c r="J30" s="33"/>
      <c r="K30" s="34">
        <f t="shared" ref="K30:AQ30" si="53">SUM(K37)</f>
        <v>1815716.15</v>
      </c>
      <c r="L30" s="34">
        <f t="shared" si="53"/>
        <v>1540000</v>
      </c>
      <c r="M30" s="34">
        <f t="shared" si="53"/>
        <v>1540000</v>
      </c>
      <c r="N30" s="34">
        <f t="shared" si="53"/>
        <v>781000</v>
      </c>
      <c r="O30" s="34">
        <f t="shared" si="53"/>
        <v>781000</v>
      </c>
      <c r="P30" s="34">
        <f t="shared" si="53"/>
        <v>789362</v>
      </c>
      <c r="Q30" s="34">
        <f t="shared" si="53"/>
        <v>789362</v>
      </c>
      <c r="R30" s="34">
        <f t="shared" si="53"/>
        <v>284478.29000000004</v>
      </c>
      <c r="S30" s="34">
        <f t="shared" si="53"/>
        <v>1019550</v>
      </c>
      <c r="T30" s="34">
        <f t="shared" si="53"/>
        <v>394432.02</v>
      </c>
      <c r="U30" s="34">
        <f t="shared" si="53"/>
        <v>0</v>
      </c>
      <c r="V30" s="34" t="e">
        <f t="shared" si="53"/>
        <v>#DIV/0!</v>
      </c>
      <c r="W30" s="34">
        <f t="shared" si="53"/>
        <v>989000</v>
      </c>
      <c r="X30" s="34">
        <f t="shared" si="53"/>
        <v>1448700</v>
      </c>
      <c r="Y30" s="34">
        <f t="shared" si="53"/>
        <v>1610200</v>
      </c>
      <c r="Z30" s="34">
        <f t="shared" si="53"/>
        <v>2811504</v>
      </c>
      <c r="AA30" s="34">
        <f t="shared" si="53"/>
        <v>1819500</v>
      </c>
      <c r="AB30" s="34">
        <f t="shared" si="53"/>
        <v>590626.46</v>
      </c>
      <c r="AC30" s="34">
        <f t="shared" si="53"/>
        <v>1844500</v>
      </c>
      <c r="AD30" s="34">
        <f t="shared" si="53"/>
        <v>1620000</v>
      </c>
      <c r="AE30" s="34">
        <f t="shared" si="53"/>
        <v>0</v>
      </c>
      <c r="AF30" s="34">
        <f t="shared" si="53"/>
        <v>0</v>
      </c>
      <c r="AG30" s="34">
        <f t="shared" si="53"/>
        <v>1625000</v>
      </c>
      <c r="AH30" s="34">
        <f t="shared" si="53"/>
        <v>1168814.9100000001</v>
      </c>
      <c r="AI30" s="34">
        <f t="shared" si="53"/>
        <v>1969200</v>
      </c>
      <c r="AJ30" s="34">
        <f t="shared" si="53"/>
        <v>617159.9</v>
      </c>
      <c r="AK30" s="34">
        <f t="shared" si="53"/>
        <v>2042191.6</v>
      </c>
      <c r="AL30" s="34">
        <f t="shared" si="53"/>
        <v>178000</v>
      </c>
      <c r="AM30" s="34">
        <f t="shared" si="53"/>
        <v>125500</v>
      </c>
      <c r="AN30" s="34">
        <f t="shared" si="53"/>
        <v>2099691.6</v>
      </c>
      <c r="AO30" s="22">
        <f t="shared" si="9"/>
        <v>278676.96595659963</v>
      </c>
      <c r="AP30" s="34">
        <f t="shared" si="53"/>
        <v>1950000</v>
      </c>
      <c r="AQ30" s="34">
        <f t="shared" si="53"/>
        <v>0</v>
      </c>
      <c r="AR30" s="22">
        <f t="shared" si="10"/>
        <v>258809.4764085208</v>
      </c>
      <c r="AS30" s="22"/>
      <c r="AT30" s="22">
        <f t="shared" ref="AT30:AV30" si="54">SUM(AT37)</f>
        <v>129466.4</v>
      </c>
      <c r="AU30" s="22">
        <f t="shared" si="54"/>
        <v>103446.21</v>
      </c>
      <c r="AV30" s="22">
        <f t="shared" si="54"/>
        <v>13343.22</v>
      </c>
      <c r="AW30" s="22">
        <f t="shared" si="17"/>
        <v>348912.46640852082</v>
      </c>
      <c r="AX30" s="2"/>
      <c r="AY30" s="2"/>
      <c r="AZ30" s="2"/>
      <c r="BA30" s="2"/>
      <c r="BB30" s="2"/>
      <c r="BC30" s="2"/>
      <c r="BD30" s="2">
        <f t="shared" si="34"/>
        <v>0</v>
      </c>
      <c r="BE30" s="2">
        <f t="shared" si="35"/>
        <v>348912.46640852082</v>
      </c>
      <c r="BF30" s="2">
        <f t="shared" si="36"/>
        <v>0</v>
      </c>
      <c r="BG30" s="2"/>
      <c r="BH30" s="2">
        <f>SUM(BH37)</f>
        <v>538545.77</v>
      </c>
      <c r="BI30" s="2">
        <f t="shared" ref="BI30:BS30" si="55">SUM(BI37)</f>
        <v>129212.3</v>
      </c>
      <c r="BJ30" s="2">
        <f t="shared" si="55"/>
        <v>0</v>
      </c>
      <c r="BK30" s="2">
        <f t="shared" si="55"/>
        <v>0</v>
      </c>
      <c r="BL30" s="2">
        <f t="shared" si="55"/>
        <v>378314</v>
      </c>
      <c r="BM30" s="2">
        <f t="shared" si="55"/>
        <v>378314</v>
      </c>
      <c r="BN30" s="2">
        <f t="shared" si="55"/>
        <v>376639.88</v>
      </c>
      <c r="BO30" s="2">
        <f t="shared" si="55"/>
        <v>92549.92</v>
      </c>
      <c r="BP30" s="2">
        <f t="shared" si="55"/>
        <v>58014</v>
      </c>
      <c r="BQ30" s="2"/>
      <c r="BR30" s="2">
        <f t="shared" si="55"/>
        <v>412849.91999999998</v>
      </c>
      <c r="BS30" s="2">
        <f t="shared" si="55"/>
        <v>378602.41</v>
      </c>
      <c r="BT30" s="402">
        <f t="shared" si="7"/>
        <v>91.704610237056599</v>
      </c>
    </row>
    <row r="31" spans="1:72" hidden="1" x14ac:dyDescent="0.2">
      <c r="A31" s="24"/>
      <c r="B31" s="31" t="s">
        <v>367</v>
      </c>
      <c r="C31" s="20"/>
      <c r="D31" s="31"/>
      <c r="E31" s="20"/>
      <c r="F31" s="20"/>
      <c r="G31" s="20"/>
      <c r="H31" s="20"/>
      <c r="I31" s="32" t="s">
        <v>368</v>
      </c>
      <c r="J31" s="33" t="s">
        <v>31</v>
      </c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22">
        <f t="shared" si="9"/>
        <v>0</v>
      </c>
      <c r="AP31" s="34">
        <v>586500</v>
      </c>
      <c r="AQ31" s="34"/>
      <c r="AR31" s="22">
        <f t="shared" si="10"/>
        <v>77841.927135178179</v>
      </c>
      <c r="AS31" s="22"/>
      <c r="AT31" s="22">
        <v>586500</v>
      </c>
      <c r="AU31" s="22"/>
      <c r="AV31" s="22"/>
      <c r="AW31" s="22">
        <v>138895.32999999999</v>
      </c>
      <c r="AX31" s="2"/>
      <c r="AY31" s="2"/>
      <c r="AZ31" s="2"/>
      <c r="BA31" s="2"/>
      <c r="BB31" s="2"/>
      <c r="BC31" s="2"/>
      <c r="BD31" s="2">
        <f t="shared" si="34"/>
        <v>0</v>
      </c>
      <c r="BE31" s="2">
        <f t="shared" si="35"/>
        <v>138895.32999999999</v>
      </c>
      <c r="BF31" s="2">
        <f t="shared" si="36"/>
        <v>0</v>
      </c>
      <c r="BG31" s="2"/>
      <c r="BH31" s="2">
        <v>119500</v>
      </c>
      <c r="BI31" s="2">
        <v>119500</v>
      </c>
      <c r="BJ31" s="2">
        <v>119500</v>
      </c>
      <c r="BK31" s="2">
        <v>119500</v>
      </c>
      <c r="BL31" s="2">
        <v>119500</v>
      </c>
      <c r="BM31" s="2">
        <v>119500</v>
      </c>
      <c r="BN31" s="403"/>
      <c r="BO31" s="403"/>
      <c r="BP31" s="403"/>
      <c r="BQ31" s="4"/>
      <c r="BR31" s="22">
        <f t="shared" ref="BR31:BR36" si="56">SUM(BM31+BO31-BP31)</f>
        <v>119500</v>
      </c>
      <c r="BS31" s="4">
        <v>378602.41</v>
      </c>
      <c r="BT31" s="402">
        <f t="shared" si="7"/>
        <v>316.82210041841</v>
      </c>
    </row>
    <row r="32" spans="1:72" hidden="1" x14ac:dyDescent="0.2">
      <c r="A32" s="24"/>
      <c r="B32" s="31" t="s">
        <v>369</v>
      </c>
      <c r="C32" s="20"/>
      <c r="D32" s="31"/>
      <c r="E32" s="20"/>
      <c r="F32" s="20"/>
      <c r="G32" s="20"/>
      <c r="H32" s="20"/>
      <c r="I32" s="39" t="s">
        <v>370</v>
      </c>
      <c r="J32" s="33" t="s">
        <v>1</v>
      </c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22">
        <f t="shared" si="9"/>
        <v>0</v>
      </c>
      <c r="AP32" s="34">
        <f>SUM(AY41:AY117)</f>
        <v>132.72</v>
      </c>
      <c r="AQ32" s="34"/>
      <c r="AR32" s="22">
        <f t="shared" si="10"/>
        <v>17.614971132789169</v>
      </c>
      <c r="AS32" s="22"/>
      <c r="AT32" s="22">
        <f>SUM(BE41:BE117)</f>
        <v>548843.61322649149</v>
      </c>
      <c r="AU32" s="22"/>
      <c r="AV32" s="22"/>
      <c r="AW32" s="22">
        <v>113884.45</v>
      </c>
      <c r="AX32" s="2"/>
      <c r="AY32" s="2"/>
      <c r="AZ32" s="2"/>
      <c r="BA32" s="2"/>
      <c r="BB32" s="2"/>
      <c r="BC32" s="2"/>
      <c r="BD32" s="2">
        <f t="shared" si="34"/>
        <v>0</v>
      </c>
      <c r="BE32" s="2">
        <f t="shared" si="35"/>
        <v>113884.45</v>
      </c>
      <c r="BF32" s="2">
        <f t="shared" si="36"/>
        <v>0</v>
      </c>
      <c r="BG32" s="2"/>
      <c r="BH32" s="2" t="e">
        <f>SUM(#REF!+#REF!+#REF!)</f>
        <v>#REF!</v>
      </c>
      <c r="BI32" s="2">
        <f>SUM(BM51+BM78+BM79)</f>
        <v>257014</v>
      </c>
      <c r="BJ32" s="2">
        <f>SUM(BN51+BN78+BN79)</f>
        <v>202010.81000000003</v>
      </c>
      <c r="BK32" s="2">
        <f>SUM(BU51+BU78+BU79)</f>
        <v>0</v>
      </c>
      <c r="BL32" s="2">
        <f>SUM(BV51+BV78+BV79)</f>
        <v>0</v>
      </c>
      <c r="BM32" s="2">
        <f>SUM(BW51+BW78+BW79)</f>
        <v>0</v>
      </c>
      <c r="BN32" s="2"/>
      <c r="BO32" s="2"/>
      <c r="BP32" s="2"/>
      <c r="BQ32" s="2"/>
      <c r="BR32" s="22">
        <f t="shared" si="56"/>
        <v>0</v>
      </c>
      <c r="BS32" s="2"/>
      <c r="BT32" s="402" t="e">
        <f t="shared" si="7"/>
        <v>#DIV/0!</v>
      </c>
    </row>
    <row r="33" spans="1:72" hidden="1" x14ac:dyDescent="0.2">
      <c r="A33" s="24"/>
      <c r="B33" s="31" t="s">
        <v>369</v>
      </c>
      <c r="C33" s="20"/>
      <c r="D33" s="31"/>
      <c r="E33" s="20"/>
      <c r="F33" s="20"/>
      <c r="G33" s="20"/>
      <c r="H33" s="20"/>
      <c r="I33" s="39" t="s">
        <v>375</v>
      </c>
      <c r="J33" s="33" t="s">
        <v>376</v>
      </c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22"/>
      <c r="AP33" s="34"/>
      <c r="AQ33" s="34"/>
      <c r="AR33" s="22"/>
      <c r="AS33" s="22"/>
      <c r="AT33" s="22"/>
      <c r="AU33" s="22"/>
      <c r="AV33" s="22"/>
      <c r="AW33" s="22">
        <v>82727.649999999994</v>
      </c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2">
        <f t="shared" si="56"/>
        <v>0</v>
      </c>
      <c r="BS33" s="2"/>
      <c r="BT33" s="402" t="e">
        <f t="shared" si="7"/>
        <v>#DIV/0!</v>
      </c>
    </row>
    <row r="34" spans="1:72" hidden="1" x14ac:dyDescent="0.2">
      <c r="A34" s="24"/>
      <c r="B34" s="31" t="s">
        <v>369</v>
      </c>
      <c r="C34" s="20"/>
      <c r="D34" s="31"/>
      <c r="E34" s="20"/>
      <c r="F34" s="20"/>
      <c r="G34" s="20"/>
      <c r="H34" s="20"/>
      <c r="I34" s="39" t="s">
        <v>371</v>
      </c>
      <c r="J34" s="33" t="s">
        <v>372</v>
      </c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22">
        <f t="shared" si="9"/>
        <v>0</v>
      </c>
      <c r="AP34" s="34">
        <f>SUM(BA40:BA116)</f>
        <v>11081.439999999999</v>
      </c>
      <c r="AQ34" s="34"/>
      <c r="AR34" s="22">
        <f t="shared" si="10"/>
        <v>1470.7598380781735</v>
      </c>
      <c r="AS34" s="22"/>
      <c r="AT34" s="22">
        <f>SUM(BG40:BG116)</f>
        <v>402986.14999999997</v>
      </c>
      <c r="AU34" s="22"/>
      <c r="AV34" s="22"/>
      <c r="AW34" s="22">
        <v>132.72</v>
      </c>
      <c r="AX34" s="2"/>
      <c r="AY34" s="2"/>
      <c r="AZ34" s="2"/>
      <c r="BA34" s="2"/>
      <c r="BB34" s="2"/>
      <c r="BC34" s="2"/>
      <c r="BD34" s="2">
        <f t="shared" si="34"/>
        <v>0</v>
      </c>
      <c r="BE34" s="2">
        <f t="shared" si="35"/>
        <v>132.72</v>
      </c>
      <c r="BF34" s="2">
        <f t="shared" si="36"/>
        <v>0</v>
      </c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2">
        <f t="shared" si="56"/>
        <v>0</v>
      </c>
      <c r="BS34" s="2"/>
      <c r="BT34" s="402" t="e">
        <f t="shared" si="7"/>
        <v>#DIV/0!</v>
      </c>
    </row>
    <row r="35" spans="1:72" hidden="1" x14ac:dyDescent="0.2">
      <c r="A35" s="24"/>
      <c r="B35" s="31" t="s">
        <v>369</v>
      </c>
      <c r="C35" s="20"/>
      <c r="D35" s="31"/>
      <c r="E35" s="20"/>
      <c r="F35" s="20"/>
      <c r="G35" s="20"/>
      <c r="H35" s="20"/>
      <c r="I35" s="32" t="s">
        <v>373</v>
      </c>
      <c r="J35" s="33" t="s">
        <v>374</v>
      </c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22">
        <f t="shared" si="9"/>
        <v>0</v>
      </c>
      <c r="AP35" s="34">
        <v>100000</v>
      </c>
      <c r="AQ35" s="34"/>
      <c r="AR35" s="22">
        <f t="shared" si="10"/>
        <v>13272.280841462605</v>
      </c>
      <c r="AS35" s="22"/>
      <c r="AT35" s="22">
        <v>100000</v>
      </c>
      <c r="AU35" s="22"/>
      <c r="AV35" s="22"/>
      <c r="AW35" s="22">
        <v>0</v>
      </c>
      <c r="AX35" s="2"/>
      <c r="AY35" s="2"/>
      <c r="AZ35" s="2"/>
      <c r="BA35" s="2"/>
      <c r="BB35" s="2"/>
      <c r="BC35" s="2"/>
      <c r="BD35" s="2">
        <f t="shared" si="34"/>
        <v>0</v>
      </c>
      <c r="BE35" s="2">
        <f t="shared" si="35"/>
        <v>0</v>
      </c>
      <c r="BF35" s="2">
        <f t="shared" si="36"/>
        <v>0</v>
      </c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2">
        <f t="shared" si="56"/>
        <v>0</v>
      </c>
      <c r="BS35" s="2"/>
      <c r="BT35" s="402" t="e">
        <f t="shared" si="7"/>
        <v>#DIV/0!</v>
      </c>
    </row>
    <row r="36" spans="1:72" hidden="1" x14ac:dyDescent="0.2">
      <c r="A36" s="24"/>
      <c r="B36" s="31" t="s">
        <v>367</v>
      </c>
      <c r="C36" s="20"/>
      <c r="D36" s="31"/>
      <c r="E36" s="20"/>
      <c r="F36" s="20"/>
      <c r="G36" s="20"/>
      <c r="H36" s="20"/>
      <c r="I36" s="32" t="s">
        <v>368</v>
      </c>
      <c r="J36" s="33" t="s">
        <v>377</v>
      </c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22">
        <f t="shared" si="9"/>
        <v>0</v>
      </c>
      <c r="AP36" s="34">
        <v>450000</v>
      </c>
      <c r="AQ36" s="34"/>
      <c r="AR36" s="22">
        <f t="shared" si="10"/>
        <v>59725.263786581723</v>
      </c>
      <c r="AS36" s="22"/>
      <c r="AT36" s="22">
        <v>450000</v>
      </c>
      <c r="AU36" s="22"/>
      <c r="AV36" s="22"/>
      <c r="AW36" s="22">
        <v>13272.28</v>
      </c>
      <c r="AX36" s="2"/>
      <c r="AY36" s="2"/>
      <c r="AZ36" s="2"/>
      <c r="BA36" s="2"/>
      <c r="BB36" s="2"/>
      <c r="BC36" s="2"/>
      <c r="BD36" s="2">
        <f t="shared" si="34"/>
        <v>0</v>
      </c>
      <c r="BE36" s="2">
        <f t="shared" si="35"/>
        <v>13272.28</v>
      </c>
      <c r="BF36" s="2">
        <f t="shared" si="36"/>
        <v>0</v>
      </c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2">
        <f t="shared" si="56"/>
        <v>0</v>
      </c>
      <c r="BS36" s="2"/>
      <c r="BT36" s="402" t="e">
        <f t="shared" si="7"/>
        <v>#DIV/0!</v>
      </c>
    </row>
    <row r="37" spans="1:72" x14ac:dyDescent="0.2">
      <c r="A37" s="29"/>
      <c r="B37" s="35"/>
      <c r="C37" s="35"/>
      <c r="D37" s="35"/>
      <c r="E37" s="35"/>
      <c r="F37" s="35"/>
      <c r="G37" s="35"/>
      <c r="H37" s="35"/>
      <c r="I37" s="21">
        <v>3</v>
      </c>
      <c r="J37" s="5" t="s">
        <v>4</v>
      </c>
      <c r="K37" s="22">
        <f>SUM(K38+K51)</f>
        <v>1815716.15</v>
      </c>
      <c r="L37" s="22">
        <f>SUM(L38+L51)</f>
        <v>1540000</v>
      </c>
      <c r="M37" s="22">
        <f>SUM(M38+M51)</f>
        <v>1540000</v>
      </c>
      <c r="N37" s="22">
        <f>SUM(N38+N51)</f>
        <v>781000</v>
      </c>
      <c r="O37" s="22">
        <f>SUM(O38+O51)</f>
        <v>781000</v>
      </c>
      <c r="P37" s="22">
        <f>SUM(P38+P51)</f>
        <v>789362</v>
      </c>
      <c r="Q37" s="22">
        <f>SUM(Q38+Q51)</f>
        <v>789362</v>
      </c>
      <c r="R37" s="22">
        <f>SUM(R38+R51)</f>
        <v>284478.29000000004</v>
      </c>
      <c r="S37" s="22">
        <f>SUM(S38+S51)</f>
        <v>1019550</v>
      </c>
      <c r="T37" s="22">
        <f>SUM(T38+T51)</f>
        <v>394432.02</v>
      </c>
      <c r="U37" s="22">
        <f>SUM(U38+U51)</f>
        <v>0</v>
      </c>
      <c r="V37" s="22" t="e">
        <f>SUM(V38+V51)</f>
        <v>#DIV/0!</v>
      </c>
      <c r="W37" s="22">
        <f>SUM(W38+W51)</f>
        <v>989000</v>
      </c>
      <c r="X37" s="22">
        <f>SUM(X38+X51)</f>
        <v>1448700</v>
      </c>
      <c r="Y37" s="22">
        <f>SUM(Y38+Y51)</f>
        <v>1610200</v>
      </c>
      <c r="Z37" s="22">
        <f>SUM(Z38+Z51)</f>
        <v>2811504</v>
      </c>
      <c r="AA37" s="22">
        <f>SUM(AA38+AA51)</f>
        <v>1819500</v>
      </c>
      <c r="AB37" s="22">
        <f>SUM(AB38+AB51)</f>
        <v>590626.46</v>
      </c>
      <c r="AC37" s="22">
        <f>SUM(AC38+AC51)</f>
        <v>1844500</v>
      </c>
      <c r="AD37" s="22">
        <f>SUM(AD38+AD51)</f>
        <v>1620000</v>
      </c>
      <c r="AE37" s="22">
        <f>SUM(AE38+AE51)</f>
        <v>0</v>
      </c>
      <c r="AF37" s="22">
        <f>SUM(AF38+AF51)</f>
        <v>0</v>
      </c>
      <c r="AG37" s="22">
        <f>SUM(AG38+AG51)</f>
        <v>1625000</v>
      </c>
      <c r="AH37" s="22">
        <f>SUM(AH38+AH51)</f>
        <v>1168814.9100000001</v>
      </c>
      <c r="AI37" s="22">
        <f>SUM(AI38+AI51)</f>
        <v>1969200</v>
      </c>
      <c r="AJ37" s="22">
        <f>SUM(AJ38+AJ51)</f>
        <v>617159.9</v>
      </c>
      <c r="AK37" s="22">
        <f>SUM(AK38+AK51)</f>
        <v>2042191.6</v>
      </c>
      <c r="AL37" s="22">
        <f>SUM(AL38+AL51)</f>
        <v>178000</v>
      </c>
      <c r="AM37" s="22">
        <f>SUM(AM38+AM51)</f>
        <v>125500</v>
      </c>
      <c r="AN37" s="22">
        <f>SUM(AN38+AN51)</f>
        <v>2099691.6</v>
      </c>
      <c r="AO37" s="22">
        <f t="shared" si="9"/>
        <v>278676.96595659963</v>
      </c>
      <c r="AP37" s="22">
        <f>SUM(AP38+AP51)</f>
        <v>1950000</v>
      </c>
      <c r="AQ37" s="22">
        <f>SUM(AQ38+AQ51)</f>
        <v>0</v>
      </c>
      <c r="AR37" s="22">
        <f t="shared" si="10"/>
        <v>258809.4764085208</v>
      </c>
      <c r="AS37" s="22"/>
      <c r="AT37" s="22">
        <f>SUM(AT38+AT51)</f>
        <v>129466.4</v>
      </c>
      <c r="AU37" s="22">
        <f>SUM(AU38+AU51)</f>
        <v>103446.21</v>
      </c>
      <c r="AV37" s="22">
        <f>SUM(AV38+AV51)</f>
        <v>13343.22</v>
      </c>
      <c r="AW37" s="22">
        <f t="shared" ref="AW37:AW99" si="57">SUM(AR37+AU37-AV37)</f>
        <v>348912.46640852082</v>
      </c>
      <c r="AX37" s="2"/>
      <c r="AY37" s="2"/>
      <c r="AZ37" s="2"/>
      <c r="BA37" s="2"/>
      <c r="BB37" s="2"/>
      <c r="BC37" s="2"/>
      <c r="BD37" s="2">
        <f t="shared" si="34"/>
        <v>0</v>
      </c>
      <c r="BE37" s="2">
        <f t="shared" si="35"/>
        <v>348912.46640852082</v>
      </c>
      <c r="BF37" s="2">
        <f t="shared" si="36"/>
        <v>0</v>
      </c>
      <c r="BG37" s="2">
        <f>SUM(BG38+BG51)</f>
        <v>177996.74000000002</v>
      </c>
      <c r="BH37" s="2">
        <f>SUM(BH38+BH51)</f>
        <v>538545.77</v>
      </c>
      <c r="BI37" s="2">
        <f>SUM(BI38+BI51)</f>
        <v>129212.3</v>
      </c>
      <c r="BJ37" s="2">
        <f>SUM(BJ38+BJ51)</f>
        <v>0</v>
      </c>
      <c r="BK37" s="2">
        <f>SUM(BK38+BK51)</f>
        <v>0</v>
      </c>
      <c r="BL37" s="2">
        <f>SUM(BL38+BL51)</f>
        <v>378314</v>
      </c>
      <c r="BM37" s="2">
        <f>SUM(BM38+BM51)</f>
        <v>378314</v>
      </c>
      <c r="BN37" s="2">
        <f>SUM(BN38+BN51+BN118)</f>
        <v>376639.88</v>
      </c>
      <c r="BO37" s="2">
        <f>SUM(BO38+BO51+BO118)</f>
        <v>92549.92</v>
      </c>
      <c r="BP37" s="2">
        <f>SUM(BP38+BP51+BP118)</f>
        <v>58014</v>
      </c>
      <c r="BQ37" s="2">
        <f>SUM(BQ38+BQ51+BQ118)</f>
        <v>292997.12</v>
      </c>
      <c r="BR37" s="2">
        <f>SUM(BR38+BR51+BR118)</f>
        <v>412849.91999999998</v>
      </c>
      <c r="BS37" s="2">
        <f>SUM(BS38+BS51+BS118)</f>
        <v>378602.41</v>
      </c>
      <c r="BT37" s="402">
        <f t="shared" si="7"/>
        <v>91.704610237056599</v>
      </c>
    </row>
    <row r="38" spans="1:72" x14ac:dyDescent="0.2">
      <c r="A38" s="29"/>
      <c r="B38" s="36" t="s">
        <v>56</v>
      </c>
      <c r="C38" s="35"/>
      <c r="D38" s="35"/>
      <c r="E38" s="35"/>
      <c r="F38" s="35"/>
      <c r="G38" s="35"/>
      <c r="H38" s="35"/>
      <c r="I38" s="21">
        <v>31</v>
      </c>
      <c r="J38" s="5" t="s">
        <v>5</v>
      </c>
      <c r="K38" s="22">
        <f>SUM(K39+K42+K48)</f>
        <v>807306.83</v>
      </c>
      <c r="L38" s="22">
        <f>SUM(L39+L42+L48)</f>
        <v>1112500</v>
      </c>
      <c r="M38" s="22">
        <f>SUM(M39+M42+M48)</f>
        <v>1112500</v>
      </c>
      <c r="N38" s="22">
        <f>SUM(N39+N42+N48)</f>
        <v>351000</v>
      </c>
      <c r="O38" s="22">
        <f>SUM(O39+O42+O48)</f>
        <v>351000</v>
      </c>
      <c r="P38" s="22">
        <f>SUM(P39+P42+P48)</f>
        <v>392000</v>
      </c>
      <c r="Q38" s="22">
        <f>SUM(Q39+Q42+Q48)</f>
        <v>392000</v>
      </c>
      <c r="R38" s="22">
        <f>SUM(R39+R42+R48)</f>
        <v>150369.04999999999</v>
      </c>
      <c r="S38" s="22">
        <f>SUM(S39+S42+S48)</f>
        <v>507550</v>
      </c>
      <c r="T38" s="22">
        <f>SUM(T39+T42+T48)</f>
        <v>240053.34999999998</v>
      </c>
      <c r="U38" s="22">
        <f>SUM(U39+U42+U48)</f>
        <v>0</v>
      </c>
      <c r="V38" s="22">
        <f>SUM(V39+V42+V48)</f>
        <v>807.07909604519773</v>
      </c>
      <c r="W38" s="22">
        <f>SUM(W39+W42+W48)</f>
        <v>507000</v>
      </c>
      <c r="X38" s="22">
        <f>SUM(X39+X42+X48)</f>
        <v>610500</v>
      </c>
      <c r="Y38" s="22">
        <f>SUM(Y39+Y42+Y48)</f>
        <v>677904</v>
      </c>
      <c r="Z38" s="22">
        <f>SUM(Z39+Z42+Z48)</f>
        <v>738500</v>
      </c>
      <c r="AA38" s="22">
        <f>SUM(AA39+AA42+AA48)</f>
        <v>678000</v>
      </c>
      <c r="AB38" s="22">
        <f>SUM(AB39+AB42+AB48)</f>
        <v>359004.03</v>
      </c>
      <c r="AC38" s="22">
        <f>SUM(AC39+AC42+AC48)</f>
        <v>678000</v>
      </c>
      <c r="AD38" s="22">
        <f>SUM(AD39+AD42+AD48)</f>
        <v>661000</v>
      </c>
      <c r="AE38" s="22">
        <f>SUM(AE39+AE42+AE48)</f>
        <v>0</v>
      </c>
      <c r="AF38" s="22">
        <f>SUM(AF39+AF42+AF48)</f>
        <v>0</v>
      </c>
      <c r="AG38" s="22">
        <f>SUM(AG39+AG42+AG48)</f>
        <v>661000</v>
      </c>
      <c r="AH38" s="22">
        <f>SUM(AH39+AH42+AH48)</f>
        <v>542477.54</v>
      </c>
      <c r="AI38" s="22">
        <f>SUM(AI39+AI42+AI48)</f>
        <v>744000</v>
      </c>
      <c r="AJ38" s="22">
        <f>SUM(AJ39+AJ42+AJ48)</f>
        <v>323911.41000000003</v>
      </c>
      <c r="AK38" s="22">
        <f>SUM(AK39+AK42+AK48)</f>
        <v>732500</v>
      </c>
      <c r="AL38" s="22">
        <f>SUM(AL39+AL42+AL48)</f>
        <v>0</v>
      </c>
      <c r="AM38" s="22">
        <f>SUM(AM39+AM42+AM48)</f>
        <v>0</v>
      </c>
      <c r="AN38" s="22">
        <f>SUM(AN39+AN42+AN48)</f>
        <v>732500</v>
      </c>
      <c r="AO38" s="22">
        <f t="shared" si="9"/>
        <v>97219.457163713581</v>
      </c>
      <c r="AP38" s="22">
        <f>SUM(AP39+AP42+AP48)</f>
        <v>732500</v>
      </c>
      <c r="AQ38" s="22"/>
      <c r="AR38" s="22">
        <f t="shared" si="10"/>
        <v>97219.457163713581</v>
      </c>
      <c r="AS38" s="22"/>
      <c r="AT38" s="22">
        <f>SUM(AT39+AT42+AT48)</f>
        <v>56819.530000000006</v>
      </c>
      <c r="AU38" s="22">
        <f>SUM(AU39+AU42+AU48)</f>
        <v>0</v>
      </c>
      <c r="AV38" s="22">
        <f>SUM(AV39+AV42+AV48)</f>
        <v>11945.05</v>
      </c>
      <c r="AW38" s="22">
        <f t="shared" si="57"/>
        <v>85274.407163713578</v>
      </c>
      <c r="AX38" s="2"/>
      <c r="AY38" s="2"/>
      <c r="AZ38" s="2"/>
      <c r="BA38" s="2"/>
      <c r="BB38" s="2"/>
      <c r="BC38" s="2"/>
      <c r="BD38" s="2">
        <f t="shared" si="34"/>
        <v>0</v>
      </c>
      <c r="BE38" s="2">
        <f t="shared" si="35"/>
        <v>85274.407163713578</v>
      </c>
      <c r="BF38" s="2">
        <f t="shared" si="36"/>
        <v>0</v>
      </c>
      <c r="BG38" s="2">
        <f>SUM(BG39+BG42+BG48)</f>
        <v>72580.95</v>
      </c>
      <c r="BH38" s="2">
        <f>SUM(BH39+BH42+BH48)</f>
        <v>120700</v>
      </c>
      <c r="BI38" s="2">
        <f>SUM(BI39+BI42+BI48)</f>
        <v>58557.979999999996</v>
      </c>
      <c r="BJ38" s="2">
        <f>SUM(BJ39+BJ42+BJ48)</f>
        <v>0</v>
      </c>
      <c r="BK38" s="2">
        <f>SUM(BK39+BK42+BK48)</f>
        <v>0</v>
      </c>
      <c r="BL38" s="2">
        <f>SUM(BL39+BL42+BL48)</f>
        <v>141300</v>
      </c>
      <c r="BM38" s="2">
        <f>SUM(BM39+BM42+BM48)</f>
        <v>141300</v>
      </c>
      <c r="BN38" s="2">
        <f>SUM(BN39+BN42+BN48)</f>
        <v>178953.15</v>
      </c>
      <c r="BO38" s="2">
        <f>SUM(BO39+BO42+BO48)</f>
        <v>39300</v>
      </c>
      <c r="BP38" s="2">
        <f>SUM(BP39+BP42+BP48)</f>
        <v>1300</v>
      </c>
      <c r="BQ38" s="2">
        <f>SUM(BQ39+BQ42+BQ48)</f>
        <v>128420.27</v>
      </c>
      <c r="BR38" s="2">
        <f>SUM(BR39+BR42+BR48)</f>
        <v>179300</v>
      </c>
      <c r="BS38" s="2">
        <f>SUM(BS39+BS42+BS48)</f>
        <v>179366.07</v>
      </c>
      <c r="BT38" s="402">
        <f t="shared" si="7"/>
        <v>100.03684885666482</v>
      </c>
    </row>
    <row r="39" spans="1:72" x14ac:dyDescent="0.2">
      <c r="A39" s="24"/>
      <c r="B39" s="31"/>
      <c r="C39" s="20"/>
      <c r="D39" s="20"/>
      <c r="E39" s="20"/>
      <c r="F39" s="20"/>
      <c r="G39" s="20"/>
      <c r="H39" s="20"/>
      <c r="I39" s="32">
        <v>311</v>
      </c>
      <c r="J39" s="33" t="s">
        <v>68</v>
      </c>
      <c r="K39" s="34">
        <f>SUM(K40)</f>
        <v>710476.99</v>
      </c>
      <c r="L39" s="34">
        <f>SUM(L40)</f>
        <v>972000</v>
      </c>
      <c r="M39" s="34">
        <f>SUM(M40)</f>
        <v>972000</v>
      </c>
      <c r="N39" s="34">
        <f t="shared" ref="N39:AP39" si="58">SUM(N40:N41)</f>
        <v>296000</v>
      </c>
      <c r="O39" s="34">
        <f t="shared" si="58"/>
        <v>296000</v>
      </c>
      <c r="P39" s="34">
        <f t="shared" si="58"/>
        <v>335000</v>
      </c>
      <c r="Q39" s="34">
        <f t="shared" si="58"/>
        <v>335000</v>
      </c>
      <c r="R39" s="34">
        <f t="shared" si="58"/>
        <v>121563.91</v>
      </c>
      <c r="S39" s="34">
        <f t="shared" si="58"/>
        <v>460000</v>
      </c>
      <c r="T39" s="34">
        <f t="shared" si="58"/>
        <v>212889.91999999998</v>
      </c>
      <c r="U39" s="34">
        <f t="shared" si="58"/>
        <v>0</v>
      </c>
      <c r="V39" s="34">
        <f t="shared" si="58"/>
        <v>609.74576271186436</v>
      </c>
      <c r="W39" s="34">
        <f t="shared" si="58"/>
        <v>460000</v>
      </c>
      <c r="X39" s="34">
        <f t="shared" si="58"/>
        <v>510000</v>
      </c>
      <c r="Y39" s="34">
        <f t="shared" si="58"/>
        <v>578000</v>
      </c>
      <c r="Z39" s="34">
        <f t="shared" si="58"/>
        <v>590000</v>
      </c>
      <c r="AA39" s="34">
        <f t="shared" si="58"/>
        <v>578000</v>
      </c>
      <c r="AB39" s="34">
        <f t="shared" si="58"/>
        <v>313059.54000000004</v>
      </c>
      <c r="AC39" s="34">
        <f t="shared" si="58"/>
        <v>578000</v>
      </c>
      <c r="AD39" s="34">
        <f t="shared" si="58"/>
        <v>561000</v>
      </c>
      <c r="AE39" s="34">
        <f t="shared" si="58"/>
        <v>0</v>
      </c>
      <c r="AF39" s="34">
        <f t="shared" si="58"/>
        <v>0</v>
      </c>
      <c r="AG39" s="34">
        <f t="shared" si="58"/>
        <v>561000</v>
      </c>
      <c r="AH39" s="34">
        <f t="shared" si="58"/>
        <v>462221.9</v>
      </c>
      <c r="AI39" s="34">
        <f t="shared" si="58"/>
        <v>620000</v>
      </c>
      <c r="AJ39" s="34">
        <f t="shared" si="58"/>
        <v>279321.5</v>
      </c>
      <c r="AK39" s="34">
        <f t="shared" si="58"/>
        <v>570000</v>
      </c>
      <c r="AL39" s="34">
        <f t="shared" si="58"/>
        <v>0</v>
      </c>
      <c r="AM39" s="34">
        <f t="shared" si="58"/>
        <v>0</v>
      </c>
      <c r="AN39" s="34">
        <f t="shared" si="58"/>
        <v>570000</v>
      </c>
      <c r="AO39" s="22">
        <f t="shared" si="9"/>
        <v>75652.000796336841</v>
      </c>
      <c r="AP39" s="34">
        <f t="shared" si="58"/>
        <v>570000</v>
      </c>
      <c r="AQ39" s="34"/>
      <c r="AR39" s="22">
        <f t="shared" si="10"/>
        <v>75652.000796336841</v>
      </c>
      <c r="AS39" s="22"/>
      <c r="AT39" s="22">
        <f t="shared" ref="AT39:AV39" si="59">SUM(AT40:AT41)</f>
        <v>45463.62</v>
      </c>
      <c r="AU39" s="22">
        <f t="shared" si="59"/>
        <v>0</v>
      </c>
      <c r="AV39" s="22">
        <f t="shared" si="59"/>
        <v>11945.05</v>
      </c>
      <c r="AW39" s="22">
        <f t="shared" si="57"/>
        <v>63706.950796336838</v>
      </c>
      <c r="AX39" s="2"/>
      <c r="AY39" s="2"/>
      <c r="AZ39" s="2"/>
      <c r="BA39" s="2"/>
      <c r="BB39" s="2"/>
      <c r="BC39" s="2"/>
      <c r="BD39" s="2">
        <f t="shared" si="34"/>
        <v>0</v>
      </c>
      <c r="BE39" s="2">
        <f t="shared" si="35"/>
        <v>63706.950796336838</v>
      </c>
      <c r="BF39" s="2">
        <f t="shared" si="36"/>
        <v>0</v>
      </c>
      <c r="BG39" s="2">
        <f>SUM(BG40+BG41)</f>
        <v>58423.12</v>
      </c>
      <c r="BH39" s="2">
        <f>SUM(BH40+BH41)</f>
        <v>91800</v>
      </c>
      <c r="BI39" s="2">
        <f t="shared" ref="BI39:BS39" si="60">SUM(BI40+BI41)</f>
        <v>45389.34</v>
      </c>
      <c r="BJ39" s="2">
        <f t="shared" si="60"/>
        <v>0</v>
      </c>
      <c r="BK39" s="2">
        <f t="shared" si="60"/>
        <v>0</v>
      </c>
      <c r="BL39" s="2">
        <f t="shared" si="60"/>
        <v>110100</v>
      </c>
      <c r="BM39" s="2">
        <f t="shared" si="60"/>
        <v>110100</v>
      </c>
      <c r="BN39" s="2">
        <f t="shared" si="60"/>
        <v>140280.10999999999</v>
      </c>
      <c r="BO39" s="2">
        <f t="shared" si="60"/>
        <v>30400</v>
      </c>
      <c r="BP39" s="2">
        <f t="shared" si="60"/>
        <v>0</v>
      </c>
      <c r="BQ39" s="2">
        <f t="shared" si="60"/>
        <v>100420.14</v>
      </c>
      <c r="BR39" s="2">
        <f t="shared" si="60"/>
        <v>140500</v>
      </c>
      <c r="BS39" s="2">
        <f t="shared" si="60"/>
        <v>140978.03</v>
      </c>
      <c r="BT39" s="402">
        <f t="shared" si="7"/>
        <v>100.34023487544484</v>
      </c>
    </row>
    <row r="40" spans="1:72" x14ac:dyDescent="0.2">
      <c r="A40" s="24"/>
      <c r="B40" s="31"/>
      <c r="C40" s="20"/>
      <c r="D40" s="20"/>
      <c r="E40" s="20"/>
      <c r="F40" s="20"/>
      <c r="G40" s="20"/>
      <c r="H40" s="20"/>
      <c r="I40" s="32">
        <v>31111</v>
      </c>
      <c r="J40" s="33" t="s">
        <v>25</v>
      </c>
      <c r="K40" s="34">
        <v>710476.99</v>
      </c>
      <c r="L40" s="34">
        <v>972000</v>
      </c>
      <c r="M40" s="34">
        <v>972000</v>
      </c>
      <c r="N40" s="34">
        <v>293000</v>
      </c>
      <c r="O40" s="34">
        <v>293000</v>
      </c>
      <c r="P40" s="34">
        <v>295000</v>
      </c>
      <c r="Q40" s="34">
        <v>295000</v>
      </c>
      <c r="R40" s="34">
        <v>121563.91</v>
      </c>
      <c r="S40" s="34">
        <v>250000</v>
      </c>
      <c r="T40" s="34">
        <v>176514.08</v>
      </c>
      <c r="U40" s="34"/>
      <c r="V40" s="22">
        <f t="shared" si="31"/>
        <v>84.745762711864401</v>
      </c>
      <c r="W40" s="34">
        <v>250000</v>
      </c>
      <c r="X40" s="34">
        <v>340000</v>
      </c>
      <c r="Y40" s="34">
        <v>408000</v>
      </c>
      <c r="Z40" s="34">
        <v>400000</v>
      </c>
      <c r="AA40" s="34">
        <v>408000</v>
      </c>
      <c r="AB40" s="34">
        <v>259070.82</v>
      </c>
      <c r="AC40" s="34">
        <v>408000</v>
      </c>
      <c r="AD40" s="34">
        <v>408000</v>
      </c>
      <c r="AE40" s="34"/>
      <c r="AF40" s="34"/>
      <c r="AG40" s="37">
        <f t="shared" si="32"/>
        <v>408000</v>
      </c>
      <c r="AH40" s="34">
        <v>413471.78</v>
      </c>
      <c r="AI40" s="34">
        <v>467000</v>
      </c>
      <c r="AJ40" s="2">
        <v>217454.78</v>
      </c>
      <c r="AK40" s="34">
        <v>480000</v>
      </c>
      <c r="AL40" s="34"/>
      <c r="AM40" s="34"/>
      <c r="AN40" s="2">
        <f t="shared" si="33"/>
        <v>480000</v>
      </c>
      <c r="AO40" s="22">
        <f t="shared" si="9"/>
        <v>63706.948039020499</v>
      </c>
      <c r="AP40" s="2">
        <v>480000</v>
      </c>
      <c r="AQ40" s="2"/>
      <c r="AR40" s="22">
        <f t="shared" si="10"/>
        <v>63706.948039020499</v>
      </c>
      <c r="AS40" s="22">
        <v>45463.62</v>
      </c>
      <c r="AT40" s="22">
        <v>45463.62</v>
      </c>
      <c r="AU40" s="22"/>
      <c r="AV40" s="22"/>
      <c r="AW40" s="22">
        <f t="shared" si="57"/>
        <v>63706.948039020499</v>
      </c>
      <c r="AX40" s="2">
        <v>63706.95</v>
      </c>
      <c r="AY40" s="2"/>
      <c r="AZ40" s="2"/>
      <c r="BA40" s="2"/>
      <c r="BB40" s="2"/>
      <c r="BC40" s="2"/>
      <c r="BD40" s="2">
        <f t="shared" si="34"/>
        <v>63706.95</v>
      </c>
      <c r="BE40" s="2">
        <f t="shared" si="35"/>
        <v>-1.9609794981079176E-3</v>
      </c>
      <c r="BF40" s="2">
        <f t="shared" si="36"/>
        <v>-63706.95</v>
      </c>
      <c r="BG40" s="2">
        <v>58423.12</v>
      </c>
      <c r="BH40" s="2">
        <v>85800</v>
      </c>
      <c r="BI40" s="2">
        <v>42029.34</v>
      </c>
      <c r="BJ40" s="2"/>
      <c r="BK40" s="2"/>
      <c r="BL40" s="4">
        <v>100000</v>
      </c>
      <c r="BM40" s="4">
        <v>100000</v>
      </c>
      <c r="BN40" s="2">
        <v>122820.11</v>
      </c>
      <c r="BO40" s="404">
        <v>23000</v>
      </c>
      <c r="BP40" s="2"/>
      <c r="BQ40" s="2">
        <v>90340.14</v>
      </c>
      <c r="BR40" s="22">
        <f>SUM(BM40+BO40-BP40)</f>
        <v>123000</v>
      </c>
      <c r="BS40" s="2">
        <v>123518.03</v>
      </c>
      <c r="BT40" s="402">
        <f t="shared" si="7"/>
        <v>100.42116260162601</v>
      </c>
    </row>
    <row r="41" spans="1:72" x14ac:dyDescent="0.2">
      <c r="A41" s="24"/>
      <c r="B41" s="31"/>
      <c r="C41" s="20"/>
      <c r="D41" s="20"/>
      <c r="E41" s="20"/>
      <c r="F41" s="20"/>
      <c r="G41" s="20"/>
      <c r="H41" s="20"/>
      <c r="I41" s="32">
        <v>31112</v>
      </c>
      <c r="J41" s="33" t="s">
        <v>175</v>
      </c>
      <c r="K41" s="34"/>
      <c r="L41" s="34"/>
      <c r="M41" s="34"/>
      <c r="N41" s="34">
        <v>3000</v>
      </c>
      <c r="O41" s="34">
        <v>3000</v>
      </c>
      <c r="P41" s="34">
        <v>40000</v>
      </c>
      <c r="Q41" s="34">
        <v>40000</v>
      </c>
      <c r="R41" s="34"/>
      <c r="S41" s="34">
        <v>210000</v>
      </c>
      <c r="T41" s="34">
        <v>36375.839999999997</v>
      </c>
      <c r="U41" s="34"/>
      <c r="V41" s="22">
        <f t="shared" si="31"/>
        <v>525</v>
      </c>
      <c r="W41" s="34">
        <v>210000</v>
      </c>
      <c r="X41" s="34">
        <v>170000</v>
      </c>
      <c r="Y41" s="34">
        <v>170000</v>
      </c>
      <c r="Z41" s="34">
        <v>190000</v>
      </c>
      <c r="AA41" s="34">
        <v>170000</v>
      </c>
      <c r="AB41" s="34">
        <v>53988.72</v>
      </c>
      <c r="AC41" s="34">
        <v>170000</v>
      </c>
      <c r="AD41" s="34">
        <v>153000</v>
      </c>
      <c r="AE41" s="34"/>
      <c r="AF41" s="34"/>
      <c r="AG41" s="37">
        <v>153000</v>
      </c>
      <c r="AH41" s="34">
        <v>48750.12</v>
      </c>
      <c r="AI41" s="34">
        <v>153000</v>
      </c>
      <c r="AJ41" s="2">
        <v>61866.720000000001</v>
      </c>
      <c r="AK41" s="34">
        <v>90000</v>
      </c>
      <c r="AL41" s="34"/>
      <c r="AM41" s="34"/>
      <c r="AN41" s="2">
        <f t="shared" si="33"/>
        <v>90000</v>
      </c>
      <c r="AO41" s="22">
        <f t="shared" si="9"/>
        <v>11945.052757316344</v>
      </c>
      <c r="AP41" s="2">
        <v>90000</v>
      </c>
      <c r="AQ41" s="2"/>
      <c r="AR41" s="22">
        <f t="shared" si="10"/>
        <v>11945.052757316344</v>
      </c>
      <c r="AS41" s="22"/>
      <c r="AT41" s="22"/>
      <c r="AU41" s="22"/>
      <c r="AV41" s="22">
        <v>11945.05</v>
      </c>
      <c r="AW41" s="22">
        <f t="shared" si="57"/>
        <v>2.7573163442866644E-3</v>
      </c>
      <c r="AX41" s="2"/>
      <c r="AY41" s="2"/>
      <c r="AZ41" s="2"/>
      <c r="BA41" s="2"/>
      <c r="BB41" s="2"/>
      <c r="BC41" s="2"/>
      <c r="BD41" s="2">
        <f t="shared" si="34"/>
        <v>0</v>
      </c>
      <c r="BE41" s="2">
        <f t="shared" si="35"/>
        <v>2.7573163442866644E-3</v>
      </c>
      <c r="BF41" s="2">
        <f t="shared" si="36"/>
        <v>0</v>
      </c>
      <c r="BG41" s="2"/>
      <c r="BH41" s="2">
        <v>6000</v>
      </c>
      <c r="BI41" s="2">
        <v>3360</v>
      </c>
      <c r="BJ41" s="2"/>
      <c r="BK41" s="2"/>
      <c r="BL41" s="4">
        <v>10100</v>
      </c>
      <c r="BM41" s="4">
        <v>10100</v>
      </c>
      <c r="BN41" s="2">
        <v>17460</v>
      </c>
      <c r="BO41" s="2">
        <v>7400</v>
      </c>
      <c r="BP41" s="2"/>
      <c r="BQ41" s="2">
        <v>10080</v>
      </c>
      <c r="BR41" s="22">
        <f>SUM(BM41+BO41-BP41)</f>
        <v>17500</v>
      </c>
      <c r="BS41" s="2">
        <v>17460</v>
      </c>
      <c r="BT41" s="402">
        <f t="shared" si="7"/>
        <v>99.771428571428572</v>
      </c>
    </row>
    <row r="42" spans="1:72" x14ac:dyDescent="0.2">
      <c r="A42" s="24"/>
      <c r="B42" s="31"/>
      <c r="C42" s="20"/>
      <c r="D42" s="20"/>
      <c r="E42" s="20"/>
      <c r="F42" s="20"/>
      <c r="G42" s="20"/>
      <c r="H42" s="20"/>
      <c r="I42" s="32">
        <v>312</v>
      </c>
      <c r="J42" s="33" t="s">
        <v>6</v>
      </c>
      <c r="K42" s="34">
        <f t="shared" ref="K42:W42" si="61">SUM(K46)</f>
        <v>0</v>
      </c>
      <c r="L42" s="34">
        <f t="shared" si="61"/>
        <v>8000</v>
      </c>
      <c r="M42" s="34">
        <f t="shared" si="61"/>
        <v>8000</v>
      </c>
      <c r="N42" s="34">
        <f t="shared" si="61"/>
        <v>14000</v>
      </c>
      <c r="O42" s="34">
        <f t="shared" si="61"/>
        <v>14000</v>
      </c>
      <c r="P42" s="34">
        <f t="shared" si="61"/>
        <v>12000</v>
      </c>
      <c r="Q42" s="34">
        <f t="shared" si="61"/>
        <v>12000</v>
      </c>
      <c r="R42" s="34">
        <f t="shared" si="61"/>
        <v>9962.77</v>
      </c>
      <c r="S42" s="34">
        <f t="shared" si="61"/>
        <v>15000</v>
      </c>
      <c r="T42" s="34">
        <f t="shared" si="61"/>
        <v>4500</v>
      </c>
      <c r="U42" s="34">
        <f t="shared" si="61"/>
        <v>0</v>
      </c>
      <c r="V42" s="34">
        <f t="shared" si="61"/>
        <v>125</v>
      </c>
      <c r="W42" s="34">
        <f t="shared" si="61"/>
        <v>15000</v>
      </c>
      <c r="X42" s="34">
        <f>SUM(X46:X46)</f>
        <v>27000</v>
      </c>
      <c r="Y42" s="34">
        <f>SUM(Y46:Y46)</f>
        <v>20000</v>
      </c>
      <c r="Z42" s="34">
        <v>52500</v>
      </c>
      <c r="AA42" s="34">
        <f>SUM(AA46:AA46)</f>
        <v>20000</v>
      </c>
      <c r="AB42" s="34">
        <f>SUM(AB46:AB46)</f>
        <v>0</v>
      </c>
      <c r="AC42" s="34">
        <f>SUM(AC46:AC46)</f>
        <v>20000</v>
      </c>
      <c r="AD42" s="34">
        <f>SUM(AD46:AD46)</f>
        <v>20000</v>
      </c>
      <c r="AE42" s="34">
        <f>SUM(AE46:AE46)</f>
        <v>0</v>
      </c>
      <c r="AF42" s="34">
        <f>SUM(AF46:AF46)</f>
        <v>0</v>
      </c>
      <c r="AG42" s="34">
        <f>SUM(AG46:AG46)</f>
        <v>20000</v>
      </c>
      <c r="AH42" s="34">
        <f>SUM(AH46:AH46)</f>
        <v>6000</v>
      </c>
      <c r="AI42" s="34">
        <f>SUM(AI46:AI46)</f>
        <v>20000</v>
      </c>
      <c r="AJ42" s="34">
        <f>SUM(AJ46:AJ46)</f>
        <v>0</v>
      </c>
      <c r="AK42" s="34">
        <f>SUM(AK46:AK47)</f>
        <v>65000</v>
      </c>
      <c r="AL42" s="34">
        <f>SUM(AL46:AL47)</f>
        <v>0</v>
      </c>
      <c r="AM42" s="34">
        <f>SUM(AM46:AM47)</f>
        <v>0</v>
      </c>
      <c r="AN42" s="34">
        <f>SUM(AN46:AN47)</f>
        <v>65000</v>
      </c>
      <c r="AO42" s="22">
        <f t="shared" si="9"/>
        <v>8626.9825469506923</v>
      </c>
      <c r="AP42" s="34">
        <f>SUM(AP46:AP47)</f>
        <v>65000</v>
      </c>
      <c r="AQ42" s="34"/>
      <c r="AR42" s="22">
        <f t="shared" si="10"/>
        <v>8626.9825469506923</v>
      </c>
      <c r="AS42" s="22"/>
      <c r="AT42" s="22">
        <f>SUM(AT46:AT47)</f>
        <v>3854.4</v>
      </c>
      <c r="AU42" s="22">
        <f>SUM(AU46:AU47)</f>
        <v>0</v>
      </c>
      <c r="AV42" s="22">
        <f>SUM(AV46:AV47)</f>
        <v>0</v>
      </c>
      <c r="AW42" s="22">
        <f t="shared" si="57"/>
        <v>8626.9825469506923</v>
      </c>
      <c r="AX42" s="2"/>
      <c r="AY42" s="2"/>
      <c r="AZ42" s="2"/>
      <c r="BA42" s="2"/>
      <c r="BB42" s="2"/>
      <c r="BC42" s="2"/>
      <c r="BD42" s="2">
        <f t="shared" si="34"/>
        <v>0</v>
      </c>
      <c r="BE42" s="2">
        <f t="shared" si="35"/>
        <v>8626.9825469506923</v>
      </c>
      <c r="BF42" s="2">
        <f t="shared" si="36"/>
        <v>0</v>
      </c>
      <c r="BG42" s="2">
        <f>SUM(BG46:BG47)</f>
        <v>4518</v>
      </c>
      <c r="BH42" s="2">
        <f>SUM(BH45:BH47)</f>
        <v>12700</v>
      </c>
      <c r="BI42" s="2">
        <f>SUM(BI45:BI47)</f>
        <v>5679.37</v>
      </c>
      <c r="BJ42" s="2">
        <f>SUM(BJ45:BJ47)</f>
        <v>0</v>
      </c>
      <c r="BK42" s="2">
        <f>SUM(BK45:BK47)</f>
        <v>0</v>
      </c>
      <c r="BL42" s="4">
        <f>SUM(BL45:BL47)</f>
        <v>12700</v>
      </c>
      <c r="BM42" s="4">
        <f>SUM(BM45:BM47)</f>
        <v>12700</v>
      </c>
      <c r="BN42" s="4">
        <f>SUM(BN43:BN47)</f>
        <v>13625.189999999999</v>
      </c>
      <c r="BO42" s="4">
        <f>SUM(BO43:BO47)</f>
        <v>2300</v>
      </c>
      <c r="BP42" s="4">
        <f>SUM(BP43:BP47)</f>
        <v>1300</v>
      </c>
      <c r="BQ42" s="4">
        <f>SUM(BQ43:BQ47)</f>
        <v>11278.77</v>
      </c>
      <c r="BR42" s="4">
        <f>SUM(BR43:BR47)</f>
        <v>13700</v>
      </c>
      <c r="BS42" s="4">
        <f>SUM(BS43:BS47)</f>
        <v>13340.19</v>
      </c>
      <c r="BT42" s="402">
        <f t="shared" si="7"/>
        <v>97.3736496350365</v>
      </c>
    </row>
    <row r="43" spans="1:72" x14ac:dyDescent="0.2">
      <c r="A43" s="24"/>
      <c r="B43" s="31"/>
      <c r="C43" s="20"/>
      <c r="D43" s="20"/>
      <c r="E43" s="20"/>
      <c r="F43" s="20"/>
      <c r="G43" s="20"/>
      <c r="H43" s="20"/>
      <c r="I43" s="32">
        <v>31212</v>
      </c>
      <c r="J43" s="33" t="s">
        <v>872</v>
      </c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22"/>
      <c r="AP43" s="34"/>
      <c r="AQ43" s="34"/>
      <c r="AR43" s="22"/>
      <c r="AS43" s="22"/>
      <c r="AT43" s="22"/>
      <c r="AU43" s="22"/>
      <c r="AV43" s="22"/>
      <c r="AW43" s="2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4"/>
      <c r="BM43" s="4"/>
      <c r="BN43" s="4">
        <v>900</v>
      </c>
      <c r="BO43" s="4">
        <v>900</v>
      </c>
      <c r="BP43" s="4"/>
      <c r="BQ43" s="4"/>
      <c r="BR43" s="22">
        <f t="shared" ref="BR43:BR47" si="62">SUM(BM43+BO43-BP43)</f>
        <v>900</v>
      </c>
      <c r="BS43" s="4">
        <v>900</v>
      </c>
      <c r="BT43" s="402">
        <f t="shared" si="7"/>
        <v>100</v>
      </c>
    </row>
    <row r="44" spans="1:72" x14ac:dyDescent="0.2">
      <c r="A44" s="24"/>
      <c r="B44" s="31"/>
      <c r="C44" s="20"/>
      <c r="D44" s="20"/>
      <c r="E44" s="20"/>
      <c r="F44" s="20"/>
      <c r="G44" s="20"/>
      <c r="H44" s="20"/>
      <c r="I44" s="32">
        <v>31213</v>
      </c>
      <c r="J44" s="33" t="s">
        <v>873</v>
      </c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22"/>
      <c r="AP44" s="34"/>
      <c r="AQ44" s="34"/>
      <c r="AR44" s="22"/>
      <c r="AS44" s="22"/>
      <c r="AT44" s="22"/>
      <c r="AU44" s="22"/>
      <c r="AV44" s="22"/>
      <c r="AW44" s="2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4"/>
      <c r="BM44" s="4"/>
      <c r="BN44" s="4">
        <v>300</v>
      </c>
      <c r="BO44" s="4">
        <v>300</v>
      </c>
      <c r="BP44" s="4"/>
      <c r="BQ44" s="4"/>
      <c r="BR44" s="22">
        <f t="shared" si="62"/>
        <v>300</v>
      </c>
      <c r="BS44" s="4">
        <v>300</v>
      </c>
      <c r="BT44" s="402">
        <f t="shared" si="7"/>
        <v>100</v>
      </c>
    </row>
    <row r="45" spans="1:72" x14ac:dyDescent="0.2">
      <c r="A45" s="24"/>
      <c r="B45" s="31"/>
      <c r="C45" s="20"/>
      <c r="D45" s="20"/>
      <c r="E45" s="20"/>
      <c r="F45" s="20"/>
      <c r="G45" s="20"/>
      <c r="H45" s="20"/>
      <c r="I45" s="32">
        <v>31216</v>
      </c>
      <c r="J45" s="33" t="s">
        <v>306</v>
      </c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22"/>
      <c r="AP45" s="34"/>
      <c r="AQ45" s="34"/>
      <c r="AR45" s="22"/>
      <c r="AS45" s="22"/>
      <c r="AT45" s="22"/>
      <c r="AU45" s="22"/>
      <c r="AV45" s="22"/>
      <c r="AW45" s="2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>
        <v>1200</v>
      </c>
      <c r="BI45" s="2">
        <v>1200</v>
      </c>
      <c r="BJ45" s="2"/>
      <c r="BK45" s="2"/>
      <c r="BL45" s="4">
        <v>1200</v>
      </c>
      <c r="BM45" s="4">
        <v>1200</v>
      </c>
      <c r="BN45" s="2">
        <v>1800</v>
      </c>
      <c r="BO45" s="2">
        <v>600</v>
      </c>
      <c r="BP45" s="2"/>
      <c r="BQ45" s="2">
        <v>1200</v>
      </c>
      <c r="BR45" s="22">
        <f t="shared" si="62"/>
        <v>1800</v>
      </c>
      <c r="BS45" s="2">
        <v>1800</v>
      </c>
      <c r="BT45" s="402">
        <f t="shared" si="7"/>
        <v>100</v>
      </c>
    </row>
    <row r="46" spans="1:72" x14ac:dyDescent="0.2">
      <c r="A46" s="24"/>
      <c r="B46" s="31"/>
      <c r="C46" s="20"/>
      <c r="D46" s="20"/>
      <c r="E46" s="20"/>
      <c r="F46" s="20"/>
      <c r="G46" s="20"/>
      <c r="H46" s="20"/>
      <c r="I46" s="32">
        <v>31219</v>
      </c>
      <c r="J46" s="33" t="s">
        <v>6</v>
      </c>
      <c r="K46" s="34">
        <v>0</v>
      </c>
      <c r="L46" s="34">
        <v>8000</v>
      </c>
      <c r="M46" s="34">
        <v>8000</v>
      </c>
      <c r="N46" s="34">
        <v>14000</v>
      </c>
      <c r="O46" s="34">
        <v>14000</v>
      </c>
      <c r="P46" s="34">
        <v>12000</v>
      </c>
      <c r="Q46" s="34">
        <v>12000</v>
      </c>
      <c r="R46" s="34">
        <v>9962.77</v>
      </c>
      <c r="S46" s="34">
        <v>15000</v>
      </c>
      <c r="T46" s="34">
        <v>4500</v>
      </c>
      <c r="U46" s="34"/>
      <c r="V46" s="22">
        <f t="shared" si="31"/>
        <v>125</v>
      </c>
      <c r="W46" s="34">
        <v>15000</v>
      </c>
      <c r="X46" s="34">
        <v>27000</v>
      </c>
      <c r="Y46" s="34">
        <v>20000</v>
      </c>
      <c r="Z46" s="34">
        <v>20000</v>
      </c>
      <c r="AA46" s="34">
        <v>20000</v>
      </c>
      <c r="AB46" s="34"/>
      <c r="AC46" s="34">
        <v>20000</v>
      </c>
      <c r="AD46" s="34">
        <v>20000</v>
      </c>
      <c r="AE46" s="34"/>
      <c r="AF46" s="34"/>
      <c r="AG46" s="37">
        <f>SUM(AD46+AE46-AF46)</f>
        <v>20000</v>
      </c>
      <c r="AH46" s="34">
        <v>6000</v>
      </c>
      <c r="AI46" s="34">
        <v>20000</v>
      </c>
      <c r="AJ46" s="2">
        <v>0</v>
      </c>
      <c r="AK46" s="34">
        <v>35000</v>
      </c>
      <c r="AL46" s="34"/>
      <c r="AM46" s="34"/>
      <c r="AN46" s="2">
        <f t="shared" si="33"/>
        <v>35000</v>
      </c>
      <c r="AO46" s="22">
        <f t="shared" si="9"/>
        <v>4645.298294511912</v>
      </c>
      <c r="AP46" s="2">
        <v>35000</v>
      </c>
      <c r="AQ46" s="2"/>
      <c r="AR46" s="22">
        <f t="shared" si="10"/>
        <v>4645.298294511912</v>
      </c>
      <c r="AS46" s="22">
        <v>1200</v>
      </c>
      <c r="AT46" s="22">
        <v>1200</v>
      </c>
      <c r="AU46" s="22"/>
      <c r="AV46" s="22"/>
      <c r="AW46" s="22">
        <f t="shared" si="57"/>
        <v>4645.298294511912</v>
      </c>
      <c r="AX46" s="2">
        <v>4645.3</v>
      </c>
      <c r="AY46" s="2"/>
      <c r="AZ46" s="2"/>
      <c r="BA46" s="2"/>
      <c r="BB46" s="2"/>
      <c r="BC46" s="2"/>
      <c r="BD46" s="2">
        <f t="shared" si="34"/>
        <v>4645.3</v>
      </c>
      <c r="BE46" s="2">
        <f t="shared" si="35"/>
        <v>-1.7054880881914869E-3</v>
      </c>
      <c r="BF46" s="2">
        <f t="shared" si="36"/>
        <v>-4645.3</v>
      </c>
      <c r="BG46" s="2">
        <v>1200</v>
      </c>
      <c r="BH46" s="2">
        <v>5500</v>
      </c>
      <c r="BI46" s="2">
        <v>1479.37</v>
      </c>
      <c r="BJ46" s="2"/>
      <c r="BK46" s="2"/>
      <c r="BL46" s="4">
        <v>5500</v>
      </c>
      <c r="BM46" s="4">
        <v>5500</v>
      </c>
      <c r="BN46" s="2">
        <v>4125.1899999999996</v>
      </c>
      <c r="BO46" s="2"/>
      <c r="BP46" s="2">
        <v>1300</v>
      </c>
      <c r="BQ46" s="2">
        <v>4078.77</v>
      </c>
      <c r="BR46" s="22">
        <f t="shared" si="62"/>
        <v>4200</v>
      </c>
      <c r="BS46" s="4">
        <v>3840.19</v>
      </c>
      <c r="BT46" s="402">
        <f t="shared" si="7"/>
        <v>91.433095238095234</v>
      </c>
    </row>
    <row r="47" spans="1:72" x14ac:dyDescent="0.2">
      <c r="A47" s="24"/>
      <c r="B47" s="31"/>
      <c r="C47" s="20"/>
      <c r="D47" s="20"/>
      <c r="E47" s="20"/>
      <c r="F47" s="20"/>
      <c r="G47" s="20"/>
      <c r="H47" s="20"/>
      <c r="I47" s="32">
        <v>31219</v>
      </c>
      <c r="J47" s="33" t="s">
        <v>252</v>
      </c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22"/>
      <c r="W47" s="34"/>
      <c r="X47" s="34"/>
      <c r="Y47" s="34">
        <v>0</v>
      </c>
      <c r="Z47" s="34">
        <v>25000</v>
      </c>
      <c r="AA47" s="34">
        <v>25000</v>
      </c>
      <c r="AB47" s="34"/>
      <c r="AC47" s="34">
        <v>25000</v>
      </c>
      <c r="AD47" s="34">
        <v>25000</v>
      </c>
      <c r="AE47" s="34"/>
      <c r="AF47" s="34"/>
      <c r="AG47" s="37">
        <f t="shared" ref="AG47:AG50" si="63">SUM(AD47+AE47-AF47)</f>
        <v>25000</v>
      </c>
      <c r="AH47" s="34">
        <v>22916.85</v>
      </c>
      <c r="AI47" s="34">
        <v>35000</v>
      </c>
      <c r="AJ47" s="2">
        <v>12500.1</v>
      </c>
      <c r="AK47" s="34">
        <v>30000</v>
      </c>
      <c r="AL47" s="34"/>
      <c r="AM47" s="34"/>
      <c r="AN47" s="2">
        <f t="shared" si="33"/>
        <v>30000</v>
      </c>
      <c r="AO47" s="22">
        <f t="shared" si="9"/>
        <v>3981.6842524387812</v>
      </c>
      <c r="AP47" s="2">
        <v>30000</v>
      </c>
      <c r="AQ47" s="2"/>
      <c r="AR47" s="22">
        <f t="shared" si="10"/>
        <v>3981.6842524387812</v>
      </c>
      <c r="AS47" s="22">
        <v>2654.4</v>
      </c>
      <c r="AT47" s="22">
        <v>2654.4</v>
      </c>
      <c r="AU47" s="22"/>
      <c r="AV47" s="22"/>
      <c r="AW47" s="22">
        <f t="shared" si="57"/>
        <v>3981.6842524387812</v>
      </c>
      <c r="AX47" s="2">
        <v>3981.68</v>
      </c>
      <c r="AY47" s="2"/>
      <c r="AZ47" s="2"/>
      <c r="BA47" s="2"/>
      <c r="BB47" s="2"/>
      <c r="BC47" s="2"/>
      <c r="BD47" s="2">
        <f t="shared" si="34"/>
        <v>3981.68</v>
      </c>
      <c r="BE47" s="2">
        <f t="shared" si="35"/>
        <v>4.2524387813500653E-3</v>
      </c>
      <c r="BF47" s="2">
        <f t="shared" si="36"/>
        <v>-3981.68</v>
      </c>
      <c r="BG47" s="2">
        <v>3318</v>
      </c>
      <c r="BH47" s="2">
        <v>6000</v>
      </c>
      <c r="BI47" s="2">
        <v>3000</v>
      </c>
      <c r="BJ47" s="2"/>
      <c r="BK47" s="2"/>
      <c r="BL47" s="4">
        <v>6000</v>
      </c>
      <c r="BM47" s="4">
        <v>6000</v>
      </c>
      <c r="BN47" s="2">
        <v>6500</v>
      </c>
      <c r="BO47" s="2">
        <v>500</v>
      </c>
      <c r="BP47" s="2"/>
      <c r="BQ47" s="2">
        <v>6000</v>
      </c>
      <c r="BR47" s="22">
        <f t="shared" si="62"/>
        <v>6500</v>
      </c>
      <c r="BS47" s="2">
        <v>6500</v>
      </c>
      <c r="BT47" s="402">
        <f t="shared" si="7"/>
        <v>100</v>
      </c>
    </row>
    <row r="48" spans="1:72" x14ac:dyDescent="0.2">
      <c r="A48" s="24"/>
      <c r="B48" s="31"/>
      <c r="C48" s="20"/>
      <c r="D48" s="20"/>
      <c r="E48" s="20"/>
      <c r="F48" s="20"/>
      <c r="G48" s="20"/>
      <c r="H48" s="20"/>
      <c r="I48" s="32">
        <v>313</v>
      </c>
      <c r="J48" s="33" t="s">
        <v>69</v>
      </c>
      <c r="K48" s="34">
        <f t="shared" ref="K48:AP48" si="64">SUM(K49:K50)</f>
        <v>96829.84</v>
      </c>
      <c r="L48" s="34">
        <f t="shared" si="64"/>
        <v>132500</v>
      </c>
      <c r="M48" s="34">
        <f t="shared" si="64"/>
        <v>132500</v>
      </c>
      <c r="N48" s="34">
        <f t="shared" si="64"/>
        <v>41000</v>
      </c>
      <c r="O48" s="34">
        <f t="shared" si="64"/>
        <v>41000</v>
      </c>
      <c r="P48" s="34">
        <f t="shared" si="64"/>
        <v>45000</v>
      </c>
      <c r="Q48" s="34">
        <f t="shared" si="64"/>
        <v>45000</v>
      </c>
      <c r="R48" s="34">
        <f t="shared" si="64"/>
        <v>18842.37</v>
      </c>
      <c r="S48" s="34">
        <f t="shared" si="64"/>
        <v>32550</v>
      </c>
      <c r="T48" s="34">
        <f t="shared" si="64"/>
        <v>22663.43</v>
      </c>
      <c r="U48" s="34">
        <f t="shared" si="64"/>
        <v>0</v>
      </c>
      <c r="V48" s="34">
        <f t="shared" si="64"/>
        <v>72.333333333333343</v>
      </c>
      <c r="W48" s="34">
        <f t="shared" si="64"/>
        <v>32000</v>
      </c>
      <c r="X48" s="34">
        <f t="shared" si="64"/>
        <v>73500</v>
      </c>
      <c r="Y48" s="34">
        <f t="shared" si="64"/>
        <v>79904</v>
      </c>
      <c r="Z48" s="34">
        <f t="shared" si="64"/>
        <v>96000</v>
      </c>
      <c r="AA48" s="34">
        <f t="shared" si="64"/>
        <v>80000</v>
      </c>
      <c r="AB48" s="34">
        <f t="shared" si="64"/>
        <v>45944.49</v>
      </c>
      <c r="AC48" s="34">
        <f t="shared" si="64"/>
        <v>80000</v>
      </c>
      <c r="AD48" s="34">
        <f t="shared" si="64"/>
        <v>80000</v>
      </c>
      <c r="AE48" s="34">
        <f t="shared" si="64"/>
        <v>0</v>
      </c>
      <c r="AF48" s="34">
        <f t="shared" si="64"/>
        <v>0</v>
      </c>
      <c r="AG48" s="34">
        <f t="shared" si="64"/>
        <v>80000</v>
      </c>
      <c r="AH48" s="34">
        <f t="shared" si="64"/>
        <v>74255.64</v>
      </c>
      <c r="AI48" s="34">
        <f t="shared" si="64"/>
        <v>104000</v>
      </c>
      <c r="AJ48" s="34">
        <f t="shared" si="64"/>
        <v>44589.91</v>
      </c>
      <c r="AK48" s="34">
        <f t="shared" si="64"/>
        <v>97500</v>
      </c>
      <c r="AL48" s="34">
        <f t="shared" si="64"/>
        <v>0</v>
      </c>
      <c r="AM48" s="34">
        <f t="shared" si="64"/>
        <v>0</v>
      </c>
      <c r="AN48" s="34">
        <f t="shared" si="64"/>
        <v>97500</v>
      </c>
      <c r="AO48" s="22">
        <f t="shared" si="9"/>
        <v>12940.473820426039</v>
      </c>
      <c r="AP48" s="34">
        <f t="shared" si="64"/>
        <v>97500</v>
      </c>
      <c r="AQ48" s="34"/>
      <c r="AR48" s="22">
        <f t="shared" si="10"/>
        <v>12940.473820426039</v>
      </c>
      <c r="AS48" s="22"/>
      <c r="AT48" s="22">
        <f t="shared" ref="AT48:AV48" si="65">SUM(AT49:AT50)</f>
        <v>7501.51</v>
      </c>
      <c r="AU48" s="22">
        <f t="shared" si="65"/>
        <v>0</v>
      </c>
      <c r="AV48" s="22">
        <f t="shared" si="65"/>
        <v>0</v>
      </c>
      <c r="AW48" s="22">
        <f t="shared" si="57"/>
        <v>12940.473820426039</v>
      </c>
      <c r="AX48" s="2"/>
      <c r="AY48" s="2"/>
      <c r="AZ48" s="2"/>
      <c r="BA48" s="2"/>
      <c r="BB48" s="2"/>
      <c r="BC48" s="2"/>
      <c r="BD48" s="2">
        <f t="shared" si="34"/>
        <v>0</v>
      </c>
      <c r="BE48" s="2">
        <f t="shared" si="35"/>
        <v>12940.473820426039</v>
      </c>
      <c r="BF48" s="2">
        <f t="shared" si="36"/>
        <v>0</v>
      </c>
      <c r="BG48" s="2">
        <f>SUM(BG50+BG49)</f>
        <v>9639.83</v>
      </c>
      <c r="BH48" s="2">
        <f>SUM(BH50+BH49)</f>
        <v>16200</v>
      </c>
      <c r="BI48" s="2">
        <f t="shared" ref="BI48:BS48" si="66">SUM(BI50+BI49)</f>
        <v>7489.2699999999995</v>
      </c>
      <c r="BJ48" s="2">
        <f t="shared" si="66"/>
        <v>0</v>
      </c>
      <c r="BK48" s="2">
        <f t="shared" si="66"/>
        <v>0</v>
      </c>
      <c r="BL48" s="4">
        <f t="shared" si="66"/>
        <v>18500</v>
      </c>
      <c r="BM48" s="4">
        <f t="shared" si="66"/>
        <v>18500</v>
      </c>
      <c r="BN48" s="4">
        <f t="shared" si="66"/>
        <v>25047.850000000002</v>
      </c>
      <c r="BO48" s="4">
        <f t="shared" si="66"/>
        <v>6600</v>
      </c>
      <c r="BP48" s="4">
        <f t="shared" si="66"/>
        <v>0</v>
      </c>
      <c r="BQ48" s="4">
        <f t="shared" si="66"/>
        <v>16721.36</v>
      </c>
      <c r="BR48" s="4">
        <f t="shared" si="66"/>
        <v>25100</v>
      </c>
      <c r="BS48" s="4">
        <f t="shared" si="66"/>
        <v>25047.850000000002</v>
      </c>
      <c r="BT48" s="402">
        <f t="shared" si="7"/>
        <v>99.792231075697231</v>
      </c>
    </row>
    <row r="49" spans="1:72" x14ac:dyDescent="0.2">
      <c r="A49" s="24"/>
      <c r="B49" s="31"/>
      <c r="C49" s="20"/>
      <c r="D49" s="20"/>
      <c r="E49" s="20"/>
      <c r="F49" s="20"/>
      <c r="G49" s="20"/>
      <c r="H49" s="20"/>
      <c r="I49" s="32">
        <v>31321</v>
      </c>
      <c r="J49" s="33" t="s">
        <v>7</v>
      </c>
      <c r="K49" s="34">
        <v>96829.84</v>
      </c>
      <c r="L49" s="34">
        <v>132500</v>
      </c>
      <c r="M49" s="34">
        <v>132500</v>
      </c>
      <c r="N49" s="34">
        <v>41000</v>
      </c>
      <c r="O49" s="34">
        <v>41000</v>
      </c>
      <c r="P49" s="34">
        <v>45000</v>
      </c>
      <c r="Q49" s="34">
        <v>45000</v>
      </c>
      <c r="R49" s="34">
        <v>18842.37</v>
      </c>
      <c r="S49" s="34">
        <v>32550</v>
      </c>
      <c r="T49" s="34">
        <v>22663.43</v>
      </c>
      <c r="U49" s="34"/>
      <c r="V49" s="22">
        <f t="shared" si="31"/>
        <v>72.333333333333343</v>
      </c>
      <c r="W49" s="34">
        <v>32000</v>
      </c>
      <c r="X49" s="34">
        <v>51500</v>
      </c>
      <c r="Y49" s="34">
        <v>58904</v>
      </c>
      <c r="Z49" s="34">
        <v>65000</v>
      </c>
      <c r="AA49" s="34">
        <v>59000</v>
      </c>
      <c r="AB49" s="34">
        <v>37242.75</v>
      </c>
      <c r="AC49" s="34">
        <v>59000</v>
      </c>
      <c r="AD49" s="34">
        <v>59000</v>
      </c>
      <c r="AE49" s="34"/>
      <c r="AF49" s="34"/>
      <c r="AG49" s="37">
        <f t="shared" si="63"/>
        <v>59000</v>
      </c>
      <c r="AH49" s="34">
        <v>68222.850000000006</v>
      </c>
      <c r="AI49" s="34">
        <v>78000</v>
      </c>
      <c r="AJ49" s="2">
        <v>35823.620000000003</v>
      </c>
      <c r="AK49" s="34">
        <v>81000</v>
      </c>
      <c r="AL49" s="34"/>
      <c r="AM49" s="34"/>
      <c r="AN49" s="2">
        <f t="shared" si="33"/>
        <v>81000</v>
      </c>
      <c r="AO49" s="22">
        <f t="shared" si="9"/>
        <v>10750.54748158471</v>
      </c>
      <c r="AP49" s="2">
        <v>81000</v>
      </c>
      <c r="AQ49" s="2"/>
      <c r="AR49" s="22">
        <f t="shared" si="10"/>
        <v>10750.54748158471</v>
      </c>
      <c r="AS49" s="22">
        <v>7501.51</v>
      </c>
      <c r="AT49" s="22">
        <v>7501.51</v>
      </c>
      <c r="AU49" s="22"/>
      <c r="AV49" s="22"/>
      <c r="AW49" s="22">
        <f t="shared" si="57"/>
        <v>10750.54748158471</v>
      </c>
      <c r="AX49" s="2">
        <v>10750.55</v>
      </c>
      <c r="AY49" s="2"/>
      <c r="AZ49" s="2"/>
      <c r="BA49" s="2"/>
      <c r="BB49" s="2"/>
      <c r="BC49" s="2"/>
      <c r="BD49" s="2">
        <f t="shared" si="34"/>
        <v>10750.55</v>
      </c>
      <c r="BE49" s="2">
        <f t="shared" si="35"/>
        <v>-2.5184152891597478E-3</v>
      </c>
      <c r="BF49" s="2">
        <f t="shared" si="36"/>
        <v>-10750.55</v>
      </c>
      <c r="BG49" s="2">
        <v>9639.83</v>
      </c>
      <c r="BH49" s="2">
        <v>14200</v>
      </c>
      <c r="BI49" s="2">
        <v>6934.87</v>
      </c>
      <c r="BJ49" s="2"/>
      <c r="BK49" s="2"/>
      <c r="BL49" s="4">
        <v>16500</v>
      </c>
      <c r="BM49" s="4">
        <v>16500</v>
      </c>
      <c r="BN49" s="2">
        <v>22166.95</v>
      </c>
      <c r="BO49" s="2">
        <v>5700</v>
      </c>
      <c r="BP49" s="2"/>
      <c r="BQ49" s="2">
        <v>15058.16</v>
      </c>
      <c r="BR49" s="22">
        <f>SUM(BM49+BO49-BP49)</f>
        <v>22200</v>
      </c>
      <c r="BS49" s="2">
        <v>22166.95</v>
      </c>
      <c r="BT49" s="402">
        <f t="shared" si="7"/>
        <v>99.851126126126132</v>
      </c>
    </row>
    <row r="50" spans="1:72" x14ac:dyDescent="0.2">
      <c r="A50" s="24"/>
      <c r="B50" s="31"/>
      <c r="C50" s="20"/>
      <c r="D50" s="20"/>
      <c r="E50" s="20"/>
      <c r="F50" s="20"/>
      <c r="G50" s="20"/>
      <c r="H50" s="20"/>
      <c r="I50" s="32">
        <v>31321</v>
      </c>
      <c r="J50" s="33" t="s">
        <v>201</v>
      </c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22"/>
      <c r="W50" s="34"/>
      <c r="X50" s="34">
        <v>22000</v>
      </c>
      <c r="Y50" s="34">
        <v>21000</v>
      </c>
      <c r="Z50" s="34">
        <v>31000</v>
      </c>
      <c r="AA50" s="34">
        <v>21000</v>
      </c>
      <c r="AB50" s="34">
        <v>8701.74</v>
      </c>
      <c r="AC50" s="34">
        <v>21000</v>
      </c>
      <c r="AD50" s="34">
        <v>21000</v>
      </c>
      <c r="AE50" s="34"/>
      <c r="AF50" s="34"/>
      <c r="AG50" s="37">
        <f t="shared" si="63"/>
        <v>21000</v>
      </c>
      <c r="AH50" s="34">
        <v>6032.79</v>
      </c>
      <c r="AI50" s="34">
        <v>26000</v>
      </c>
      <c r="AJ50" s="2">
        <v>8766.2900000000009</v>
      </c>
      <c r="AK50" s="34">
        <v>16500</v>
      </c>
      <c r="AL50" s="34"/>
      <c r="AM50" s="34"/>
      <c r="AN50" s="2">
        <f t="shared" si="33"/>
        <v>16500</v>
      </c>
      <c r="AO50" s="22">
        <f t="shared" si="9"/>
        <v>2189.9263388413297</v>
      </c>
      <c r="AP50" s="2">
        <v>16500</v>
      </c>
      <c r="AQ50" s="2"/>
      <c r="AR50" s="22">
        <f t="shared" si="10"/>
        <v>2189.9263388413297</v>
      </c>
      <c r="AS50" s="22"/>
      <c r="AT50" s="22"/>
      <c r="AU50" s="22"/>
      <c r="AV50" s="22"/>
      <c r="AW50" s="22">
        <f t="shared" si="57"/>
        <v>2189.9263388413297</v>
      </c>
      <c r="AX50" s="2">
        <v>2189.9299999999998</v>
      </c>
      <c r="AY50" s="2"/>
      <c r="AZ50" s="2"/>
      <c r="BA50" s="2"/>
      <c r="BB50" s="2"/>
      <c r="BC50" s="2"/>
      <c r="BD50" s="2">
        <f t="shared" si="34"/>
        <v>2189.9299999999998</v>
      </c>
      <c r="BE50" s="2">
        <f t="shared" si="35"/>
        <v>-3.661158670183795E-3</v>
      </c>
      <c r="BF50" s="2">
        <f t="shared" si="36"/>
        <v>-2189.9299999999998</v>
      </c>
      <c r="BG50" s="2"/>
      <c r="BH50" s="2">
        <v>2000</v>
      </c>
      <c r="BI50" s="2">
        <v>554.4</v>
      </c>
      <c r="BJ50" s="2"/>
      <c r="BK50" s="2"/>
      <c r="BL50" s="4">
        <v>2000</v>
      </c>
      <c r="BM50" s="4">
        <v>2000</v>
      </c>
      <c r="BN50" s="2">
        <v>2880.9</v>
      </c>
      <c r="BO50" s="2">
        <v>900</v>
      </c>
      <c r="BP50" s="2"/>
      <c r="BQ50" s="2">
        <v>1663.2</v>
      </c>
      <c r="BR50" s="22">
        <f>SUM(BM50+BO50-BP50)</f>
        <v>2900</v>
      </c>
      <c r="BS50" s="2">
        <v>2880.9</v>
      </c>
      <c r="BT50" s="402">
        <f t="shared" si="7"/>
        <v>99.341379310344834</v>
      </c>
    </row>
    <row r="51" spans="1:72" x14ac:dyDescent="0.2">
      <c r="A51" s="29"/>
      <c r="B51" s="36" t="s">
        <v>398</v>
      </c>
      <c r="C51" s="35"/>
      <c r="D51" s="35"/>
      <c r="E51" s="35"/>
      <c r="F51" s="35"/>
      <c r="G51" s="35"/>
      <c r="H51" s="35"/>
      <c r="I51" s="21">
        <v>32</v>
      </c>
      <c r="J51" s="5" t="s">
        <v>8</v>
      </c>
      <c r="K51" s="22">
        <f t="shared" ref="K51:AN51" si="67">SUM(K52+K58+K70+K110)</f>
        <v>1008409.3200000001</v>
      </c>
      <c r="L51" s="22">
        <f t="shared" si="67"/>
        <v>427500</v>
      </c>
      <c r="M51" s="22">
        <f t="shared" si="67"/>
        <v>427500</v>
      </c>
      <c r="N51" s="22">
        <f t="shared" si="67"/>
        <v>430000</v>
      </c>
      <c r="O51" s="22">
        <f t="shared" si="67"/>
        <v>430000</v>
      </c>
      <c r="P51" s="22">
        <f t="shared" si="67"/>
        <v>397362</v>
      </c>
      <c r="Q51" s="22">
        <f t="shared" si="67"/>
        <v>397362</v>
      </c>
      <c r="R51" s="22">
        <f t="shared" si="67"/>
        <v>134109.24000000002</v>
      </c>
      <c r="S51" s="22">
        <f t="shared" si="67"/>
        <v>512000</v>
      </c>
      <c r="T51" s="22">
        <f t="shared" si="67"/>
        <v>154378.67000000001</v>
      </c>
      <c r="U51" s="22">
        <f t="shared" si="67"/>
        <v>0</v>
      </c>
      <c r="V51" s="22" t="e">
        <f t="shared" si="67"/>
        <v>#DIV/0!</v>
      </c>
      <c r="W51" s="22">
        <f t="shared" si="67"/>
        <v>482000</v>
      </c>
      <c r="X51" s="22">
        <f t="shared" si="67"/>
        <v>838200</v>
      </c>
      <c r="Y51" s="22">
        <f t="shared" si="67"/>
        <v>932296</v>
      </c>
      <c r="Z51" s="22">
        <f t="shared" si="67"/>
        <v>2073004</v>
      </c>
      <c r="AA51" s="22">
        <f t="shared" si="67"/>
        <v>1141500</v>
      </c>
      <c r="AB51" s="22">
        <f t="shared" si="67"/>
        <v>231622.43</v>
      </c>
      <c r="AC51" s="22">
        <f t="shared" si="67"/>
        <v>1166500</v>
      </c>
      <c r="AD51" s="22">
        <f t="shared" si="67"/>
        <v>959000</v>
      </c>
      <c r="AE51" s="22">
        <f t="shared" si="67"/>
        <v>0</v>
      </c>
      <c r="AF51" s="22">
        <f t="shared" si="67"/>
        <v>0</v>
      </c>
      <c r="AG51" s="22">
        <f t="shared" si="67"/>
        <v>964000</v>
      </c>
      <c r="AH51" s="22">
        <f t="shared" si="67"/>
        <v>626337.37</v>
      </c>
      <c r="AI51" s="22">
        <f t="shared" si="67"/>
        <v>1225200</v>
      </c>
      <c r="AJ51" s="22">
        <f t="shared" si="67"/>
        <v>293248.49</v>
      </c>
      <c r="AK51" s="22">
        <f t="shared" si="67"/>
        <v>1309691.6000000001</v>
      </c>
      <c r="AL51" s="22">
        <f t="shared" si="67"/>
        <v>178000</v>
      </c>
      <c r="AM51" s="22">
        <f t="shared" si="67"/>
        <v>125500</v>
      </c>
      <c r="AN51" s="22">
        <f t="shared" si="67"/>
        <v>1367191.6</v>
      </c>
      <c r="AO51" s="22">
        <f t="shared" si="9"/>
        <v>181457.50879288607</v>
      </c>
      <c r="AP51" s="22">
        <f>SUM(AP52+AP58+AP70+AP110)</f>
        <v>1217500</v>
      </c>
      <c r="AQ51" s="22"/>
      <c r="AR51" s="22">
        <f t="shared" si="10"/>
        <v>161590.01924480722</v>
      </c>
      <c r="AS51" s="22"/>
      <c r="AT51" s="22">
        <f>SUM(AT52+AT58+AT70+AT110)</f>
        <v>72646.87</v>
      </c>
      <c r="AU51" s="22">
        <f>SUM(AU52+AU58+AU70+AU110)</f>
        <v>103446.21</v>
      </c>
      <c r="AV51" s="22">
        <f>SUM(AV52+AV58+AV70+AV110)</f>
        <v>1398.17</v>
      </c>
      <c r="AW51" s="22">
        <f t="shared" si="57"/>
        <v>263638.05924480723</v>
      </c>
      <c r="AX51" s="2"/>
      <c r="AY51" s="2"/>
      <c r="AZ51" s="2"/>
      <c r="BA51" s="2"/>
      <c r="BB51" s="2"/>
      <c r="BC51" s="2"/>
      <c r="BD51" s="2">
        <f t="shared" si="34"/>
        <v>0</v>
      </c>
      <c r="BE51" s="2">
        <f t="shared" si="35"/>
        <v>263638.05924480723</v>
      </c>
      <c r="BF51" s="2">
        <f t="shared" si="36"/>
        <v>0</v>
      </c>
      <c r="BG51" s="2">
        <f t="shared" ref="BG51:BS51" si="68">SUM(BG52+BG58+BG70+BG110)</f>
        <v>105415.79000000002</v>
      </c>
      <c r="BH51" s="2">
        <f t="shared" si="68"/>
        <v>417845.77</v>
      </c>
      <c r="BI51" s="2">
        <f t="shared" si="68"/>
        <v>70654.320000000007</v>
      </c>
      <c r="BJ51" s="2">
        <f t="shared" si="68"/>
        <v>0</v>
      </c>
      <c r="BK51" s="2">
        <f t="shared" si="68"/>
        <v>0</v>
      </c>
      <c r="BL51" s="4">
        <f t="shared" si="68"/>
        <v>237014</v>
      </c>
      <c r="BM51" s="4">
        <f t="shared" si="68"/>
        <v>237014</v>
      </c>
      <c r="BN51" s="4">
        <f t="shared" si="68"/>
        <v>195606.81000000003</v>
      </c>
      <c r="BO51" s="4">
        <f t="shared" si="68"/>
        <v>51170</v>
      </c>
      <c r="BP51" s="4">
        <f t="shared" si="68"/>
        <v>56714</v>
      </c>
      <c r="BQ51" s="4">
        <f t="shared" si="68"/>
        <v>164576.84999999998</v>
      </c>
      <c r="BR51" s="4">
        <f t="shared" si="68"/>
        <v>231470</v>
      </c>
      <c r="BS51" s="4">
        <f t="shared" si="68"/>
        <v>197156.41999999998</v>
      </c>
      <c r="BT51" s="402">
        <f t="shared" si="7"/>
        <v>85.175798159588709</v>
      </c>
    </row>
    <row r="52" spans="1:72" x14ac:dyDescent="0.2">
      <c r="A52" s="24"/>
      <c r="B52" s="31"/>
      <c r="C52" s="20"/>
      <c r="D52" s="20"/>
      <c r="E52" s="20"/>
      <c r="F52" s="20"/>
      <c r="G52" s="20"/>
      <c r="H52" s="20"/>
      <c r="I52" s="32">
        <v>321</v>
      </c>
      <c r="J52" s="33" t="s">
        <v>93</v>
      </c>
      <c r="K52" s="34">
        <f t="shared" ref="K52:AP52" si="69">SUM(K53:K57)</f>
        <v>31101</v>
      </c>
      <c r="L52" s="34">
        <f t="shared" si="69"/>
        <v>26000</v>
      </c>
      <c r="M52" s="34">
        <f t="shared" si="69"/>
        <v>26000</v>
      </c>
      <c r="N52" s="34">
        <f t="shared" si="69"/>
        <v>12000</v>
      </c>
      <c r="O52" s="34">
        <f>SUM(O53:O57)</f>
        <v>12000</v>
      </c>
      <c r="P52" s="34">
        <f t="shared" si="69"/>
        <v>12000</v>
      </c>
      <c r="Q52" s="34">
        <f>SUM(Q53:Q57)</f>
        <v>12000</v>
      </c>
      <c r="R52" s="34">
        <f t="shared" si="69"/>
        <v>4435.2</v>
      </c>
      <c r="S52" s="34">
        <f t="shared" si="69"/>
        <v>12000</v>
      </c>
      <c r="T52" s="34">
        <f t="shared" si="69"/>
        <v>4435.2</v>
      </c>
      <c r="U52" s="34">
        <f t="shared" si="69"/>
        <v>0</v>
      </c>
      <c r="V52" s="34">
        <f t="shared" si="69"/>
        <v>400</v>
      </c>
      <c r="W52" s="34">
        <f t="shared" si="69"/>
        <v>12000</v>
      </c>
      <c r="X52" s="34">
        <f t="shared" si="69"/>
        <v>28000</v>
      </c>
      <c r="Y52" s="34">
        <f t="shared" si="69"/>
        <v>34500</v>
      </c>
      <c r="Z52" s="34">
        <f t="shared" si="69"/>
        <v>34500</v>
      </c>
      <c r="AA52" s="34">
        <f t="shared" si="69"/>
        <v>36000</v>
      </c>
      <c r="AB52" s="34">
        <f t="shared" si="69"/>
        <v>8243.02</v>
      </c>
      <c r="AC52" s="34">
        <f t="shared" si="69"/>
        <v>36000</v>
      </c>
      <c r="AD52" s="34">
        <f t="shared" si="69"/>
        <v>13500</v>
      </c>
      <c r="AE52" s="34">
        <f t="shared" si="69"/>
        <v>0</v>
      </c>
      <c r="AF52" s="34">
        <f t="shared" si="69"/>
        <v>0</v>
      </c>
      <c r="AG52" s="34">
        <f t="shared" si="69"/>
        <v>13500</v>
      </c>
      <c r="AH52" s="34">
        <f t="shared" si="69"/>
        <v>8876.32</v>
      </c>
      <c r="AI52" s="34">
        <f t="shared" si="69"/>
        <v>16000</v>
      </c>
      <c r="AJ52" s="34">
        <f t="shared" si="69"/>
        <v>3368.12</v>
      </c>
      <c r="AK52" s="34">
        <f t="shared" si="69"/>
        <v>28000</v>
      </c>
      <c r="AL52" s="34">
        <f t="shared" si="69"/>
        <v>0</v>
      </c>
      <c r="AM52" s="34">
        <f t="shared" si="69"/>
        <v>0</v>
      </c>
      <c r="AN52" s="34">
        <f t="shared" si="69"/>
        <v>28000</v>
      </c>
      <c r="AO52" s="22">
        <f t="shared" si="9"/>
        <v>3716.2386356095294</v>
      </c>
      <c r="AP52" s="34">
        <f t="shared" si="69"/>
        <v>31000</v>
      </c>
      <c r="AQ52" s="34"/>
      <c r="AR52" s="22">
        <f t="shared" si="10"/>
        <v>4114.4070608534075</v>
      </c>
      <c r="AS52" s="22"/>
      <c r="AT52" s="22">
        <f t="shared" ref="AT52:AV52" si="70">SUM(AT53:AT57)</f>
        <v>1525.35</v>
      </c>
      <c r="AU52" s="22">
        <f t="shared" si="70"/>
        <v>0</v>
      </c>
      <c r="AV52" s="22">
        <f t="shared" si="70"/>
        <v>398.17</v>
      </c>
      <c r="AW52" s="22">
        <f t="shared" si="57"/>
        <v>3716.2370608534075</v>
      </c>
      <c r="AX52" s="2"/>
      <c r="AY52" s="2"/>
      <c r="AZ52" s="2"/>
      <c r="BA52" s="2"/>
      <c r="BB52" s="2"/>
      <c r="BC52" s="2"/>
      <c r="BD52" s="2">
        <f t="shared" si="34"/>
        <v>0</v>
      </c>
      <c r="BE52" s="2">
        <f t="shared" si="35"/>
        <v>3716.2370608534075</v>
      </c>
      <c r="BF52" s="2">
        <f t="shared" si="36"/>
        <v>0</v>
      </c>
      <c r="BG52" s="2">
        <f>SUM(BG53:BG57)</f>
        <v>1800.92</v>
      </c>
      <c r="BH52" s="2">
        <f>SUM(BH53:BH57)</f>
        <v>3600</v>
      </c>
      <c r="BI52" s="2">
        <f t="shared" ref="BI52:BS52" si="71">SUM(BI53:BI57)</f>
        <v>1567.45</v>
      </c>
      <c r="BJ52" s="2">
        <f t="shared" si="71"/>
        <v>0</v>
      </c>
      <c r="BK52" s="2">
        <f t="shared" si="71"/>
        <v>0</v>
      </c>
      <c r="BL52" s="4">
        <f t="shared" si="71"/>
        <v>3150</v>
      </c>
      <c r="BM52" s="4">
        <f t="shared" si="71"/>
        <v>3150</v>
      </c>
      <c r="BN52" s="4">
        <f t="shared" si="71"/>
        <v>3941.52</v>
      </c>
      <c r="BO52" s="4">
        <f t="shared" si="71"/>
        <v>1270</v>
      </c>
      <c r="BP52" s="4">
        <f t="shared" si="71"/>
        <v>400</v>
      </c>
      <c r="BQ52" s="4">
        <f t="shared" si="71"/>
        <v>2848.7799999999997</v>
      </c>
      <c r="BR52" s="4">
        <f t="shared" si="71"/>
        <v>4020</v>
      </c>
      <c r="BS52" s="4">
        <f t="shared" si="71"/>
        <v>3941.52</v>
      </c>
      <c r="BT52" s="402">
        <f t="shared" si="7"/>
        <v>98.047761194029846</v>
      </c>
    </row>
    <row r="53" spans="1:72" x14ac:dyDescent="0.2">
      <c r="A53" s="24"/>
      <c r="B53" s="31"/>
      <c r="C53" s="20"/>
      <c r="D53" s="20"/>
      <c r="E53" s="20"/>
      <c r="F53" s="20"/>
      <c r="G53" s="20"/>
      <c r="H53" s="20"/>
      <c r="I53" s="32">
        <v>32111</v>
      </c>
      <c r="J53" s="33" t="s">
        <v>48</v>
      </c>
      <c r="K53" s="34">
        <v>510</v>
      </c>
      <c r="L53" s="34">
        <v>1000</v>
      </c>
      <c r="M53" s="34">
        <v>1000</v>
      </c>
      <c r="N53" s="34">
        <v>1000</v>
      </c>
      <c r="O53" s="34">
        <v>1000</v>
      </c>
      <c r="P53" s="34">
        <v>1000</v>
      </c>
      <c r="Q53" s="34">
        <v>1000</v>
      </c>
      <c r="R53" s="34"/>
      <c r="S53" s="34">
        <v>1000</v>
      </c>
      <c r="T53" s="34"/>
      <c r="U53" s="34"/>
      <c r="V53" s="22">
        <f t="shared" si="31"/>
        <v>100</v>
      </c>
      <c r="W53" s="34">
        <v>1000</v>
      </c>
      <c r="X53" s="34">
        <v>1000</v>
      </c>
      <c r="Y53" s="34">
        <v>1000</v>
      </c>
      <c r="Z53" s="34">
        <v>1000</v>
      </c>
      <c r="AA53" s="34">
        <v>2000</v>
      </c>
      <c r="AB53" s="34">
        <v>510</v>
      </c>
      <c r="AC53" s="34">
        <v>2000</v>
      </c>
      <c r="AD53" s="34">
        <v>2000</v>
      </c>
      <c r="AE53" s="34"/>
      <c r="AF53" s="34"/>
      <c r="AG53" s="37">
        <f>SUM(AD53+AE53-AF53)</f>
        <v>2000</v>
      </c>
      <c r="AH53" s="34">
        <v>400</v>
      </c>
      <c r="AI53" s="34">
        <v>2000</v>
      </c>
      <c r="AJ53" s="2">
        <v>0</v>
      </c>
      <c r="AK53" s="34">
        <v>2000</v>
      </c>
      <c r="AL53" s="34"/>
      <c r="AM53" s="34"/>
      <c r="AN53" s="2">
        <f t="shared" si="33"/>
        <v>2000</v>
      </c>
      <c r="AO53" s="22">
        <f t="shared" si="9"/>
        <v>265.44561682925212</v>
      </c>
      <c r="AP53" s="2">
        <v>2000</v>
      </c>
      <c r="AQ53" s="2"/>
      <c r="AR53" s="22">
        <f t="shared" si="10"/>
        <v>265.44561682925212</v>
      </c>
      <c r="AS53" s="22">
        <v>79.62</v>
      </c>
      <c r="AT53" s="22">
        <v>79.62</v>
      </c>
      <c r="AU53" s="22"/>
      <c r="AV53" s="22"/>
      <c r="AW53" s="22">
        <f t="shared" si="57"/>
        <v>265.44561682925212</v>
      </c>
      <c r="AX53" s="2">
        <v>265.45</v>
      </c>
      <c r="AY53" s="2"/>
      <c r="AZ53" s="2"/>
      <c r="BA53" s="2"/>
      <c r="BB53" s="2"/>
      <c r="BC53" s="2"/>
      <c r="BD53" s="2">
        <f t="shared" si="34"/>
        <v>265.45</v>
      </c>
      <c r="BE53" s="2">
        <f t="shared" si="35"/>
        <v>-4.3831707478716453E-3</v>
      </c>
      <c r="BF53" s="2">
        <f t="shared" si="36"/>
        <v>-265.45</v>
      </c>
      <c r="BG53" s="2">
        <v>79.62</v>
      </c>
      <c r="BH53" s="2">
        <v>200</v>
      </c>
      <c r="BI53" s="2">
        <v>90</v>
      </c>
      <c r="BJ53" s="2"/>
      <c r="BK53" s="2"/>
      <c r="BL53" s="2">
        <v>250</v>
      </c>
      <c r="BM53" s="2">
        <v>250</v>
      </c>
      <c r="BN53" s="2">
        <v>0</v>
      </c>
      <c r="BO53" s="2"/>
      <c r="BP53" s="2">
        <v>250</v>
      </c>
      <c r="BQ53" s="2">
        <v>270</v>
      </c>
      <c r="BR53" s="22">
        <f>SUM(BM53+BO53-BP53)</f>
        <v>0</v>
      </c>
      <c r="BS53" s="2">
        <v>0</v>
      </c>
      <c r="BT53" s="402">
        <v>0</v>
      </c>
    </row>
    <row r="54" spans="1:72" x14ac:dyDescent="0.2">
      <c r="A54" s="24"/>
      <c r="B54" s="31"/>
      <c r="C54" s="20"/>
      <c r="D54" s="20"/>
      <c r="E54" s="20"/>
      <c r="F54" s="20"/>
      <c r="G54" s="20"/>
      <c r="H54" s="20"/>
      <c r="I54" s="32">
        <v>32115</v>
      </c>
      <c r="J54" s="33" t="s">
        <v>49</v>
      </c>
      <c r="K54" s="34">
        <v>2541.1999999999998</v>
      </c>
      <c r="L54" s="34">
        <v>2000</v>
      </c>
      <c r="M54" s="34">
        <v>2000</v>
      </c>
      <c r="N54" s="34">
        <v>1000</v>
      </c>
      <c r="O54" s="34">
        <v>1000</v>
      </c>
      <c r="P54" s="34">
        <v>1000</v>
      </c>
      <c r="Q54" s="34">
        <v>1000</v>
      </c>
      <c r="R54" s="34"/>
      <c r="S54" s="34">
        <v>1000</v>
      </c>
      <c r="T54" s="34"/>
      <c r="U54" s="34"/>
      <c r="V54" s="22">
        <f t="shared" si="31"/>
        <v>100</v>
      </c>
      <c r="W54" s="34">
        <v>1000</v>
      </c>
      <c r="X54" s="34">
        <v>1000</v>
      </c>
      <c r="Y54" s="34">
        <v>1000</v>
      </c>
      <c r="Z54" s="34">
        <v>1000</v>
      </c>
      <c r="AA54" s="34">
        <v>1000</v>
      </c>
      <c r="AB54" s="34">
        <v>453.7</v>
      </c>
      <c r="AC54" s="34">
        <v>1000</v>
      </c>
      <c r="AD54" s="34">
        <v>1000</v>
      </c>
      <c r="AE54" s="34"/>
      <c r="AF54" s="34"/>
      <c r="AG54" s="37">
        <f t="shared" ref="AG54:AG57" si="72">SUM(AD54+AE54-AF54)</f>
        <v>1000</v>
      </c>
      <c r="AH54" s="34">
        <v>564</v>
      </c>
      <c r="AI54" s="34">
        <v>1000</v>
      </c>
      <c r="AJ54" s="2">
        <v>0</v>
      </c>
      <c r="AK54" s="34">
        <v>1000</v>
      </c>
      <c r="AL54" s="34"/>
      <c r="AM54" s="34"/>
      <c r="AN54" s="2">
        <f t="shared" si="33"/>
        <v>1000</v>
      </c>
      <c r="AO54" s="22">
        <f t="shared" si="9"/>
        <v>132.72280841462606</v>
      </c>
      <c r="AP54" s="2">
        <v>1000</v>
      </c>
      <c r="AQ54" s="2"/>
      <c r="AR54" s="22">
        <f t="shared" si="10"/>
        <v>132.72280841462606</v>
      </c>
      <c r="AS54" s="22">
        <v>27.58</v>
      </c>
      <c r="AT54" s="22">
        <v>27.58</v>
      </c>
      <c r="AU54" s="22"/>
      <c r="AV54" s="22"/>
      <c r="AW54" s="22">
        <f t="shared" si="57"/>
        <v>132.72280841462606</v>
      </c>
      <c r="AX54" s="2"/>
      <c r="AY54" s="2">
        <v>132.72</v>
      </c>
      <c r="AZ54" s="2"/>
      <c r="BA54" s="2"/>
      <c r="BB54" s="2"/>
      <c r="BC54" s="2"/>
      <c r="BD54" s="2">
        <f t="shared" si="34"/>
        <v>132.72</v>
      </c>
      <c r="BE54" s="2">
        <f t="shared" si="35"/>
        <v>2.8084146260596299E-3</v>
      </c>
      <c r="BF54" s="2">
        <f t="shared" si="36"/>
        <v>-132.72</v>
      </c>
      <c r="BG54" s="2">
        <v>27.58</v>
      </c>
      <c r="BH54" s="2">
        <v>150</v>
      </c>
      <c r="BI54" s="2">
        <v>40.200000000000003</v>
      </c>
      <c r="BJ54" s="2"/>
      <c r="BK54" s="2"/>
      <c r="BL54" s="2">
        <v>150</v>
      </c>
      <c r="BM54" s="2">
        <v>150</v>
      </c>
      <c r="BN54" s="2">
        <v>0</v>
      </c>
      <c r="BO54" s="2"/>
      <c r="BP54" s="2">
        <v>150</v>
      </c>
      <c r="BQ54" s="2">
        <v>230.9</v>
      </c>
      <c r="BR54" s="22">
        <f>SUM(BM54+BO54-BP54)</f>
        <v>0</v>
      </c>
      <c r="BS54" s="2">
        <v>0</v>
      </c>
      <c r="BT54" s="402">
        <v>0</v>
      </c>
    </row>
    <row r="55" spans="1:72" x14ac:dyDescent="0.2">
      <c r="A55" s="24"/>
      <c r="B55" s="31"/>
      <c r="C55" s="20"/>
      <c r="D55" s="20"/>
      <c r="E55" s="20"/>
      <c r="F55" s="20"/>
      <c r="G55" s="20"/>
      <c r="H55" s="20"/>
      <c r="I55" s="32">
        <v>32121</v>
      </c>
      <c r="J55" s="33" t="s">
        <v>150</v>
      </c>
      <c r="K55" s="34">
        <v>26379.8</v>
      </c>
      <c r="L55" s="34">
        <v>20000</v>
      </c>
      <c r="M55" s="34">
        <v>20000</v>
      </c>
      <c r="N55" s="34">
        <v>9000</v>
      </c>
      <c r="O55" s="34">
        <v>9000</v>
      </c>
      <c r="P55" s="34">
        <v>9000</v>
      </c>
      <c r="Q55" s="34">
        <v>9000</v>
      </c>
      <c r="R55" s="34">
        <v>4435.2</v>
      </c>
      <c r="S55" s="34">
        <v>9000</v>
      </c>
      <c r="T55" s="34">
        <v>4435.2</v>
      </c>
      <c r="U55" s="34"/>
      <c r="V55" s="22">
        <f t="shared" si="31"/>
        <v>100</v>
      </c>
      <c r="W55" s="34">
        <v>9000</v>
      </c>
      <c r="X55" s="34">
        <v>16700</v>
      </c>
      <c r="Y55" s="34">
        <v>22500</v>
      </c>
      <c r="Z55" s="34">
        <v>22500</v>
      </c>
      <c r="AA55" s="34">
        <v>23000</v>
      </c>
      <c r="AB55" s="34">
        <v>5554.32</v>
      </c>
      <c r="AC55" s="34">
        <v>23000</v>
      </c>
      <c r="AD55" s="34">
        <v>8000</v>
      </c>
      <c r="AE55" s="34"/>
      <c r="AF55" s="34"/>
      <c r="AG55" s="37">
        <f t="shared" si="72"/>
        <v>8000</v>
      </c>
      <c r="AH55" s="34">
        <v>4262.32</v>
      </c>
      <c r="AI55" s="34">
        <v>8000</v>
      </c>
      <c r="AJ55" s="2">
        <v>1418.12</v>
      </c>
      <c r="AK55" s="34">
        <v>20000</v>
      </c>
      <c r="AL55" s="34"/>
      <c r="AM55" s="34"/>
      <c r="AN55" s="2">
        <f t="shared" si="33"/>
        <v>20000</v>
      </c>
      <c r="AO55" s="22">
        <f t="shared" si="9"/>
        <v>2654.4561682925209</v>
      </c>
      <c r="AP55" s="2">
        <v>20000</v>
      </c>
      <c r="AQ55" s="2"/>
      <c r="AR55" s="22">
        <f t="shared" si="10"/>
        <v>2654.4561682925209</v>
      </c>
      <c r="AS55" s="22">
        <v>1391.61</v>
      </c>
      <c r="AT55" s="22">
        <v>1391.61</v>
      </c>
      <c r="AU55" s="22"/>
      <c r="AV55" s="22"/>
      <c r="AW55" s="22">
        <f t="shared" si="57"/>
        <v>2654.4561682925209</v>
      </c>
      <c r="AX55" s="2">
        <v>2654.46</v>
      </c>
      <c r="AY55" s="2"/>
      <c r="AZ55" s="2"/>
      <c r="BA55" s="2"/>
      <c r="BB55" s="2"/>
      <c r="BC55" s="2"/>
      <c r="BD55" s="2">
        <f t="shared" si="34"/>
        <v>2654.46</v>
      </c>
      <c r="BE55" s="2">
        <f t="shared" si="35"/>
        <v>-3.8317074790938932E-3</v>
      </c>
      <c r="BF55" s="2">
        <f t="shared" si="36"/>
        <v>-2654.46</v>
      </c>
      <c r="BG55" s="2">
        <v>1667.18</v>
      </c>
      <c r="BH55" s="2">
        <v>2500</v>
      </c>
      <c r="BI55" s="2">
        <v>1068.21</v>
      </c>
      <c r="BJ55" s="2"/>
      <c r="BK55" s="2"/>
      <c r="BL55" s="2">
        <v>2000</v>
      </c>
      <c r="BM55" s="2">
        <v>2000</v>
      </c>
      <c r="BN55" s="2">
        <v>2021.52</v>
      </c>
      <c r="BO55" s="2">
        <v>100</v>
      </c>
      <c r="BP55" s="2"/>
      <c r="BQ55" s="2">
        <v>1815.2</v>
      </c>
      <c r="BR55" s="22">
        <f>SUM(BM55+BO55-BP55)</f>
        <v>2100</v>
      </c>
      <c r="BS55" s="2">
        <v>2021.52</v>
      </c>
      <c r="BT55" s="402">
        <f t="shared" si="7"/>
        <v>96.262857142857143</v>
      </c>
    </row>
    <row r="56" spans="1:72" x14ac:dyDescent="0.2">
      <c r="A56" s="24"/>
      <c r="B56" s="31"/>
      <c r="C56" s="20"/>
      <c r="D56" s="20"/>
      <c r="E56" s="20"/>
      <c r="F56" s="20"/>
      <c r="G56" s="20"/>
      <c r="H56" s="20"/>
      <c r="I56" s="32">
        <v>32121</v>
      </c>
      <c r="J56" s="33" t="s">
        <v>352</v>
      </c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22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7"/>
      <c r="AH56" s="34"/>
      <c r="AI56" s="34"/>
      <c r="AJ56" s="2"/>
      <c r="AK56" s="34"/>
      <c r="AL56" s="34"/>
      <c r="AM56" s="34"/>
      <c r="AN56" s="2"/>
      <c r="AO56" s="22">
        <f t="shared" si="9"/>
        <v>0</v>
      </c>
      <c r="AP56" s="2">
        <v>3000</v>
      </c>
      <c r="AQ56" s="2"/>
      <c r="AR56" s="22">
        <f t="shared" si="10"/>
        <v>398.16842524387812</v>
      </c>
      <c r="AS56" s="22">
        <v>0</v>
      </c>
      <c r="AT56" s="22"/>
      <c r="AU56" s="22"/>
      <c r="AV56" s="22">
        <v>398.17</v>
      </c>
      <c r="AW56" s="22">
        <f t="shared" si="57"/>
        <v>-1.5747561218972805E-3</v>
      </c>
      <c r="AX56" s="2"/>
      <c r="AY56" s="2"/>
      <c r="AZ56" s="2"/>
      <c r="BA56" s="2"/>
      <c r="BB56" s="2"/>
      <c r="BC56" s="2"/>
      <c r="BD56" s="2">
        <f t="shared" si="34"/>
        <v>0</v>
      </c>
      <c r="BE56" s="2">
        <f t="shared" si="35"/>
        <v>-1.5747561218972805E-3</v>
      </c>
      <c r="BF56" s="2">
        <f t="shared" si="36"/>
        <v>0</v>
      </c>
      <c r="BG56" s="2"/>
      <c r="BH56" s="2">
        <v>250</v>
      </c>
      <c r="BI56" s="2">
        <v>80</v>
      </c>
      <c r="BJ56" s="2"/>
      <c r="BK56" s="2"/>
      <c r="BL56" s="2">
        <v>250</v>
      </c>
      <c r="BM56" s="2">
        <v>250</v>
      </c>
      <c r="BN56" s="2">
        <v>360</v>
      </c>
      <c r="BO56" s="2">
        <v>110</v>
      </c>
      <c r="BP56" s="2"/>
      <c r="BQ56" s="2">
        <v>240</v>
      </c>
      <c r="BR56" s="22">
        <f>SUM(BM56+BO56-BP56)</f>
        <v>360</v>
      </c>
      <c r="BS56" s="2">
        <v>360</v>
      </c>
      <c r="BT56" s="402">
        <f t="shared" si="7"/>
        <v>100</v>
      </c>
    </row>
    <row r="57" spans="1:72" x14ac:dyDescent="0.2">
      <c r="A57" s="24"/>
      <c r="B57" s="31"/>
      <c r="C57" s="20"/>
      <c r="D57" s="20"/>
      <c r="E57" s="20"/>
      <c r="F57" s="20"/>
      <c r="G57" s="20"/>
      <c r="H57" s="20"/>
      <c r="I57" s="32">
        <v>32131</v>
      </c>
      <c r="J57" s="33" t="s">
        <v>9</v>
      </c>
      <c r="K57" s="34">
        <v>1670</v>
      </c>
      <c r="L57" s="34">
        <v>3000</v>
      </c>
      <c r="M57" s="34">
        <v>3000</v>
      </c>
      <c r="N57" s="34">
        <v>1000</v>
      </c>
      <c r="O57" s="34">
        <v>1000</v>
      </c>
      <c r="P57" s="34">
        <v>1000</v>
      </c>
      <c r="Q57" s="34">
        <v>1000</v>
      </c>
      <c r="R57" s="34"/>
      <c r="S57" s="34">
        <v>1000</v>
      </c>
      <c r="T57" s="34"/>
      <c r="U57" s="34"/>
      <c r="V57" s="22">
        <f t="shared" si="31"/>
        <v>100</v>
      </c>
      <c r="W57" s="34">
        <v>1000</v>
      </c>
      <c r="X57" s="34">
        <v>9300</v>
      </c>
      <c r="Y57" s="34">
        <v>10000</v>
      </c>
      <c r="Z57" s="34">
        <v>10000</v>
      </c>
      <c r="AA57" s="34">
        <v>10000</v>
      </c>
      <c r="AB57" s="34">
        <v>1725</v>
      </c>
      <c r="AC57" s="34">
        <v>10000</v>
      </c>
      <c r="AD57" s="34">
        <v>2500</v>
      </c>
      <c r="AE57" s="34"/>
      <c r="AF57" s="34"/>
      <c r="AG57" s="37">
        <f t="shared" si="72"/>
        <v>2500</v>
      </c>
      <c r="AH57" s="34">
        <v>3650</v>
      </c>
      <c r="AI57" s="34">
        <v>5000</v>
      </c>
      <c r="AJ57" s="2">
        <v>1950</v>
      </c>
      <c r="AK57" s="34">
        <v>5000</v>
      </c>
      <c r="AL57" s="34"/>
      <c r="AM57" s="34"/>
      <c r="AN57" s="2">
        <f t="shared" si="33"/>
        <v>5000</v>
      </c>
      <c r="AO57" s="22">
        <f t="shared" si="9"/>
        <v>663.61404207313024</v>
      </c>
      <c r="AP57" s="2">
        <v>5000</v>
      </c>
      <c r="AQ57" s="2"/>
      <c r="AR57" s="22">
        <f t="shared" si="10"/>
        <v>663.61404207313024</v>
      </c>
      <c r="AS57" s="22">
        <v>26.54</v>
      </c>
      <c r="AT57" s="22">
        <v>26.54</v>
      </c>
      <c r="AU57" s="22"/>
      <c r="AV57" s="22"/>
      <c r="AW57" s="22">
        <f t="shared" si="57"/>
        <v>663.61404207313024</v>
      </c>
      <c r="AX57" s="2">
        <v>663.61</v>
      </c>
      <c r="AY57" s="2"/>
      <c r="AZ57" s="2"/>
      <c r="BA57" s="2"/>
      <c r="BB57" s="2"/>
      <c r="BC57" s="2"/>
      <c r="BD57" s="2">
        <f t="shared" si="34"/>
        <v>663.61</v>
      </c>
      <c r="BE57" s="2">
        <f t="shared" si="35"/>
        <v>4.0420731302219792E-3</v>
      </c>
      <c r="BF57" s="2">
        <f t="shared" si="36"/>
        <v>-663.61</v>
      </c>
      <c r="BG57" s="2">
        <v>26.54</v>
      </c>
      <c r="BH57" s="2">
        <v>500</v>
      </c>
      <c r="BI57" s="2">
        <v>289.04000000000002</v>
      </c>
      <c r="BJ57" s="2"/>
      <c r="BK57" s="2"/>
      <c r="BL57" s="2">
        <v>500</v>
      </c>
      <c r="BM57" s="2">
        <v>500</v>
      </c>
      <c r="BN57" s="2">
        <v>1560</v>
      </c>
      <c r="BO57" s="2">
        <v>1060</v>
      </c>
      <c r="BP57" s="2"/>
      <c r="BQ57" s="2">
        <v>292.68</v>
      </c>
      <c r="BR57" s="22">
        <f>SUM(BM57+BO57-BP57)</f>
        <v>1560</v>
      </c>
      <c r="BS57" s="2">
        <v>1560</v>
      </c>
      <c r="BT57" s="402">
        <f t="shared" si="7"/>
        <v>100</v>
      </c>
    </row>
    <row r="58" spans="1:72" x14ac:dyDescent="0.2">
      <c r="A58" s="24"/>
      <c r="B58" s="31"/>
      <c r="C58" s="20"/>
      <c r="D58" s="20"/>
      <c r="E58" s="20"/>
      <c r="F58" s="20"/>
      <c r="G58" s="20"/>
      <c r="H58" s="20"/>
      <c r="I58" s="32">
        <v>322</v>
      </c>
      <c r="J58" s="33" t="s">
        <v>70</v>
      </c>
      <c r="K58" s="34">
        <f t="shared" ref="K58:AB58" si="73">SUM(K59:K67)</f>
        <v>218445.44</v>
      </c>
      <c r="L58" s="34">
        <f t="shared" si="73"/>
        <v>184000</v>
      </c>
      <c r="M58" s="34">
        <f t="shared" si="73"/>
        <v>184000</v>
      </c>
      <c r="N58" s="34">
        <f t="shared" si="73"/>
        <v>146000</v>
      </c>
      <c r="O58" s="34">
        <f t="shared" si="73"/>
        <v>146000</v>
      </c>
      <c r="P58" s="34">
        <f t="shared" si="73"/>
        <v>127000</v>
      </c>
      <c r="Q58" s="34">
        <f t="shared" si="73"/>
        <v>127000</v>
      </c>
      <c r="R58" s="34">
        <f t="shared" si="73"/>
        <v>62539.500000000007</v>
      </c>
      <c r="S58" s="34">
        <f t="shared" si="73"/>
        <v>129000</v>
      </c>
      <c r="T58" s="34">
        <f t="shared" si="73"/>
        <v>58913.150000000009</v>
      </c>
      <c r="U58" s="34">
        <f t="shared" si="73"/>
        <v>0</v>
      </c>
      <c r="V58" s="34">
        <f t="shared" si="73"/>
        <v>888.88888888888891</v>
      </c>
      <c r="W58" s="34">
        <f t="shared" si="73"/>
        <v>132000</v>
      </c>
      <c r="X58" s="34">
        <f t="shared" si="73"/>
        <v>148000</v>
      </c>
      <c r="Y58" s="34">
        <f t="shared" si="73"/>
        <v>167000</v>
      </c>
      <c r="Z58" s="34">
        <f t="shared" si="73"/>
        <v>156000</v>
      </c>
      <c r="AA58" s="34">
        <f t="shared" si="73"/>
        <v>177000</v>
      </c>
      <c r="AB58" s="34">
        <f t="shared" si="73"/>
        <v>44702.85</v>
      </c>
      <c r="AC58" s="34">
        <f>SUM(AC59:AC68)</f>
        <v>177000</v>
      </c>
      <c r="AD58" s="34">
        <f t="shared" ref="AD58:AM58" si="74">SUM(AD59:AD68)</f>
        <v>220000</v>
      </c>
      <c r="AE58" s="34">
        <f t="shared" si="74"/>
        <v>0</v>
      </c>
      <c r="AF58" s="34">
        <f t="shared" si="74"/>
        <v>0</v>
      </c>
      <c r="AG58" s="34">
        <f t="shared" si="74"/>
        <v>220000</v>
      </c>
      <c r="AH58" s="34">
        <f t="shared" si="74"/>
        <v>106467.7</v>
      </c>
      <c r="AI58" s="34">
        <f t="shared" si="74"/>
        <v>207000</v>
      </c>
      <c r="AJ58" s="34">
        <f t="shared" si="74"/>
        <v>69059.75</v>
      </c>
      <c r="AK58" s="34">
        <f t="shared" si="74"/>
        <v>203000</v>
      </c>
      <c r="AL58" s="34">
        <f t="shared" si="74"/>
        <v>40000</v>
      </c>
      <c r="AM58" s="34">
        <f t="shared" si="74"/>
        <v>0</v>
      </c>
      <c r="AN58" s="34">
        <f>SUM(AN59:AN69)</f>
        <v>243000</v>
      </c>
      <c r="AO58" s="22">
        <f t="shared" si="9"/>
        <v>32251.642444754129</v>
      </c>
      <c r="AP58" s="34">
        <f>SUM(AP59:AP69)</f>
        <v>238000</v>
      </c>
      <c r="AQ58" s="34"/>
      <c r="AR58" s="22">
        <f t="shared" si="10"/>
        <v>31588.028402681</v>
      </c>
      <c r="AS58" s="22"/>
      <c r="AT58" s="22">
        <f t="shared" ref="AT58:AV58" si="75">SUM(AT59:AT69)</f>
        <v>13490.969999999998</v>
      </c>
      <c r="AU58" s="22">
        <f t="shared" si="75"/>
        <v>2000</v>
      </c>
      <c r="AV58" s="22">
        <f t="shared" si="75"/>
        <v>0</v>
      </c>
      <c r="AW58" s="22">
        <f t="shared" si="57"/>
        <v>33588.028402680997</v>
      </c>
      <c r="AX58" s="2"/>
      <c r="AY58" s="2"/>
      <c r="AZ58" s="2"/>
      <c r="BA58" s="2"/>
      <c r="BB58" s="2"/>
      <c r="BC58" s="2"/>
      <c r="BD58" s="2">
        <f t="shared" si="34"/>
        <v>0</v>
      </c>
      <c r="BE58" s="2">
        <f t="shared" si="35"/>
        <v>33588.028402680997</v>
      </c>
      <c r="BF58" s="2">
        <f t="shared" si="36"/>
        <v>0</v>
      </c>
      <c r="BG58" s="2">
        <f>SUM(BG59:BG69)</f>
        <v>18859.920000000002</v>
      </c>
      <c r="BH58" s="2">
        <f>SUM(BH59:BH69)</f>
        <v>34000</v>
      </c>
      <c r="BI58" s="2">
        <f t="shared" ref="BI58:BS58" si="76">SUM(BI59:BI69)</f>
        <v>13106</v>
      </c>
      <c r="BJ58" s="2">
        <f t="shared" si="76"/>
        <v>0</v>
      </c>
      <c r="BK58" s="2">
        <f t="shared" si="76"/>
        <v>0</v>
      </c>
      <c r="BL58" s="2">
        <f t="shared" si="76"/>
        <v>31700</v>
      </c>
      <c r="BM58" s="2">
        <f t="shared" si="76"/>
        <v>31700</v>
      </c>
      <c r="BN58" s="2">
        <f t="shared" si="76"/>
        <v>19980.45</v>
      </c>
      <c r="BO58" s="2">
        <f t="shared" si="76"/>
        <v>1200</v>
      </c>
      <c r="BP58" s="2">
        <f t="shared" si="76"/>
        <v>9450</v>
      </c>
      <c r="BQ58" s="2">
        <f t="shared" si="76"/>
        <v>23518.800000000003</v>
      </c>
      <c r="BR58" s="2">
        <f t="shared" si="76"/>
        <v>23450</v>
      </c>
      <c r="BS58" s="2">
        <f t="shared" si="76"/>
        <v>20936.730000000003</v>
      </c>
      <c r="BT58" s="402">
        <f t="shared" si="7"/>
        <v>89.282430703624755</v>
      </c>
    </row>
    <row r="59" spans="1:72" x14ac:dyDescent="0.2">
      <c r="A59" s="24"/>
      <c r="B59" s="31"/>
      <c r="C59" s="20"/>
      <c r="D59" s="20"/>
      <c r="E59" s="20"/>
      <c r="F59" s="20"/>
      <c r="G59" s="20"/>
      <c r="H59" s="20"/>
      <c r="I59" s="32">
        <v>32211</v>
      </c>
      <c r="J59" s="33" t="s">
        <v>10</v>
      </c>
      <c r="K59" s="34">
        <v>24260.17</v>
      </c>
      <c r="L59" s="34">
        <v>10000</v>
      </c>
      <c r="M59" s="34">
        <v>10000</v>
      </c>
      <c r="N59" s="34">
        <v>8000</v>
      </c>
      <c r="O59" s="34">
        <v>8000</v>
      </c>
      <c r="P59" s="34">
        <v>10000</v>
      </c>
      <c r="Q59" s="34">
        <v>10000</v>
      </c>
      <c r="R59" s="34">
        <v>1159.3800000000001</v>
      </c>
      <c r="S59" s="34">
        <v>10000</v>
      </c>
      <c r="T59" s="34">
        <v>4564.53</v>
      </c>
      <c r="U59" s="34"/>
      <c r="V59" s="22">
        <f t="shared" si="31"/>
        <v>100</v>
      </c>
      <c r="W59" s="34">
        <v>10000</v>
      </c>
      <c r="X59" s="34">
        <v>10000</v>
      </c>
      <c r="Y59" s="34">
        <v>10000</v>
      </c>
      <c r="Z59" s="34">
        <v>6000</v>
      </c>
      <c r="AA59" s="34">
        <v>10000</v>
      </c>
      <c r="AB59" s="34">
        <v>1858.13</v>
      </c>
      <c r="AC59" s="34">
        <v>10000</v>
      </c>
      <c r="AD59" s="34">
        <v>15000</v>
      </c>
      <c r="AE59" s="34"/>
      <c r="AF59" s="34"/>
      <c r="AG59" s="37">
        <f>SUM(AD59+AE59-AF59)</f>
        <v>15000</v>
      </c>
      <c r="AH59" s="34">
        <v>10410.75</v>
      </c>
      <c r="AI59" s="34">
        <v>15000</v>
      </c>
      <c r="AJ59" s="2">
        <v>2804.81</v>
      </c>
      <c r="AK59" s="34">
        <v>10000</v>
      </c>
      <c r="AL59" s="34"/>
      <c r="AM59" s="34"/>
      <c r="AN59" s="2">
        <f t="shared" si="33"/>
        <v>10000</v>
      </c>
      <c r="AO59" s="22">
        <f t="shared" si="9"/>
        <v>1327.2280841462605</v>
      </c>
      <c r="AP59" s="2">
        <v>10000</v>
      </c>
      <c r="AQ59" s="2"/>
      <c r="AR59" s="22">
        <f t="shared" si="10"/>
        <v>1327.2280841462605</v>
      </c>
      <c r="AS59" s="22">
        <v>950.92</v>
      </c>
      <c r="AT59" s="22">
        <v>950.92</v>
      </c>
      <c r="AU59" s="22"/>
      <c r="AV59" s="22"/>
      <c r="AW59" s="22">
        <f t="shared" si="57"/>
        <v>1327.2280841462605</v>
      </c>
      <c r="AX59" s="2">
        <v>1327.23</v>
      </c>
      <c r="AY59" s="2"/>
      <c r="AZ59" s="2"/>
      <c r="BA59" s="2"/>
      <c r="BB59" s="2"/>
      <c r="BC59" s="2"/>
      <c r="BD59" s="2">
        <f t="shared" si="34"/>
        <v>1327.23</v>
      </c>
      <c r="BE59" s="2">
        <f t="shared" si="35"/>
        <v>-1.9158537395469466E-3</v>
      </c>
      <c r="BF59" s="2">
        <f t="shared" si="36"/>
        <v>-1327.23</v>
      </c>
      <c r="BG59" s="2">
        <v>1107.97</v>
      </c>
      <c r="BH59" s="2">
        <v>1400</v>
      </c>
      <c r="BI59" s="2">
        <v>759.93</v>
      </c>
      <c r="BJ59" s="2"/>
      <c r="BK59" s="2"/>
      <c r="BL59" s="2">
        <v>300</v>
      </c>
      <c r="BM59" s="2">
        <v>300</v>
      </c>
      <c r="BN59" s="2">
        <v>863.84</v>
      </c>
      <c r="BO59" s="2">
        <v>600</v>
      </c>
      <c r="BP59" s="2"/>
      <c r="BQ59" s="2">
        <v>1527.6</v>
      </c>
      <c r="BR59" s="22">
        <f t="shared" ref="BR59:BR69" si="77">SUM(BM59+BO59-BP59)</f>
        <v>900</v>
      </c>
      <c r="BS59" s="2">
        <v>863.84</v>
      </c>
      <c r="BT59" s="402">
        <f t="shared" si="7"/>
        <v>95.982222222222219</v>
      </c>
    </row>
    <row r="60" spans="1:72" x14ac:dyDescent="0.2">
      <c r="A60" s="24"/>
      <c r="B60" s="31"/>
      <c r="C60" s="20"/>
      <c r="D60" s="20"/>
      <c r="E60" s="20"/>
      <c r="F60" s="20"/>
      <c r="G60" s="20"/>
      <c r="H60" s="20"/>
      <c r="I60" s="32">
        <v>32211</v>
      </c>
      <c r="J60" s="33" t="s">
        <v>38</v>
      </c>
      <c r="K60" s="34">
        <v>5842.59</v>
      </c>
      <c r="L60" s="34">
        <v>3000</v>
      </c>
      <c r="M60" s="34">
        <v>3000</v>
      </c>
      <c r="N60" s="34">
        <v>4000</v>
      </c>
      <c r="O60" s="34">
        <v>4000</v>
      </c>
      <c r="P60" s="34">
        <v>3000</v>
      </c>
      <c r="Q60" s="34">
        <v>3000</v>
      </c>
      <c r="R60" s="34">
        <v>3187.5</v>
      </c>
      <c r="S60" s="34">
        <v>5000</v>
      </c>
      <c r="T60" s="34">
        <v>2296.29</v>
      </c>
      <c r="U60" s="34"/>
      <c r="V60" s="22">
        <f t="shared" si="31"/>
        <v>166.66666666666669</v>
      </c>
      <c r="W60" s="34">
        <v>5000</v>
      </c>
      <c r="X60" s="34">
        <v>5000</v>
      </c>
      <c r="Y60" s="34">
        <v>5000</v>
      </c>
      <c r="Z60" s="34">
        <v>5000</v>
      </c>
      <c r="AA60" s="34">
        <v>5000</v>
      </c>
      <c r="AB60" s="34">
        <v>998.3</v>
      </c>
      <c r="AC60" s="34">
        <v>5000</v>
      </c>
      <c r="AD60" s="34">
        <v>15000</v>
      </c>
      <c r="AE60" s="34"/>
      <c r="AF60" s="34"/>
      <c r="AG60" s="37">
        <f t="shared" ref="AG60:AG68" si="78">SUM(AD60+AE60-AF60)</f>
        <v>15000</v>
      </c>
      <c r="AH60" s="34">
        <v>2116.92</v>
      </c>
      <c r="AI60" s="34">
        <v>10000</v>
      </c>
      <c r="AJ60" s="2">
        <v>215.4</v>
      </c>
      <c r="AK60" s="34">
        <v>5000</v>
      </c>
      <c r="AL60" s="34"/>
      <c r="AM60" s="34"/>
      <c r="AN60" s="2">
        <f t="shared" si="33"/>
        <v>5000</v>
      </c>
      <c r="AO60" s="22">
        <f t="shared" si="9"/>
        <v>663.61404207313024</v>
      </c>
      <c r="AP60" s="2">
        <v>15000</v>
      </c>
      <c r="AQ60" s="2"/>
      <c r="AR60" s="22">
        <f t="shared" si="10"/>
        <v>1990.8421262193906</v>
      </c>
      <c r="AS60" s="22">
        <v>965.88</v>
      </c>
      <c r="AT60" s="22">
        <v>965.88</v>
      </c>
      <c r="AU60" s="22"/>
      <c r="AV60" s="22"/>
      <c r="AW60" s="22">
        <f t="shared" si="57"/>
        <v>1990.8421262193906</v>
      </c>
      <c r="AX60" s="2"/>
      <c r="AY60" s="2"/>
      <c r="AZ60" s="2">
        <v>1990.84</v>
      </c>
      <c r="BA60" s="2"/>
      <c r="BB60" s="2"/>
      <c r="BC60" s="2"/>
      <c r="BD60" s="2">
        <f t="shared" si="34"/>
        <v>1990.84</v>
      </c>
      <c r="BE60" s="2">
        <f t="shared" si="35"/>
        <v>2.1262193906750326E-3</v>
      </c>
      <c r="BF60" s="2">
        <f t="shared" si="36"/>
        <v>-1990.84</v>
      </c>
      <c r="BG60" s="2">
        <v>2034.19</v>
      </c>
      <c r="BH60" s="2">
        <v>2200</v>
      </c>
      <c r="BI60" s="2">
        <v>249.45</v>
      </c>
      <c r="BJ60" s="2"/>
      <c r="BK60" s="2"/>
      <c r="BL60" s="2">
        <v>1000</v>
      </c>
      <c r="BM60" s="2">
        <v>1000</v>
      </c>
      <c r="BN60" s="2">
        <v>424.44</v>
      </c>
      <c r="BO60" s="2"/>
      <c r="BP60" s="2">
        <v>500</v>
      </c>
      <c r="BQ60" s="2">
        <v>561.24</v>
      </c>
      <c r="BR60" s="22">
        <f t="shared" si="77"/>
        <v>500</v>
      </c>
      <c r="BS60" s="2">
        <v>424.44</v>
      </c>
      <c r="BT60" s="402">
        <f t="shared" si="7"/>
        <v>84.887999999999991</v>
      </c>
    </row>
    <row r="61" spans="1:72" x14ac:dyDescent="0.2">
      <c r="A61" s="24"/>
      <c r="B61" s="31"/>
      <c r="C61" s="20"/>
      <c r="D61" s="20"/>
      <c r="E61" s="20"/>
      <c r="F61" s="20"/>
      <c r="G61" s="20"/>
      <c r="H61" s="20"/>
      <c r="I61" s="32">
        <v>32212</v>
      </c>
      <c r="J61" s="33" t="s">
        <v>53</v>
      </c>
      <c r="K61" s="34">
        <v>4710.17</v>
      </c>
      <c r="L61" s="34">
        <v>1000</v>
      </c>
      <c r="M61" s="34">
        <v>1000</v>
      </c>
      <c r="N61" s="34">
        <v>8000</v>
      </c>
      <c r="O61" s="34">
        <v>8000</v>
      </c>
      <c r="P61" s="34">
        <v>8000</v>
      </c>
      <c r="Q61" s="34">
        <v>8000</v>
      </c>
      <c r="R61" s="34">
        <v>7900</v>
      </c>
      <c r="S61" s="34">
        <v>8000</v>
      </c>
      <c r="T61" s="34">
        <v>6972.5</v>
      </c>
      <c r="U61" s="34"/>
      <c r="V61" s="22">
        <f t="shared" si="31"/>
        <v>100</v>
      </c>
      <c r="W61" s="34">
        <v>8000</v>
      </c>
      <c r="X61" s="34">
        <v>13000</v>
      </c>
      <c r="Y61" s="34">
        <v>13000</v>
      </c>
      <c r="Z61" s="34">
        <v>13000</v>
      </c>
      <c r="AA61" s="34">
        <v>15000</v>
      </c>
      <c r="AB61" s="34">
        <v>7278</v>
      </c>
      <c r="AC61" s="34">
        <v>15000</v>
      </c>
      <c r="AD61" s="34">
        <v>8000</v>
      </c>
      <c r="AE61" s="34"/>
      <c r="AF61" s="34"/>
      <c r="AG61" s="37">
        <f t="shared" si="78"/>
        <v>8000</v>
      </c>
      <c r="AH61" s="34">
        <v>5200</v>
      </c>
      <c r="AI61" s="34">
        <v>8000</v>
      </c>
      <c r="AJ61" s="2">
        <v>0</v>
      </c>
      <c r="AK61" s="34">
        <v>5000</v>
      </c>
      <c r="AL61" s="34"/>
      <c r="AM61" s="34"/>
      <c r="AN61" s="2">
        <f t="shared" si="33"/>
        <v>5000</v>
      </c>
      <c r="AO61" s="22">
        <f t="shared" si="9"/>
        <v>663.61404207313024</v>
      </c>
      <c r="AP61" s="2">
        <v>3000</v>
      </c>
      <c r="AQ61" s="2"/>
      <c r="AR61" s="22">
        <f t="shared" si="10"/>
        <v>398.16842524387812</v>
      </c>
      <c r="AS61" s="22"/>
      <c r="AT61" s="22"/>
      <c r="AU61" s="22"/>
      <c r="AV61" s="22"/>
      <c r="AW61" s="22">
        <f t="shared" si="57"/>
        <v>398.16842524387812</v>
      </c>
      <c r="AX61" s="2">
        <v>398.17</v>
      </c>
      <c r="AY61" s="2"/>
      <c r="AZ61" s="2"/>
      <c r="BA61" s="2"/>
      <c r="BB61" s="2"/>
      <c r="BC61" s="2"/>
      <c r="BD61" s="2">
        <f t="shared" si="34"/>
        <v>398.17</v>
      </c>
      <c r="BE61" s="2">
        <f t="shared" si="35"/>
        <v>-1.5747561218972805E-3</v>
      </c>
      <c r="BF61" s="2">
        <f t="shared" si="36"/>
        <v>-398.17</v>
      </c>
      <c r="BG61" s="2"/>
      <c r="BH61" s="2">
        <v>200</v>
      </c>
      <c r="BI61" s="2"/>
      <c r="BJ61" s="2"/>
      <c r="BK61" s="2"/>
      <c r="BL61" s="2">
        <v>200</v>
      </c>
      <c r="BM61" s="2">
        <v>200</v>
      </c>
      <c r="BN61" s="2">
        <v>7.76</v>
      </c>
      <c r="BO61" s="2"/>
      <c r="BP61" s="2">
        <v>150</v>
      </c>
      <c r="BQ61" s="2">
        <v>0</v>
      </c>
      <c r="BR61" s="22">
        <f t="shared" si="77"/>
        <v>50</v>
      </c>
      <c r="BS61" s="2">
        <v>7.76</v>
      </c>
      <c r="BT61" s="402">
        <f t="shared" si="7"/>
        <v>15.52</v>
      </c>
    </row>
    <row r="62" spans="1:72" x14ac:dyDescent="0.2">
      <c r="A62" s="24"/>
      <c r="B62" s="31"/>
      <c r="C62" s="20"/>
      <c r="D62" s="20"/>
      <c r="E62" s="20"/>
      <c r="F62" s="20"/>
      <c r="G62" s="20"/>
      <c r="H62" s="20"/>
      <c r="I62" s="32">
        <v>32231</v>
      </c>
      <c r="J62" s="33" t="s">
        <v>54</v>
      </c>
      <c r="K62" s="34">
        <v>61703.83</v>
      </c>
      <c r="L62" s="34">
        <v>100000</v>
      </c>
      <c r="M62" s="34">
        <v>100000</v>
      </c>
      <c r="N62" s="34">
        <v>80000</v>
      </c>
      <c r="O62" s="34">
        <v>80000</v>
      </c>
      <c r="P62" s="34">
        <v>50000</v>
      </c>
      <c r="Q62" s="34">
        <v>50000</v>
      </c>
      <c r="R62" s="34">
        <v>22715.360000000001</v>
      </c>
      <c r="S62" s="34">
        <v>50000</v>
      </c>
      <c r="T62" s="34">
        <v>26170.2</v>
      </c>
      <c r="U62" s="34"/>
      <c r="V62" s="22">
        <f t="shared" si="31"/>
        <v>100</v>
      </c>
      <c r="W62" s="34">
        <v>55000</v>
      </c>
      <c r="X62" s="34">
        <v>54000</v>
      </c>
      <c r="Y62" s="34">
        <v>76000</v>
      </c>
      <c r="Z62" s="34">
        <v>54000</v>
      </c>
      <c r="AA62" s="34">
        <v>80000</v>
      </c>
      <c r="AB62" s="34">
        <v>8087.73</v>
      </c>
      <c r="AC62" s="34">
        <v>80000</v>
      </c>
      <c r="AD62" s="34">
        <v>60000</v>
      </c>
      <c r="AE62" s="34"/>
      <c r="AF62" s="34"/>
      <c r="AG62" s="37">
        <f t="shared" si="78"/>
        <v>60000</v>
      </c>
      <c r="AH62" s="34">
        <v>29636.080000000002</v>
      </c>
      <c r="AI62" s="34">
        <v>60000</v>
      </c>
      <c r="AJ62" s="2">
        <v>18715.830000000002</v>
      </c>
      <c r="AK62" s="34">
        <v>60000</v>
      </c>
      <c r="AL62" s="34">
        <v>40000</v>
      </c>
      <c r="AM62" s="34"/>
      <c r="AN62" s="2">
        <f t="shared" si="33"/>
        <v>100000</v>
      </c>
      <c r="AO62" s="22">
        <f t="shared" si="9"/>
        <v>13272.280841462605</v>
      </c>
      <c r="AP62" s="2">
        <v>100000</v>
      </c>
      <c r="AQ62" s="2"/>
      <c r="AR62" s="22">
        <f t="shared" si="10"/>
        <v>13272.280841462605</v>
      </c>
      <c r="AS62" s="22">
        <v>9147.18</v>
      </c>
      <c r="AT62" s="22">
        <v>9147.18</v>
      </c>
      <c r="AU62" s="22">
        <v>2000</v>
      </c>
      <c r="AV62" s="22"/>
      <c r="AW62" s="22">
        <f t="shared" si="57"/>
        <v>15272.280841462605</v>
      </c>
      <c r="AX62" s="2"/>
      <c r="AY62" s="2"/>
      <c r="AZ62" s="2">
        <v>15272.28</v>
      </c>
      <c r="BA62" s="2"/>
      <c r="BB62" s="2"/>
      <c r="BC62" s="2"/>
      <c r="BD62" s="2">
        <f t="shared" si="34"/>
        <v>15272.28</v>
      </c>
      <c r="BE62" s="2">
        <f t="shared" si="35"/>
        <v>8.4146260451234411E-4</v>
      </c>
      <c r="BF62" s="2">
        <f t="shared" si="36"/>
        <v>-15272.28</v>
      </c>
      <c r="BG62" s="2">
        <v>11366.24</v>
      </c>
      <c r="BH62" s="2">
        <v>16000</v>
      </c>
      <c r="BI62" s="2">
        <v>4790.42</v>
      </c>
      <c r="BJ62" s="2"/>
      <c r="BK62" s="2"/>
      <c r="BL62" s="2">
        <v>16000</v>
      </c>
      <c r="BM62" s="2">
        <v>16000</v>
      </c>
      <c r="BN62" s="2">
        <v>10560.91</v>
      </c>
      <c r="BO62" s="2"/>
      <c r="BP62" s="2">
        <v>5000</v>
      </c>
      <c r="BQ62" s="2">
        <v>7771.49</v>
      </c>
      <c r="BR62" s="22">
        <f t="shared" si="77"/>
        <v>11000</v>
      </c>
      <c r="BS62" s="2">
        <v>10560.91</v>
      </c>
      <c r="BT62" s="402">
        <f t="shared" si="7"/>
        <v>96.008272727272725</v>
      </c>
    </row>
    <row r="63" spans="1:72" x14ac:dyDescent="0.2">
      <c r="A63" s="24"/>
      <c r="B63" s="31"/>
      <c r="C63" s="20"/>
      <c r="D63" s="20"/>
      <c r="E63" s="20"/>
      <c r="F63" s="20"/>
      <c r="G63" s="20"/>
      <c r="H63" s="20"/>
      <c r="I63" s="32">
        <v>32231</v>
      </c>
      <c r="J63" s="33" t="s">
        <v>78</v>
      </c>
      <c r="K63" s="34">
        <v>48994.69</v>
      </c>
      <c r="L63" s="34">
        <v>50000</v>
      </c>
      <c r="M63" s="34">
        <v>50000</v>
      </c>
      <c r="N63" s="34">
        <v>20000</v>
      </c>
      <c r="O63" s="34">
        <v>20000</v>
      </c>
      <c r="P63" s="34">
        <v>28000</v>
      </c>
      <c r="Q63" s="34">
        <v>28000</v>
      </c>
      <c r="R63" s="34">
        <v>17223.27</v>
      </c>
      <c r="S63" s="34">
        <v>28000</v>
      </c>
      <c r="T63" s="34">
        <v>9032.83</v>
      </c>
      <c r="U63" s="34"/>
      <c r="V63" s="22">
        <f t="shared" si="31"/>
        <v>100</v>
      </c>
      <c r="W63" s="34">
        <v>28000</v>
      </c>
      <c r="X63" s="34">
        <v>20000</v>
      </c>
      <c r="Y63" s="34">
        <v>20000</v>
      </c>
      <c r="Z63" s="34">
        <v>20000</v>
      </c>
      <c r="AA63" s="34">
        <v>20000</v>
      </c>
      <c r="AB63" s="34">
        <v>13090.92</v>
      </c>
      <c r="AC63" s="34">
        <v>20000</v>
      </c>
      <c r="AD63" s="34">
        <v>40000</v>
      </c>
      <c r="AE63" s="34"/>
      <c r="AF63" s="34"/>
      <c r="AG63" s="37">
        <f t="shared" si="78"/>
        <v>40000</v>
      </c>
      <c r="AH63" s="34">
        <v>18059.09</v>
      </c>
      <c r="AI63" s="34">
        <v>40000</v>
      </c>
      <c r="AJ63" s="2">
        <v>26889.33</v>
      </c>
      <c r="AK63" s="34">
        <v>50000</v>
      </c>
      <c r="AL63" s="34"/>
      <c r="AM63" s="34"/>
      <c r="AN63" s="2">
        <f t="shared" si="33"/>
        <v>50000</v>
      </c>
      <c r="AO63" s="22">
        <f t="shared" si="9"/>
        <v>6636.1404207313026</v>
      </c>
      <c r="AP63" s="2">
        <v>50000</v>
      </c>
      <c r="AQ63" s="2"/>
      <c r="AR63" s="22">
        <f t="shared" si="10"/>
        <v>6636.1404207313026</v>
      </c>
      <c r="AS63" s="22">
        <v>169.66</v>
      </c>
      <c r="AT63" s="22">
        <v>169.66</v>
      </c>
      <c r="AU63" s="22"/>
      <c r="AV63" s="22"/>
      <c r="AW63" s="22">
        <f t="shared" si="57"/>
        <v>6636.1404207313026</v>
      </c>
      <c r="AX63" s="2"/>
      <c r="AY63" s="2"/>
      <c r="AZ63" s="2"/>
      <c r="BA63" s="2">
        <v>6636.14</v>
      </c>
      <c r="BB63" s="2"/>
      <c r="BC63" s="2"/>
      <c r="BD63" s="2">
        <f t="shared" si="34"/>
        <v>6636.14</v>
      </c>
      <c r="BE63" s="2">
        <f t="shared" si="35"/>
        <v>4.2073130225617206E-4</v>
      </c>
      <c r="BF63" s="2">
        <f t="shared" si="36"/>
        <v>-6636.14</v>
      </c>
      <c r="BG63" s="2">
        <v>204.59</v>
      </c>
      <c r="BH63" s="2">
        <v>6300</v>
      </c>
      <c r="BI63" s="2">
        <v>3078.45</v>
      </c>
      <c r="BJ63" s="2"/>
      <c r="BK63" s="2"/>
      <c r="BL63" s="2">
        <v>6300</v>
      </c>
      <c r="BM63" s="2">
        <v>6300</v>
      </c>
      <c r="BN63" s="2">
        <v>3522.8</v>
      </c>
      <c r="BO63" s="2"/>
      <c r="BP63" s="2">
        <v>1300</v>
      </c>
      <c r="BQ63" s="2">
        <v>6314.2</v>
      </c>
      <c r="BR63" s="22">
        <f t="shared" si="77"/>
        <v>5000</v>
      </c>
      <c r="BS63" s="2">
        <v>4319.63</v>
      </c>
      <c r="BT63" s="402">
        <f t="shared" si="7"/>
        <v>86.392600000000002</v>
      </c>
    </row>
    <row r="64" spans="1:72" x14ac:dyDescent="0.2">
      <c r="A64" s="24"/>
      <c r="B64" s="31"/>
      <c r="C64" s="20"/>
      <c r="D64" s="20"/>
      <c r="E64" s="20"/>
      <c r="F64" s="20"/>
      <c r="G64" s="20"/>
      <c r="H64" s="20"/>
      <c r="I64" s="32">
        <v>32231</v>
      </c>
      <c r="J64" s="33" t="s">
        <v>153</v>
      </c>
      <c r="K64" s="34"/>
      <c r="L64" s="34"/>
      <c r="M64" s="34"/>
      <c r="N64" s="34">
        <v>14000</v>
      </c>
      <c r="O64" s="34">
        <v>14000</v>
      </c>
      <c r="P64" s="34">
        <v>16000</v>
      </c>
      <c r="Q64" s="34">
        <v>16000</v>
      </c>
      <c r="R64" s="34">
        <v>6145.96</v>
      </c>
      <c r="S64" s="34">
        <v>16000</v>
      </c>
      <c r="T64" s="34">
        <v>5319.12</v>
      </c>
      <c r="U64" s="34"/>
      <c r="V64" s="22">
        <f t="shared" si="31"/>
        <v>100</v>
      </c>
      <c r="W64" s="34">
        <v>15000</v>
      </c>
      <c r="X64" s="34">
        <v>18000</v>
      </c>
      <c r="Y64" s="34">
        <v>18000</v>
      </c>
      <c r="Z64" s="34">
        <v>18000</v>
      </c>
      <c r="AA64" s="34">
        <v>20000</v>
      </c>
      <c r="AB64" s="34">
        <v>6721.38</v>
      </c>
      <c r="AC64" s="34">
        <v>20000</v>
      </c>
      <c r="AD64" s="34">
        <v>20000</v>
      </c>
      <c r="AE64" s="34"/>
      <c r="AF64" s="34"/>
      <c r="AG64" s="37">
        <f t="shared" si="78"/>
        <v>20000</v>
      </c>
      <c r="AH64" s="34">
        <v>7601.83</v>
      </c>
      <c r="AI64" s="34">
        <v>15000</v>
      </c>
      <c r="AJ64" s="2">
        <v>7096.47</v>
      </c>
      <c r="AK64" s="34">
        <v>15000</v>
      </c>
      <c r="AL64" s="34"/>
      <c r="AM64" s="34"/>
      <c r="AN64" s="2">
        <f t="shared" si="33"/>
        <v>15000</v>
      </c>
      <c r="AO64" s="22">
        <f t="shared" si="9"/>
        <v>1990.8421262193906</v>
      </c>
      <c r="AP64" s="2">
        <v>15000</v>
      </c>
      <c r="AQ64" s="2"/>
      <c r="AR64" s="22">
        <f t="shared" si="10"/>
        <v>1990.8421262193906</v>
      </c>
      <c r="AS64" s="22">
        <v>664.3</v>
      </c>
      <c r="AT64" s="22">
        <v>664.3</v>
      </c>
      <c r="AU64" s="22"/>
      <c r="AV64" s="22"/>
      <c r="AW64" s="22">
        <f t="shared" si="57"/>
        <v>1990.8421262193906</v>
      </c>
      <c r="AX64" s="2">
        <v>200</v>
      </c>
      <c r="AY64" s="2"/>
      <c r="AZ64" s="2"/>
      <c r="BA64" s="2">
        <v>1790.84</v>
      </c>
      <c r="BB64" s="2"/>
      <c r="BC64" s="2"/>
      <c r="BD64" s="2">
        <f t="shared" si="34"/>
        <v>1990.84</v>
      </c>
      <c r="BE64" s="2">
        <f t="shared" si="35"/>
        <v>2.1262193906750326E-3</v>
      </c>
      <c r="BF64" s="2">
        <f t="shared" si="36"/>
        <v>-1990.84</v>
      </c>
      <c r="BG64" s="2">
        <v>1347.52</v>
      </c>
      <c r="BH64" s="2">
        <v>2000</v>
      </c>
      <c r="BI64" s="2">
        <v>940.3</v>
      </c>
      <c r="BJ64" s="2"/>
      <c r="BK64" s="2"/>
      <c r="BL64" s="2">
        <v>2000</v>
      </c>
      <c r="BM64" s="2">
        <v>2000</v>
      </c>
      <c r="BN64" s="2">
        <v>988.36</v>
      </c>
      <c r="BO64" s="2"/>
      <c r="BP64" s="2">
        <v>500</v>
      </c>
      <c r="BQ64" s="2">
        <v>1565.47</v>
      </c>
      <c r="BR64" s="22">
        <f t="shared" si="77"/>
        <v>1500</v>
      </c>
      <c r="BS64" s="2">
        <v>1100.1500000000001</v>
      </c>
      <c r="BT64" s="402">
        <f t="shared" si="7"/>
        <v>73.343333333333334</v>
      </c>
    </row>
    <row r="65" spans="1:72" x14ac:dyDescent="0.2">
      <c r="A65" s="24"/>
      <c r="B65" s="31"/>
      <c r="C65" s="20"/>
      <c r="D65" s="20"/>
      <c r="E65" s="20"/>
      <c r="F65" s="20"/>
      <c r="G65" s="20"/>
      <c r="H65" s="20"/>
      <c r="I65" s="32">
        <v>32231</v>
      </c>
      <c r="J65" s="33" t="s">
        <v>154</v>
      </c>
      <c r="K65" s="34">
        <v>60498.47</v>
      </c>
      <c r="L65" s="34"/>
      <c r="M65" s="34">
        <v>0</v>
      </c>
      <c r="N65" s="34">
        <v>10000</v>
      </c>
      <c r="O65" s="34">
        <v>10000</v>
      </c>
      <c r="P65" s="34">
        <v>9000</v>
      </c>
      <c r="Q65" s="34">
        <v>9000</v>
      </c>
      <c r="R65" s="34">
        <v>2180.4299999999998</v>
      </c>
      <c r="S65" s="34">
        <v>8000</v>
      </c>
      <c r="T65" s="34">
        <v>3901.43</v>
      </c>
      <c r="U65" s="34"/>
      <c r="V65" s="22">
        <f t="shared" si="31"/>
        <v>88.888888888888886</v>
      </c>
      <c r="W65" s="34">
        <v>8000</v>
      </c>
      <c r="X65" s="34">
        <v>10000</v>
      </c>
      <c r="Y65" s="34">
        <v>10000</v>
      </c>
      <c r="Z65" s="34">
        <v>10000</v>
      </c>
      <c r="AA65" s="34">
        <v>12000</v>
      </c>
      <c r="AB65" s="34">
        <v>3380.65</v>
      </c>
      <c r="AC65" s="34">
        <v>6000</v>
      </c>
      <c r="AD65" s="34">
        <v>6000</v>
      </c>
      <c r="AE65" s="34"/>
      <c r="AF65" s="34"/>
      <c r="AG65" s="37">
        <f t="shared" si="78"/>
        <v>6000</v>
      </c>
      <c r="AH65" s="34">
        <v>5860.37</v>
      </c>
      <c r="AI65" s="34">
        <v>8000</v>
      </c>
      <c r="AJ65" s="2">
        <v>4295.7700000000004</v>
      </c>
      <c r="AK65" s="34">
        <v>8000</v>
      </c>
      <c r="AL65" s="34"/>
      <c r="AM65" s="34"/>
      <c r="AN65" s="2">
        <f t="shared" si="33"/>
        <v>8000</v>
      </c>
      <c r="AO65" s="22">
        <f t="shared" si="9"/>
        <v>1061.7824673170085</v>
      </c>
      <c r="AP65" s="2">
        <v>8000</v>
      </c>
      <c r="AQ65" s="2"/>
      <c r="AR65" s="22">
        <f t="shared" si="10"/>
        <v>1061.7824673170085</v>
      </c>
      <c r="AS65" s="22">
        <v>229.14</v>
      </c>
      <c r="AT65" s="22">
        <v>229.14</v>
      </c>
      <c r="AU65" s="22"/>
      <c r="AV65" s="22"/>
      <c r="AW65" s="22">
        <f t="shared" si="57"/>
        <v>1061.7824673170085</v>
      </c>
      <c r="AX65" s="2">
        <v>1061.78</v>
      </c>
      <c r="AY65" s="2"/>
      <c r="AZ65" s="2"/>
      <c r="BA65" s="2"/>
      <c r="BB65" s="2"/>
      <c r="BC65" s="2"/>
      <c r="BD65" s="2">
        <f t="shared" si="34"/>
        <v>1061.78</v>
      </c>
      <c r="BE65" s="2">
        <f t="shared" si="35"/>
        <v>2.4673170084952289E-3</v>
      </c>
      <c r="BF65" s="2">
        <f t="shared" si="36"/>
        <v>-1061.78</v>
      </c>
      <c r="BG65" s="2">
        <v>691.8</v>
      </c>
      <c r="BH65" s="2">
        <v>1100</v>
      </c>
      <c r="BI65" s="2">
        <v>792.83</v>
      </c>
      <c r="BJ65" s="2"/>
      <c r="BK65" s="2"/>
      <c r="BL65" s="2">
        <v>1100</v>
      </c>
      <c r="BM65" s="2">
        <v>1100</v>
      </c>
      <c r="BN65" s="2">
        <v>1622.06</v>
      </c>
      <c r="BO65" s="2">
        <v>600</v>
      </c>
      <c r="BP65" s="2"/>
      <c r="BQ65" s="2">
        <v>1541.72</v>
      </c>
      <c r="BR65" s="22">
        <f t="shared" si="77"/>
        <v>1700</v>
      </c>
      <c r="BS65" s="2">
        <v>1622.06</v>
      </c>
      <c r="BT65" s="402">
        <f t="shared" si="7"/>
        <v>95.415294117647051</v>
      </c>
    </row>
    <row r="66" spans="1:72" x14ac:dyDescent="0.2">
      <c r="A66" s="24"/>
      <c r="B66" s="31"/>
      <c r="C66" s="20"/>
      <c r="D66" s="20"/>
      <c r="E66" s="20"/>
      <c r="F66" s="20"/>
      <c r="G66" s="20"/>
      <c r="H66" s="20"/>
      <c r="I66" s="32">
        <v>32231</v>
      </c>
      <c r="J66" s="33" t="s">
        <v>267</v>
      </c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22"/>
      <c r="W66" s="34"/>
      <c r="X66" s="34"/>
      <c r="Y66" s="34"/>
      <c r="Z66" s="34"/>
      <c r="AA66" s="34"/>
      <c r="AB66" s="34"/>
      <c r="AC66" s="34">
        <v>6000</v>
      </c>
      <c r="AD66" s="34">
        <v>6000</v>
      </c>
      <c r="AE66" s="34"/>
      <c r="AF66" s="34"/>
      <c r="AG66" s="37">
        <f t="shared" si="78"/>
        <v>6000</v>
      </c>
      <c r="AH66" s="34">
        <v>4530.8</v>
      </c>
      <c r="AI66" s="34">
        <v>6000</v>
      </c>
      <c r="AJ66" s="2">
        <v>5050.7700000000004</v>
      </c>
      <c r="AK66" s="34">
        <v>10000</v>
      </c>
      <c r="AL66" s="34"/>
      <c r="AM66" s="34"/>
      <c r="AN66" s="2">
        <f t="shared" si="33"/>
        <v>10000</v>
      </c>
      <c r="AO66" s="22">
        <f t="shared" si="9"/>
        <v>1327.2280841462605</v>
      </c>
      <c r="AP66" s="2">
        <v>20000</v>
      </c>
      <c r="AQ66" s="2"/>
      <c r="AR66" s="22">
        <f t="shared" si="10"/>
        <v>2654.4561682925209</v>
      </c>
      <c r="AS66" s="22">
        <v>1074.08</v>
      </c>
      <c r="AT66" s="22">
        <v>1074.08</v>
      </c>
      <c r="AU66" s="22"/>
      <c r="AV66" s="22"/>
      <c r="AW66" s="22">
        <f t="shared" si="57"/>
        <v>2654.4561682925209</v>
      </c>
      <c r="AX66" s="2">
        <v>2654.46</v>
      </c>
      <c r="AY66" s="2"/>
      <c r="AZ66" s="2"/>
      <c r="BA66" s="2"/>
      <c r="BB66" s="2"/>
      <c r="BC66" s="2"/>
      <c r="BD66" s="2">
        <f t="shared" si="34"/>
        <v>2654.46</v>
      </c>
      <c r="BE66" s="2">
        <f t="shared" si="35"/>
        <v>-3.8317074790938932E-3</v>
      </c>
      <c r="BF66" s="2">
        <f t="shared" si="36"/>
        <v>-2654.46</v>
      </c>
      <c r="BG66" s="2">
        <v>1723.46</v>
      </c>
      <c r="BH66" s="2">
        <v>2500</v>
      </c>
      <c r="BI66" s="2">
        <v>801.36</v>
      </c>
      <c r="BJ66" s="2"/>
      <c r="BK66" s="2"/>
      <c r="BL66" s="2">
        <v>2500</v>
      </c>
      <c r="BM66" s="2">
        <v>2500</v>
      </c>
      <c r="BN66" s="2">
        <v>1830.87</v>
      </c>
      <c r="BO66" s="2"/>
      <c r="BP66" s="2"/>
      <c r="BQ66" s="2">
        <v>1982.54</v>
      </c>
      <c r="BR66" s="22">
        <f t="shared" si="77"/>
        <v>2500</v>
      </c>
      <c r="BS66" s="2">
        <v>1871.26</v>
      </c>
      <c r="BT66" s="402">
        <f t="shared" si="7"/>
        <v>74.850399999999993</v>
      </c>
    </row>
    <row r="67" spans="1:72" x14ac:dyDescent="0.2">
      <c r="A67" s="24"/>
      <c r="B67" s="31"/>
      <c r="C67" s="20"/>
      <c r="D67" s="20"/>
      <c r="E67" s="20"/>
      <c r="F67" s="20"/>
      <c r="G67" s="20"/>
      <c r="H67" s="20"/>
      <c r="I67" s="32">
        <v>32251</v>
      </c>
      <c r="J67" s="33" t="s">
        <v>26</v>
      </c>
      <c r="K67" s="34">
        <v>12435.52</v>
      </c>
      <c r="L67" s="34">
        <v>20000</v>
      </c>
      <c r="M67" s="34">
        <v>20000</v>
      </c>
      <c r="N67" s="34">
        <v>2000</v>
      </c>
      <c r="O67" s="34">
        <v>2000</v>
      </c>
      <c r="P67" s="34">
        <v>3000</v>
      </c>
      <c r="Q67" s="34">
        <v>3000</v>
      </c>
      <c r="R67" s="34">
        <v>2027.6</v>
      </c>
      <c r="S67" s="34">
        <v>4000</v>
      </c>
      <c r="T67" s="34">
        <v>656.25</v>
      </c>
      <c r="U67" s="34"/>
      <c r="V67" s="22">
        <f t="shared" si="31"/>
        <v>133.33333333333331</v>
      </c>
      <c r="W67" s="34">
        <v>3000</v>
      </c>
      <c r="X67" s="34">
        <v>18000</v>
      </c>
      <c r="Y67" s="34">
        <v>15000</v>
      </c>
      <c r="Z67" s="34">
        <v>30000</v>
      </c>
      <c r="AA67" s="34">
        <v>15000</v>
      </c>
      <c r="AB67" s="34">
        <v>3287.74</v>
      </c>
      <c r="AC67" s="34">
        <v>15000</v>
      </c>
      <c r="AD67" s="34">
        <v>15000</v>
      </c>
      <c r="AE67" s="34"/>
      <c r="AF67" s="34"/>
      <c r="AG67" s="37">
        <f t="shared" si="78"/>
        <v>15000</v>
      </c>
      <c r="AH67" s="34">
        <v>526.11</v>
      </c>
      <c r="AI67" s="34">
        <v>10000</v>
      </c>
      <c r="AJ67" s="2">
        <v>3009.37</v>
      </c>
      <c r="AK67" s="34">
        <v>10000</v>
      </c>
      <c r="AL67" s="34"/>
      <c r="AM67" s="34"/>
      <c r="AN67" s="2">
        <f t="shared" si="33"/>
        <v>10000</v>
      </c>
      <c r="AO67" s="22">
        <f t="shared" si="9"/>
        <v>1327.2280841462605</v>
      </c>
      <c r="AP67" s="2">
        <v>5000</v>
      </c>
      <c r="AQ67" s="2"/>
      <c r="AR67" s="22">
        <f t="shared" si="10"/>
        <v>663.61404207313024</v>
      </c>
      <c r="AS67" s="22">
        <v>289.81</v>
      </c>
      <c r="AT67" s="22">
        <v>289.81</v>
      </c>
      <c r="AU67" s="22"/>
      <c r="AV67" s="22"/>
      <c r="AW67" s="22">
        <f t="shared" si="57"/>
        <v>663.61404207313024</v>
      </c>
      <c r="AX67" s="2">
        <v>663.61</v>
      </c>
      <c r="AY67" s="2"/>
      <c r="AZ67" s="2"/>
      <c r="BA67" s="2"/>
      <c r="BB67" s="2"/>
      <c r="BC67" s="2"/>
      <c r="BD67" s="2">
        <f t="shared" si="34"/>
        <v>663.61</v>
      </c>
      <c r="BE67" s="2">
        <f t="shared" si="35"/>
        <v>4.0420731302219792E-3</v>
      </c>
      <c r="BF67" s="2">
        <f t="shared" si="36"/>
        <v>-663.61</v>
      </c>
      <c r="BG67" s="2">
        <v>384.15</v>
      </c>
      <c r="BH67" s="2">
        <v>2000</v>
      </c>
      <c r="BI67" s="2">
        <v>1427.66</v>
      </c>
      <c r="BJ67" s="2"/>
      <c r="BK67" s="2"/>
      <c r="BL67" s="2">
        <v>2000</v>
      </c>
      <c r="BM67" s="2">
        <v>2000</v>
      </c>
      <c r="BN67" s="2">
        <v>159.41</v>
      </c>
      <c r="BO67" s="2"/>
      <c r="BP67" s="2">
        <v>1700</v>
      </c>
      <c r="BQ67" s="2">
        <v>1679.24</v>
      </c>
      <c r="BR67" s="22">
        <f t="shared" si="77"/>
        <v>300</v>
      </c>
      <c r="BS67" s="2">
        <v>166.68</v>
      </c>
      <c r="BT67" s="402">
        <f t="shared" si="7"/>
        <v>55.559999999999995</v>
      </c>
    </row>
    <row r="68" spans="1:72" hidden="1" x14ac:dyDescent="0.2">
      <c r="A68" s="24"/>
      <c r="B68" s="31"/>
      <c r="C68" s="20"/>
      <c r="D68" s="20"/>
      <c r="E68" s="20"/>
      <c r="F68" s="20"/>
      <c r="G68" s="20"/>
      <c r="H68" s="20"/>
      <c r="I68" s="32">
        <v>32271</v>
      </c>
      <c r="J68" s="33" t="s">
        <v>310</v>
      </c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22"/>
      <c r="W68" s="34"/>
      <c r="X68" s="34"/>
      <c r="Y68" s="34"/>
      <c r="Z68" s="34"/>
      <c r="AA68" s="34"/>
      <c r="AB68" s="34"/>
      <c r="AC68" s="34"/>
      <c r="AD68" s="34">
        <v>35000</v>
      </c>
      <c r="AE68" s="34"/>
      <c r="AF68" s="34"/>
      <c r="AG68" s="37">
        <f t="shared" si="78"/>
        <v>35000</v>
      </c>
      <c r="AH68" s="34">
        <v>22525.75</v>
      </c>
      <c r="AI68" s="34">
        <v>35000</v>
      </c>
      <c r="AJ68" s="2">
        <v>982</v>
      </c>
      <c r="AK68" s="34">
        <v>30000</v>
      </c>
      <c r="AL68" s="34"/>
      <c r="AM68" s="34"/>
      <c r="AN68" s="2">
        <f t="shared" si="33"/>
        <v>30000</v>
      </c>
      <c r="AO68" s="22">
        <f t="shared" si="9"/>
        <v>3981.6842524387812</v>
      </c>
      <c r="AP68" s="2">
        <v>10000</v>
      </c>
      <c r="AQ68" s="2"/>
      <c r="AR68" s="22">
        <f t="shared" si="10"/>
        <v>1327.2280841462605</v>
      </c>
      <c r="AS68" s="22"/>
      <c r="AT68" s="22"/>
      <c r="AU68" s="22"/>
      <c r="AV68" s="22"/>
      <c r="AW68" s="22">
        <f t="shared" si="57"/>
        <v>1327.2280841462605</v>
      </c>
      <c r="AX68" s="2">
        <v>1327.23</v>
      </c>
      <c r="AY68" s="2"/>
      <c r="AZ68" s="2"/>
      <c r="BA68" s="2"/>
      <c r="BB68" s="2"/>
      <c r="BC68" s="2"/>
      <c r="BD68" s="2">
        <f t="shared" si="34"/>
        <v>1327.23</v>
      </c>
      <c r="BE68" s="2">
        <f t="shared" si="35"/>
        <v>-1.9158537395469466E-3</v>
      </c>
      <c r="BF68" s="2">
        <f t="shared" si="36"/>
        <v>-1327.23</v>
      </c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2">
        <f t="shared" si="77"/>
        <v>0</v>
      </c>
      <c r="BS68" s="2"/>
      <c r="BT68" s="402" t="e">
        <f t="shared" si="7"/>
        <v>#DIV/0!</v>
      </c>
    </row>
    <row r="69" spans="1:72" x14ac:dyDescent="0.2">
      <c r="A69" s="24"/>
      <c r="B69" s="31"/>
      <c r="C69" s="20"/>
      <c r="D69" s="20"/>
      <c r="E69" s="20"/>
      <c r="F69" s="20"/>
      <c r="G69" s="20"/>
      <c r="H69" s="20"/>
      <c r="I69" s="32">
        <v>32271</v>
      </c>
      <c r="J69" s="33" t="s">
        <v>268</v>
      </c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22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7"/>
      <c r="AH69" s="34"/>
      <c r="AI69" s="34"/>
      <c r="AJ69" s="2"/>
      <c r="AK69" s="34"/>
      <c r="AL69" s="34"/>
      <c r="AM69" s="34"/>
      <c r="AN69" s="2"/>
      <c r="AO69" s="22">
        <f t="shared" si="9"/>
        <v>0</v>
      </c>
      <c r="AP69" s="2">
        <v>2000</v>
      </c>
      <c r="AQ69" s="2"/>
      <c r="AR69" s="22">
        <f t="shared" si="10"/>
        <v>265.44561682925212</v>
      </c>
      <c r="AS69" s="22"/>
      <c r="AT69" s="22"/>
      <c r="AU69" s="22"/>
      <c r="AV69" s="22"/>
      <c r="AW69" s="22">
        <f t="shared" si="57"/>
        <v>265.44561682925212</v>
      </c>
      <c r="AX69" s="2">
        <v>265.45</v>
      </c>
      <c r="AY69" s="2"/>
      <c r="AZ69" s="2"/>
      <c r="BA69" s="2"/>
      <c r="BB69" s="2"/>
      <c r="BC69" s="2"/>
      <c r="BD69" s="2">
        <f t="shared" si="34"/>
        <v>265.45</v>
      </c>
      <c r="BE69" s="2">
        <f t="shared" si="35"/>
        <v>-4.3831707478716453E-3</v>
      </c>
      <c r="BF69" s="2">
        <f t="shared" si="36"/>
        <v>-265.45</v>
      </c>
      <c r="BG69" s="2"/>
      <c r="BH69" s="2">
        <v>300</v>
      </c>
      <c r="BI69" s="2">
        <v>265.60000000000002</v>
      </c>
      <c r="BJ69" s="2"/>
      <c r="BK69" s="2"/>
      <c r="BL69" s="2">
        <v>300</v>
      </c>
      <c r="BM69" s="2">
        <v>300</v>
      </c>
      <c r="BN69" s="2"/>
      <c r="BO69" s="2"/>
      <c r="BP69" s="2">
        <v>300</v>
      </c>
      <c r="BQ69" s="2">
        <v>575.29999999999995</v>
      </c>
      <c r="BR69" s="22">
        <f t="shared" si="77"/>
        <v>0</v>
      </c>
      <c r="BS69" s="2"/>
      <c r="BT69" s="402">
        <v>0</v>
      </c>
    </row>
    <row r="70" spans="1:72" x14ac:dyDescent="0.2">
      <c r="A70" s="24"/>
      <c r="B70" s="31"/>
      <c r="C70" s="20"/>
      <c r="D70" s="20"/>
      <c r="E70" s="20"/>
      <c r="F70" s="20"/>
      <c r="G70" s="20"/>
      <c r="H70" s="20"/>
      <c r="I70" s="32">
        <v>323</v>
      </c>
      <c r="J70" s="33" t="s">
        <v>71</v>
      </c>
      <c r="K70" s="34">
        <f>SUM(K71:K107)</f>
        <v>511849.45000000007</v>
      </c>
      <c r="L70" s="34">
        <f>SUM(L71:L107)</f>
        <v>173000</v>
      </c>
      <c r="M70" s="34">
        <f>SUM(M71:M107)</f>
        <v>173000</v>
      </c>
      <c r="N70" s="34">
        <f t="shared" ref="N70:AN70" si="79">SUM(N71:N109)</f>
        <v>251000</v>
      </c>
      <c r="O70" s="34">
        <f t="shared" si="79"/>
        <v>251000</v>
      </c>
      <c r="P70" s="34">
        <f t="shared" si="79"/>
        <v>237000</v>
      </c>
      <c r="Q70" s="34">
        <f t="shared" si="79"/>
        <v>237000</v>
      </c>
      <c r="R70" s="34">
        <f t="shared" si="79"/>
        <v>51233.7</v>
      </c>
      <c r="S70" s="34">
        <f t="shared" si="79"/>
        <v>346000</v>
      </c>
      <c r="T70" s="34">
        <f t="shared" si="79"/>
        <v>83002.679999999993</v>
      </c>
      <c r="U70" s="34">
        <f t="shared" si="79"/>
        <v>0</v>
      </c>
      <c r="V70" s="34" t="e">
        <f t="shared" si="79"/>
        <v>#DIV/0!</v>
      </c>
      <c r="W70" s="34">
        <f t="shared" si="79"/>
        <v>294000</v>
      </c>
      <c r="X70" s="34">
        <f t="shared" si="79"/>
        <v>566500</v>
      </c>
      <c r="Y70" s="34">
        <f t="shared" si="79"/>
        <v>588500</v>
      </c>
      <c r="Z70" s="34">
        <f t="shared" si="79"/>
        <v>708500</v>
      </c>
      <c r="AA70" s="34">
        <f t="shared" si="79"/>
        <v>765500</v>
      </c>
      <c r="AB70" s="34">
        <f t="shared" si="79"/>
        <v>149184.54</v>
      </c>
      <c r="AC70" s="34">
        <f t="shared" si="79"/>
        <v>720500</v>
      </c>
      <c r="AD70" s="34">
        <f t="shared" si="79"/>
        <v>640000</v>
      </c>
      <c r="AE70" s="34">
        <f t="shared" si="79"/>
        <v>0</v>
      </c>
      <c r="AF70" s="34">
        <f t="shared" si="79"/>
        <v>0</v>
      </c>
      <c r="AG70" s="34">
        <f t="shared" si="79"/>
        <v>645000</v>
      </c>
      <c r="AH70" s="34">
        <f t="shared" si="79"/>
        <v>469212.03000000009</v>
      </c>
      <c r="AI70" s="34">
        <f t="shared" si="79"/>
        <v>773000</v>
      </c>
      <c r="AJ70" s="34">
        <f t="shared" si="79"/>
        <v>201674.47</v>
      </c>
      <c r="AK70" s="34">
        <f t="shared" si="79"/>
        <v>809000</v>
      </c>
      <c r="AL70" s="34">
        <f t="shared" si="79"/>
        <v>123000</v>
      </c>
      <c r="AM70" s="34">
        <f t="shared" si="79"/>
        <v>0</v>
      </c>
      <c r="AN70" s="34">
        <f t="shared" si="79"/>
        <v>932000</v>
      </c>
      <c r="AO70" s="22">
        <f t="shared" si="9"/>
        <v>123697.65744243147</v>
      </c>
      <c r="AP70" s="34">
        <f>SUM(AP71:AP109)</f>
        <v>823500</v>
      </c>
      <c r="AQ70" s="34"/>
      <c r="AR70" s="22">
        <f t="shared" si="10"/>
        <v>109297.23272944454</v>
      </c>
      <c r="AS70" s="22"/>
      <c r="AT70" s="22">
        <f>SUM(AT71:AT109)</f>
        <v>54287.74</v>
      </c>
      <c r="AU70" s="22">
        <f>SUM(AU71:AU109)</f>
        <v>29800</v>
      </c>
      <c r="AV70" s="22">
        <f>SUM(AV71:AV109)</f>
        <v>1000</v>
      </c>
      <c r="AW70" s="22">
        <f t="shared" si="57"/>
        <v>138097.23272944454</v>
      </c>
      <c r="AX70" s="2"/>
      <c r="AY70" s="2"/>
      <c r="AZ70" s="2"/>
      <c r="BA70" s="2"/>
      <c r="BB70" s="2"/>
      <c r="BC70" s="2"/>
      <c r="BD70" s="2">
        <f t="shared" si="34"/>
        <v>0</v>
      </c>
      <c r="BE70" s="2">
        <f t="shared" si="35"/>
        <v>138097.23272944454</v>
      </c>
      <c r="BF70" s="2">
        <f t="shared" si="36"/>
        <v>0</v>
      </c>
      <c r="BG70" s="2">
        <f t="shared" ref="BG70:BS70" si="80">SUM(BG71:BG109)</f>
        <v>77050.180000000008</v>
      </c>
      <c r="BH70" s="2">
        <f t="shared" si="80"/>
        <v>169000</v>
      </c>
      <c r="BI70" s="2">
        <f t="shared" si="80"/>
        <v>50766.250000000007</v>
      </c>
      <c r="BJ70" s="2">
        <f t="shared" si="80"/>
        <v>0</v>
      </c>
      <c r="BK70" s="2">
        <f t="shared" si="80"/>
        <v>0</v>
      </c>
      <c r="BL70" s="2">
        <f t="shared" si="80"/>
        <v>171600</v>
      </c>
      <c r="BM70" s="2">
        <f t="shared" si="80"/>
        <v>171600</v>
      </c>
      <c r="BN70" s="2">
        <f t="shared" si="80"/>
        <v>140203.59000000003</v>
      </c>
      <c r="BO70" s="2">
        <f t="shared" si="80"/>
        <v>32200</v>
      </c>
      <c r="BP70" s="2">
        <f t="shared" si="80"/>
        <v>34400</v>
      </c>
      <c r="BQ70" s="2">
        <f t="shared" si="80"/>
        <v>118298.82999999997</v>
      </c>
      <c r="BR70" s="2">
        <f t="shared" si="80"/>
        <v>169400</v>
      </c>
      <c r="BS70" s="2">
        <f t="shared" si="80"/>
        <v>140780.51999999999</v>
      </c>
      <c r="BT70" s="402">
        <f t="shared" ref="BT70:BT133" si="81">SUM(BS70/BR70*100)</f>
        <v>83.105383707201881</v>
      </c>
    </row>
    <row r="71" spans="1:72" x14ac:dyDescent="0.2">
      <c r="A71" s="24"/>
      <c r="B71" s="31"/>
      <c r="C71" s="20"/>
      <c r="D71" s="20"/>
      <c r="E71" s="20"/>
      <c r="F71" s="20"/>
      <c r="G71" s="20"/>
      <c r="H71" s="20"/>
      <c r="I71" s="32">
        <v>32311</v>
      </c>
      <c r="J71" s="33" t="s">
        <v>46</v>
      </c>
      <c r="K71" s="34">
        <v>58381.98</v>
      </c>
      <c r="L71" s="34">
        <v>35000</v>
      </c>
      <c r="M71" s="34">
        <v>35000</v>
      </c>
      <c r="N71" s="34">
        <v>20000</v>
      </c>
      <c r="O71" s="34">
        <v>20000</v>
      </c>
      <c r="P71" s="34">
        <v>20000</v>
      </c>
      <c r="Q71" s="34">
        <v>20000</v>
      </c>
      <c r="R71" s="34">
        <v>7226.15</v>
      </c>
      <c r="S71" s="34">
        <v>20000</v>
      </c>
      <c r="T71" s="34">
        <v>6906.77</v>
      </c>
      <c r="U71" s="34"/>
      <c r="V71" s="22">
        <f t="shared" si="31"/>
        <v>100</v>
      </c>
      <c r="W71" s="34">
        <v>20000</v>
      </c>
      <c r="X71" s="34">
        <v>20000</v>
      </c>
      <c r="Y71" s="34">
        <v>20000</v>
      </c>
      <c r="Z71" s="34">
        <v>14000</v>
      </c>
      <c r="AA71" s="34">
        <v>20000</v>
      </c>
      <c r="AB71" s="34">
        <v>5307.29</v>
      </c>
      <c r="AC71" s="34">
        <v>20000</v>
      </c>
      <c r="AD71" s="34">
        <v>20000</v>
      </c>
      <c r="AE71" s="34"/>
      <c r="AF71" s="34"/>
      <c r="AG71" s="37">
        <f>SUM(AD71+AE71-AF71)</f>
        <v>20000</v>
      </c>
      <c r="AH71" s="34">
        <v>14892.56</v>
      </c>
      <c r="AI71" s="34">
        <v>20000</v>
      </c>
      <c r="AJ71" s="2">
        <v>7834.29</v>
      </c>
      <c r="AK71" s="34">
        <v>25000</v>
      </c>
      <c r="AL71" s="34"/>
      <c r="AM71" s="34"/>
      <c r="AN71" s="2">
        <f t="shared" si="33"/>
        <v>25000</v>
      </c>
      <c r="AO71" s="22">
        <f t="shared" si="9"/>
        <v>3318.0702103656513</v>
      </c>
      <c r="AP71" s="2">
        <v>25000</v>
      </c>
      <c r="AQ71" s="2"/>
      <c r="AR71" s="22">
        <f t="shared" si="10"/>
        <v>3318.0702103656513</v>
      </c>
      <c r="AS71" s="22">
        <v>2212.2399999999998</v>
      </c>
      <c r="AT71" s="22">
        <v>2212.2399999999998</v>
      </c>
      <c r="AU71" s="22">
        <v>600</v>
      </c>
      <c r="AV71" s="22"/>
      <c r="AW71" s="22">
        <f t="shared" si="57"/>
        <v>3918.0702103656513</v>
      </c>
      <c r="AX71" s="2"/>
      <c r="AY71" s="2"/>
      <c r="AZ71" s="2">
        <v>3918.07</v>
      </c>
      <c r="BA71" s="2"/>
      <c r="BB71" s="2"/>
      <c r="BC71" s="2"/>
      <c r="BD71" s="2">
        <f t="shared" si="34"/>
        <v>3918.07</v>
      </c>
      <c r="BE71" s="2">
        <f t="shared" si="35"/>
        <v>2.1036565112808603E-4</v>
      </c>
      <c r="BF71" s="2">
        <f t="shared" si="36"/>
        <v>-3918.07</v>
      </c>
      <c r="BG71" s="2">
        <v>2980.94</v>
      </c>
      <c r="BH71" s="2">
        <v>4000</v>
      </c>
      <c r="BI71" s="2">
        <v>1598.98</v>
      </c>
      <c r="BJ71" s="2"/>
      <c r="BK71" s="2"/>
      <c r="BL71" s="2">
        <v>4000</v>
      </c>
      <c r="BM71" s="2">
        <v>4000</v>
      </c>
      <c r="BN71" s="2">
        <v>3221.34</v>
      </c>
      <c r="BO71" s="2"/>
      <c r="BP71" s="2">
        <v>300</v>
      </c>
      <c r="BQ71" s="2">
        <v>3175.65</v>
      </c>
      <c r="BR71" s="22">
        <f t="shared" ref="BR71:BR90" si="82">SUM(BM71+BO71-BP71)</f>
        <v>3700</v>
      </c>
      <c r="BS71" s="2">
        <v>3221.34</v>
      </c>
      <c r="BT71" s="402">
        <f t="shared" si="81"/>
        <v>87.063243243243249</v>
      </c>
    </row>
    <row r="72" spans="1:72" x14ac:dyDescent="0.2">
      <c r="A72" s="24"/>
      <c r="B72" s="31"/>
      <c r="C72" s="20"/>
      <c r="D72" s="20"/>
      <c r="E72" s="20"/>
      <c r="F72" s="20"/>
      <c r="G72" s="20"/>
      <c r="H72" s="20"/>
      <c r="I72" s="32">
        <v>32313</v>
      </c>
      <c r="J72" s="33" t="s">
        <v>47</v>
      </c>
      <c r="K72" s="34">
        <v>7833.32</v>
      </c>
      <c r="L72" s="34">
        <v>2000</v>
      </c>
      <c r="M72" s="34">
        <v>2000</v>
      </c>
      <c r="N72" s="34">
        <v>2000</v>
      </c>
      <c r="O72" s="34">
        <v>2000</v>
      </c>
      <c r="P72" s="34">
        <v>2000</v>
      </c>
      <c r="Q72" s="34">
        <v>2000</v>
      </c>
      <c r="R72" s="34">
        <v>526.5</v>
      </c>
      <c r="S72" s="34">
        <v>2000</v>
      </c>
      <c r="T72" s="34">
        <v>552</v>
      </c>
      <c r="U72" s="34"/>
      <c r="V72" s="22">
        <f t="shared" si="31"/>
        <v>100</v>
      </c>
      <c r="W72" s="34">
        <v>2000</v>
      </c>
      <c r="X72" s="34">
        <v>2000</v>
      </c>
      <c r="Y72" s="34">
        <v>2000</v>
      </c>
      <c r="Z72" s="34">
        <v>4000</v>
      </c>
      <c r="AA72" s="34">
        <v>2000</v>
      </c>
      <c r="AB72" s="34">
        <v>1750.64</v>
      </c>
      <c r="AC72" s="34">
        <v>2000</v>
      </c>
      <c r="AD72" s="34">
        <v>2000</v>
      </c>
      <c r="AE72" s="34"/>
      <c r="AF72" s="34"/>
      <c r="AG72" s="37">
        <f t="shared" ref="AG72:AG109" si="83">SUM(AD72+AE72-AF72)</f>
        <v>2000</v>
      </c>
      <c r="AH72" s="34">
        <v>794.7</v>
      </c>
      <c r="AI72" s="34">
        <v>2000</v>
      </c>
      <c r="AJ72" s="2">
        <v>446.7</v>
      </c>
      <c r="AK72" s="34">
        <v>2000</v>
      </c>
      <c r="AL72" s="34"/>
      <c r="AM72" s="34"/>
      <c r="AN72" s="2">
        <f t="shared" si="33"/>
        <v>2000</v>
      </c>
      <c r="AO72" s="22">
        <f t="shared" si="9"/>
        <v>265.44561682925212</v>
      </c>
      <c r="AP72" s="2">
        <v>4000</v>
      </c>
      <c r="AQ72" s="2"/>
      <c r="AR72" s="22">
        <f t="shared" si="10"/>
        <v>530.89123365850423</v>
      </c>
      <c r="AS72" s="22">
        <v>206.88</v>
      </c>
      <c r="AT72" s="22">
        <v>206.88</v>
      </c>
      <c r="AU72" s="22"/>
      <c r="AV72" s="22"/>
      <c r="AW72" s="22">
        <f t="shared" si="57"/>
        <v>530.89123365850423</v>
      </c>
      <c r="AX72" s="2"/>
      <c r="AY72" s="2"/>
      <c r="AZ72" s="2">
        <v>530.89</v>
      </c>
      <c r="BA72" s="2"/>
      <c r="BB72" s="2"/>
      <c r="BC72" s="2"/>
      <c r="BD72" s="2">
        <f t="shared" si="34"/>
        <v>530.89</v>
      </c>
      <c r="BE72" s="2">
        <f t="shared" si="35"/>
        <v>1.2336585042476145E-3</v>
      </c>
      <c r="BF72" s="2">
        <f t="shared" si="36"/>
        <v>-530.89</v>
      </c>
      <c r="BG72" s="2">
        <v>372.03</v>
      </c>
      <c r="BH72" s="2">
        <v>1600</v>
      </c>
      <c r="BI72" s="2">
        <v>899.13</v>
      </c>
      <c r="BJ72" s="2"/>
      <c r="BK72" s="2"/>
      <c r="BL72" s="2">
        <v>1600</v>
      </c>
      <c r="BM72" s="2">
        <v>1600</v>
      </c>
      <c r="BN72" s="2">
        <v>332</v>
      </c>
      <c r="BO72" s="2"/>
      <c r="BP72" s="2">
        <v>1000</v>
      </c>
      <c r="BQ72" s="2">
        <v>1099.04</v>
      </c>
      <c r="BR72" s="22">
        <f t="shared" si="82"/>
        <v>600</v>
      </c>
      <c r="BS72" s="2">
        <v>448.52</v>
      </c>
      <c r="BT72" s="402">
        <f t="shared" si="81"/>
        <v>74.75333333333333</v>
      </c>
    </row>
    <row r="73" spans="1:72" x14ac:dyDescent="0.2">
      <c r="A73" s="24"/>
      <c r="B73" s="31"/>
      <c r="C73" s="20"/>
      <c r="D73" s="20"/>
      <c r="E73" s="20"/>
      <c r="F73" s="20"/>
      <c r="G73" s="20"/>
      <c r="H73" s="20"/>
      <c r="I73" s="32">
        <v>32321</v>
      </c>
      <c r="J73" s="33" t="s">
        <v>59</v>
      </c>
      <c r="K73" s="34">
        <v>58032.22</v>
      </c>
      <c r="L73" s="34">
        <v>10000</v>
      </c>
      <c r="M73" s="34">
        <v>10000</v>
      </c>
      <c r="N73" s="34">
        <v>45000</v>
      </c>
      <c r="O73" s="34">
        <v>45000</v>
      </c>
      <c r="P73" s="34">
        <v>45000</v>
      </c>
      <c r="Q73" s="34">
        <v>45000</v>
      </c>
      <c r="R73" s="34">
        <v>695</v>
      </c>
      <c r="S73" s="34">
        <v>30000</v>
      </c>
      <c r="T73" s="34">
        <v>1541.41</v>
      </c>
      <c r="U73" s="34"/>
      <c r="V73" s="22">
        <f t="shared" si="31"/>
        <v>66.666666666666657</v>
      </c>
      <c r="W73" s="34">
        <v>30000</v>
      </c>
      <c r="X73" s="34">
        <v>100000</v>
      </c>
      <c r="Y73" s="34">
        <v>100000</v>
      </c>
      <c r="Z73" s="34">
        <v>100000</v>
      </c>
      <c r="AA73" s="34">
        <v>100000</v>
      </c>
      <c r="AB73" s="34">
        <v>10612.4</v>
      </c>
      <c r="AC73" s="34">
        <v>100000</v>
      </c>
      <c r="AD73" s="34">
        <v>50000</v>
      </c>
      <c r="AE73" s="34"/>
      <c r="AF73" s="34"/>
      <c r="AG73" s="37">
        <f t="shared" si="83"/>
        <v>50000</v>
      </c>
      <c r="AH73" s="34">
        <v>18891.54</v>
      </c>
      <c r="AI73" s="34">
        <v>50000</v>
      </c>
      <c r="AJ73" s="2">
        <v>20904.5</v>
      </c>
      <c r="AK73" s="34">
        <v>50000</v>
      </c>
      <c r="AL73" s="34"/>
      <c r="AM73" s="34"/>
      <c r="AN73" s="2">
        <f t="shared" si="33"/>
        <v>50000</v>
      </c>
      <c r="AO73" s="22">
        <f t="shared" si="9"/>
        <v>6636.1404207313026</v>
      </c>
      <c r="AP73" s="2">
        <v>50000</v>
      </c>
      <c r="AQ73" s="2"/>
      <c r="AR73" s="22">
        <f t="shared" si="10"/>
        <v>6636.1404207313026</v>
      </c>
      <c r="AS73" s="22">
        <v>2923.81</v>
      </c>
      <c r="AT73" s="22">
        <v>2923.81</v>
      </c>
      <c r="AU73" s="22"/>
      <c r="AV73" s="22"/>
      <c r="AW73" s="22">
        <f t="shared" si="57"/>
        <v>6636.1404207313026</v>
      </c>
      <c r="AX73" s="2"/>
      <c r="AY73" s="2"/>
      <c r="AZ73" s="2">
        <v>6636.14</v>
      </c>
      <c r="BA73" s="2"/>
      <c r="BB73" s="2"/>
      <c r="BC73" s="2"/>
      <c r="BD73" s="2">
        <f t="shared" si="34"/>
        <v>6636.14</v>
      </c>
      <c r="BE73" s="2">
        <f t="shared" si="35"/>
        <v>4.2073130225617206E-4</v>
      </c>
      <c r="BF73" s="2">
        <f t="shared" si="36"/>
        <v>-6636.14</v>
      </c>
      <c r="BG73" s="2">
        <v>3169.91</v>
      </c>
      <c r="BH73" s="2">
        <v>6600</v>
      </c>
      <c r="BI73" s="2">
        <v>3597.48</v>
      </c>
      <c r="BJ73" s="2"/>
      <c r="BK73" s="2"/>
      <c r="BL73" s="2">
        <v>8000</v>
      </c>
      <c r="BM73" s="2">
        <v>8000</v>
      </c>
      <c r="BN73" s="2">
        <v>3944.32</v>
      </c>
      <c r="BO73" s="4"/>
      <c r="BP73" s="2">
        <v>3000</v>
      </c>
      <c r="BQ73" s="2">
        <v>6894.9</v>
      </c>
      <c r="BR73" s="22">
        <f t="shared" si="82"/>
        <v>5000</v>
      </c>
      <c r="BS73" s="2">
        <v>3944.32</v>
      </c>
      <c r="BT73" s="402">
        <f t="shared" si="81"/>
        <v>78.886399999999995</v>
      </c>
    </row>
    <row r="74" spans="1:72" x14ac:dyDescent="0.2">
      <c r="A74" s="24"/>
      <c r="B74" s="31"/>
      <c r="C74" s="20"/>
      <c r="D74" s="20"/>
      <c r="E74" s="20"/>
      <c r="F74" s="20"/>
      <c r="G74" s="20"/>
      <c r="H74" s="20"/>
      <c r="I74" s="32">
        <v>32321</v>
      </c>
      <c r="J74" s="33" t="s">
        <v>203</v>
      </c>
      <c r="K74" s="34"/>
      <c r="L74" s="34"/>
      <c r="M74" s="34"/>
      <c r="N74" s="34"/>
      <c r="O74" s="34"/>
      <c r="P74" s="34"/>
      <c r="Q74" s="34"/>
      <c r="R74" s="34"/>
      <c r="S74" s="34"/>
      <c r="T74" s="34">
        <v>2250</v>
      </c>
      <c r="U74" s="34"/>
      <c r="V74" s="22"/>
      <c r="W74" s="34">
        <v>8000</v>
      </c>
      <c r="X74" s="34">
        <v>8000</v>
      </c>
      <c r="Y74" s="34">
        <v>8000</v>
      </c>
      <c r="Z74" s="34">
        <v>8000</v>
      </c>
      <c r="AA74" s="34">
        <v>8000</v>
      </c>
      <c r="AB74" s="34">
        <v>4987.5</v>
      </c>
      <c r="AC74" s="34">
        <v>8000</v>
      </c>
      <c r="AD74" s="34">
        <v>8000</v>
      </c>
      <c r="AE74" s="34"/>
      <c r="AF74" s="34"/>
      <c r="AG74" s="37">
        <f t="shared" si="83"/>
        <v>8000</v>
      </c>
      <c r="AH74" s="34"/>
      <c r="AI74" s="34">
        <v>8000</v>
      </c>
      <c r="AJ74" s="2">
        <v>0</v>
      </c>
      <c r="AK74" s="34">
        <v>8000</v>
      </c>
      <c r="AL74" s="34"/>
      <c r="AM74" s="34"/>
      <c r="AN74" s="2">
        <f t="shared" si="33"/>
        <v>8000</v>
      </c>
      <c r="AO74" s="22">
        <f t="shared" ref="AO74:AO144" si="84">SUM(AN74/$AN$2)</f>
        <v>1061.7824673170085</v>
      </c>
      <c r="AP74" s="2">
        <v>8000</v>
      </c>
      <c r="AQ74" s="2"/>
      <c r="AR74" s="22">
        <f t="shared" ref="AR74:AR144" si="85">SUM(AP74/$AN$2)</f>
        <v>1061.7824673170085</v>
      </c>
      <c r="AS74" s="22"/>
      <c r="AT74" s="22"/>
      <c r="AU74" s="22"/>
      <c r="AV74" s="22"/>
      <c r="AW74" s="22">
        <f t="shared" si="57"/>
        <v>1061.7824673170085</v>
      </c>
      <c r="AX74" s="2"/>
      <c r="AY74" s="2"/>
      <c r="AZ74" s="2">
        <v>1061.78</v>
      </c>
      <c r="BA74" s="2"/>
      <c r="BB74" s="2"/>
      <c r="BC74" s="2"/>
      <c r="BD74" s="2">
        <f t="shared" si="34"/>
        <v>1061.78</v>
      </c>
      <c r="BE74" s="2">
        <f t="shared" si="35"/>
        <v>2.4673170084952289E-3</v>
      </c>
      <c r="BF74" s="2">
        <f t="shared" si="36"/>
        <v>-1061.78</v>
      </c>
      <c r="BG74" s="2"/>
      <c r="BH74" s="2">
        <v>1100</v>
      </c>
      <c r="BI74" s="2"/>
      <c r="BJ74" s="2"/>
      <c r="BK74" s="2"/>
      <c r="BL74" s="2">
        <v>1100</v>
      </c>
      <c r="BM74" s="2">
        <v>1100</v>
      </c>
      <c r="BN74" s="4">
        <v>450</v>
      </c>
      <c r="BO74" s="4"/>
      <c r="BP74" s="4">
        <v>600</v>
      </c>
      <c r="BQ74" s="4"/>
      <c r="BR74" s="22">
        <f t="shared" si="82"/>
        <v>500</v>
      </c>
      <c r="BS74" s="4">
        <v>450</v>
      </c>
      <c r="BT74" s="402">
        <f t="shared" si="81"/>
        <v>90</v>
      </c>
    </row>
    <row r="75" spans="1:72" x14ac:dyDescent="0.2">
      <c r="A75" s="24"/>
      <c r="B75" s="31"/>
      <c r="C75" s="20"/>
      <c r="D75" s="20"/>
      <c r="E75" s="20"/>
      <c r="F75" s="20"/>
      <c r="G75" s="20"/>
      <c r="H75" s="20"/>
      <c r="I75" s="32">
        <v>32321</v>
      </c>
      <c r="J75" s="33" t="s">
        <v>326</v>
      </c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22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7"/>
      <c r="AH75" s="34">
        <v>5000</v>
      </c>
      <c r="AI75" s="34">
        <v>5000</v>
      </c>
      <c r="AJ75" s="2">
        <v>0</v>
      </c>
      <c r="AK75" s="34">
        <v>5000</v>
      </c>
      <c r="AL75" s="34">
        <v>50000</v>
      </c>
      <c r="AM75" s="34"/>
      <c r="AN75" s="2">
        <f t="shared" si="33"/>
        <v>55000</v>
      </c>
      <c r="AO75" s="22">
        <f t="shared" si="84"/>
        <v>7299.7544628044325</v>
      </c>
      <c r="AP75" s="2">
        <v>55000</v>
      </c>
      <c r="AQ75" s="2"/>
      <c r="AR75" s="22">
        <f t="shared" si="85"/>
        <v>7299.7544628044325</v>
      </c>
      <c r="AS75" s="22">
        <v>0</v>
      </c>
      <c r="AT75" s="22"/>
      <c r="AU75" s="22"/>
      <c r="AV75" s="22"/>
      <c r="AW75" s="22">
        <f t="shared" si="57"/>
        <v>7299.7544628044325</v>
      </c>
      <c r="AX75" s="2"/>
      <c r="AY75" s="2"/>
      <c r="AZ75" s="2">
        <v>7299.75</v>
      </c>
      <c r="BA75" s="2"/>
      <c r="BB75" s="2"/>
      <c r="BC75" s="2"/>
      <c r="BD75" s="2">
        <f t="shared" si="34"/>
        <v>7299.75</v>
      </c>
      <c r="BE75" s="2">
        <f t="shared" si="35"/>
        <v>4.4628044324781513E-3</v>
      </c>
      <c r="BF75" s="2">
        <f t="shared" si="36"/>
        <v>-7299.75</v>
      </c>
      <c r="BG75" s="2"/>
      <c r="BH75" s="2">
        <v>7300</v>
      </c>
      <c r="BI75" s="2">
        <v>4713.07</v>
      </c>
      <c r="BJ75" s="2"/>
      <c r="BK75" s="2"/>
      <c r="BL75" s="2">
        <v>7300</v>
      </c>
      <c r="BM75" s="2">
        <v>7300</v>
      </c>
      <c r="BN75" s="2">
        <v>1700</v>
      </c>
      <c r="BO75" s="2"/>
      <c r="BP75" s="2">
        <v>5300</v>
      </c>
      <c r="BQ75" s="2"/>
      <c r="BR75" s="22">
        <f t="shared" si="82"/>
        <v>2000</v>
      </c>
      <c r="BS75" s="2">
        <v>1700</v>
      </c>
      <c r="BT75" s="402">
        <f t="shared" si="81"/>
        <v>85</v>
      </c>
    </row>
    <row r="76" spans="1:72" x14ac:dyDescent="0.2">
      <c r="A76" s="24"/>
      <c r="B76" s="31"/>
      <c r="C76" s="20"/>
      <c r="D76" s="20"/>
      <c r="E76" s="20"/>
      <c r="F76" s="20"/>
      <c r="G76" s="20"/>
      <c r="H76" s="20"/>
      <c r="I76" s="32">
        <v>32322</v>
      </c>
      <c r="J76" s="33" t="s">
        <v>60</v>
      </c>
      <c r="K76" s="34">
        <v>40297.040000000001</v>
      </c>
      <c r="L76" s="34">
        <v>18000</v>
      </c>
      <c r="M76" s="34">
        <v>18000</v>
      </c>
      <c r="N76" s="34">
        <v>5000</v>
      </c>
      <c r="O76" s="34">
        <v>5000</v>
      </c>
      <c r="P76" s="34">
        <v>7000</v>
      </c>
      <c r="Q76" s="34">
        <v>7000</v>
      </c>
      <c r="R76" s="34">
        <v>2102.2800000000002</v>
      </c>
      <c r="S76" s="34">
        <v>7000</v>
      </c>
      <c r="T76" s="34">
        <v>9759.23</v>
      </c>
      <c r="U76" s="34"/>
      <c r="V76" s="22">
        <f t="shared" si="31"/>
        <v>100</v>
      </c>
      <c r="W76" s="34">
        <v>20000</v>
      </c>
      <c r="X76" s="34">
        <v>25000</v>
      </c>
      <c r="Y76" s="34">
        <v>25000</v>
      </c>
      <c r="Z76" s="34">
        <v>15000</v>
      </c>
      <c r="AA76" s="34">
        <v>25000</v>
      </c>
      <c r="AB76" s="34">
        <v>3566.75</v>
      </c>
      <c r="AC76" s="34">
        <v>25000</v>
      </c>
      <c r="AD76" s="34">
        <v>25000</v>
      </c>
      <c r="AE76" s="34"/>
      <c r="AF76" s="34"/>
      <c r="AG76" s="37">
        <f t="shared" si="83"/>
        <v>25000</v>
      </c>
      <c r="AH76" s="34">
        <v>24657.39</v>
      </c>
      <c r="AI76" s="34">
        <v>30000</v>
      </c>
      <c r="AJ76" s="2">
        <v>8254.9599999999991</v>
      </c>
      <c r="AK76" s="34">
        <v>33000</v>
      </c>
      <c r="AL76" s="34"/>
      <c r="AM76" s="34"/>
      <c r="AN76" s="2">
        <f t="shared" si="33"/>
        <v>33000</v>
      </c>
      <c r="AO76" s="22">
        <f t="shared" si="84"/>
        <v>4379.8526776826593</v>
      </c>
      <c r="AP76" s="2">
        <v>30000</v>
      </c>
      <c r="AQ76" s="2"/>
      <c r="AR76" s="22">
        <f t="shared" si="85"/>
        <v>3981.6842524387812</v>
      </c>
      <c r="AS76" s="22">
        <v>2057.84</v>
      </c>
      <c r="AT76" s="22">
        <v>2057.84</v>
      </c>
      <c r="AU76" s="22"/>
      <c r="AV76" s="22"/>
      <c r="AW76" s="22">
        <f t="shared" si="57"/>
        <v>3981.6842524387812</v>
      </c>
      <c r="AX76" s="2"/>
      <c r="AY76" s="2"/>
      <c r="AZ76" s="2">
        <v>3981.68</v>
      </c>
      <c r="BA76" s="2"/>
      <c r="BB76" s="2"/>
      <c r="BC76" s="2"/>
      <c r="BD76" s="2">
        <f t="shared" si="34"/>
        <v>3981.68</v>
      </c>
      <c r="BE76" s="2">
        <f t="shared" si="35"/>
        <v>4.2524387813500653E-3</v>
      </c>
      <c r="BF76" s="2">
        <f t="shared" si="36"/>
        <v>-3981.68</v>
      </c>
      <c r="BG76" s="2">
        <v>3066.68</v>
      </c>
      <c r="BH76" s="2">
        <v>2000</v>
      </c>
      <c r="BI76" s="2"/>
      <c r="BJ76" s="2"/>
      <c r="BK76" s="2"/>
      <c r="BL76" s="2">
        <v>6000</v>
      </c>
      <c r="BM76" s="2">
        <v>6000</v>
      </c>
      <c r="BN76" s="2">
        <v>7177.69</v>
      </c>
      <c r="BO76" s="2">
        <v>2000</v>
      </c>
      <c r="BP76" s="2"/>
      <c r="BQ76" s="2">
        <v>5945</v>
      </c>
      <c r="BR76" s="22">
        <f t="shared" si="82"/>
        <v>8000</v>
      </c>
      <c r="BS76" s="2">
        <v>7177.69</v>
      </c>
      <c r="BT76" s="402">
        <f t="shared" si="81"/>
        <v>89.721124999999986</v>
      </c>
    </row>
    <row r="77" spans="1:72" x14ac:dyDescent="0.2">
      <c r="A77" s="24"/>
      <c r="B77" s="31"/>
      <c r="C77" s="20"/>
      <c r="D77" s="20"/>
      <c r="E77" s="20"/>
      <c r="F77" s="20"/>
      <c r="G77" s="20"/>
      <c r="H77" s="20"/>
      <c r="I77" s="32">
        <v>32323</v>
      </c>
      <c r="J77" s="33" t="s">
        <v>61</v>
      </c>
      <c r="K77" s="34">
        <v>81354.02</v>
      </c>
      <c r="L77" s="34">
        <v>35000</v>
      </c>
      <c r="M77" s="34">
        <v>35000</v>
      </c>
      <c r="N77" s="34">
        <v>5000</v>
      </c>
      <c r="O77" s="34">
        <v>5000</v>
      </c>
      <c r="P77" s="34">
        <v>5000</v>
      </c>
      <c r="Q77" s="34">
        <v>5000</v>
      </c>
      <c r="R77" s="34">
        <v>151</v>
      </c>
      <c r="S77" s="34">
        <v>5000</v>
      </c>
      <c r="T77" s="34">
        <v>1059.54</v>
      </c>
      <c r="U77" s="34"/>
      <c r="V77" s="22">
        <f t="shared" si="31"/>
        <v>100</v>
      </c>
      <c r="W77" s="34">
        <v>5000</v>
      </c>
      <c r="X77" s="34">
        <v>7000</v>
      </c>
      <c r="Y77" s="34">
        <v>7000</v>
      </c>
      <c r="Z77" s="34">
        <v>10000</v>
      </c>
      <c r="AA77" s="34">
        <v>10000</v>
      </c>
      <c r="AB77" s="34">
        <v>5196.3500000000004</v>
      </c>
      <c r="AC77" s="34">
        <v>5000</v>
      </c>
      <c r="AD77" s="34">
        <v>5000</v>
      </c>
      <c r="AE77" s="34"/>
      <c r="AF77" s="34"/>
      <c r="AG77" s="37">
        <f t="shared" si="83"/>
        <v>5000</v>
      </c>
      <c r="AH77" s="34">
        <v>2565.64</v>
      </c>
      <c r="AI77" s="34">
        <v>5000</v>
      </c>
      <c r="AJ77" s="2">
        <v>8170.71</v>
      </c>
      <c r="AK77" s="34">
        <v>10000</v>
      </c>
      <c r="AL77" s="34"/>
      <c r="AM77" s="34"/>
      <c r="AN77" s="2">
        <f t="shared" si="33"/>
        <v>10000</v>
      </c>
      <c r="AO77" s="22">
        <f t="shared" si="84"/>
        <v>1327.2280841462605</v>
      </c>
      <c r="AP77" s="2">
        <v>10000</v>
      </c>
      <c r="AQ77" s="2"/>
      <c r="AR77" s="22">
        <f t="shared" si="85"/>
        <v>1327.2280841462605</v>
      </c>
      <c r="AS77" s="22">
        <v>1723.89</v>
      </c>
      <c r="AT77" s="22">
        <v>1723.89</v>
      </c>
      <c r="AU77" s="22">
        <v>800</v>
      </c>
      <c r="AV77" s="22"/>
      <c r="AW77" s="22">
        <f t="shared" si="57"/>
        <v>2127.2280841462607</v>
      </c>
      <c r="AX77" s="2"/>
      <c r="AY77" s="2"/>
      <c r="AZ77" s="2">
        <v>2127.23</v>
      </c>
      <c r="BA77" s="2"/>
      <c r="BB77" s="2"/>
      <c r="BC77" s="2"/>
      <c r="BD77" s="2">
        <f t="shared" si="34"/>
        <v>2127.23</v>
      </c>
      <c r="BE77" s="2">
        <f t="shared" si="35"/>
        <v>-1.9158537393195729E-3</v>
      </c>
      <c r="BF77" s="2">
        <f t="shared" si="36"/>
        <v>-2127.23</v>
      </c>
      <c r="BG77" s="2">
        <v>2807.07</v>
      </c>
      <c r="BH77" s="2">
        <v>16500</v>
      </c>
      <c r="BI77" s="2">
        <v>14006.81</v>
      </c>
      <c r="BJ77" s="2"/>
      <c r="BK77" s="2"/>
      <c r="BL77" s="2">
        <v>16500</v>
      </c>
      <c r="BM77" s="2">
        <v>16500</v>
      </c>
      <c r="BN77" s="2">
        <v>4628.13</v>
      </c>
      <c r="BO77" s="2"/>
      <c r="BP77" s="2"/>
      <c r="BQ77" s="2">
        <v>15236.3</v>
      </c>
      <c r="BR77" s="22">
        <f t="shared" si="82"/>
        <v>16500</v>
      </c>
      <c r="BS77" s="2">
        <v>4628.13</v>
      </c>
      <c r="BT77" s="402">
        <f t="shared" si="81"/>
        <v>28.049272727272729</v>
      </c>
    </row>
    <row r="78" spans="1:72" x14ac:dyDescent="0.2">
      <c r="A78" s="24"/>
      <c r="B78" s="31"/>
      <c r="C78" s="20"/>
      <c r="D78" s="20"/>
      <c r="E78" s="20"/>
      <c r="F78" s="20"/>
      <c r="G78" s="20"/>
      <c r="H78" s="20"/>
      <c r="I78" s="32">
        <v>32329</v>
      </c>
      <c r="J78" s="33" t="s">
        <v>874</v>
      </c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22"/>
      <c r="W78" s="34"/>
      <c r="X78" s="34">
        <v>15000</v>
      </c>
      <c r="Y78" s="34">
        <v>15000</v>
      </c>
      <c r="Z78" s="34">
        <v>15000</v>
      </c>
      <c r="AA78" s="34">
        <v>20000</v>
      </c>
      <c r="AB78" s="34">
        <v>539.1</v>
      </c>
      <c r="AC78" s="34">
        <v>20000</v>
      </c>
      <c r="AD78" s="34">
        <v>20000</v>
      </c>
      <c r="AE78" s="34"/>
      <c r="AF78" s="34"/>
      <c r="AG78" s="37">
        <f t="shared" si="83"/>
        <v>20000</v>
      </c>
      <c r="AH78" s="34">
        <v>15000</v>
      </c>
      <c r="AI78" s="34">
        <v>15000</v>
      </c>
      <c r="AJ78" s="2">
        <v>0</v>
      </c>
      <c r="AK78" s="34">
        <v>15000</v>
      </c>
      <c r="AL78" s="34"/>
      <c r="AM78" s="34"/>
      <c r="AN78" s="2">
        <f t="shared" si="33"/>
        <v>15000</v>
      </c>
      <c r="AO78" s="22">
        <f t="shared" si="84"/>
        <v>1990.8421262193906</v>
      </c>
      <c r="AP78" s="2">
        <v>15000</v>
      </c>
      <c r="AQ78" s="2"/>
      <c r="AR78" s="22">
        <f t="shared" si="85"/>
        <v>1990.8421262193906</v>
      </c>
      <c r="AS78" s="22">
        <v>12231.4</v>
      </c>
      <c r="AT78" s="22">
        <v>12231.4</v>
      </c>
      <c r="AU78" s="22">
        <v>12000</v>
      </c>
      <c r="AV78" s="22"/>
      <c r="AW78" s="22">
        <f t="shared" si="57"/>
        <v>13990.842126219392</v>
      </c>
      <c r="AX78" s="2"/>
      <c r="AY78" s="2"/>
      <c r="AZ78" s="2">
        <v>13990.84</v>
      </c>
      <c r="BA78" s="2"/>
      <c r="BB78" s="2"/>
      <c r="BC78" s="2"/>
      <c r="BD78" s="2">
        <f t="shared" si="34"/>
        <v>13990.84</v>
      </c>
      <c r="BE78" s="2">
        <f t="shared" si="35"/>
        <v>2.1262193913571537E-3</v>
      </c>
      <c r="BF78" s="2">
        <f t="shared" si="36"/>
        <v>-13990.84</v>
      </c>
      <c r="BG78" s="2">
        <v>13161.33</v>
      </c>
      <c r="BH78" s="2">
        <v>10000</v>
      </c>
      <c r="BI78" s="2"/>
      <c r="BJ78" s="2"/>
      <c r="BK78" s="2"/>
      <c r="BL78" s="2">
        <v>10000</v>
      </c>
      <c r="BM78" s="2">
        <v>10000</v>
      </c>
      <c r="BN78" s="2">
        <v>6404</v>
      </c>
      <c r="BO78" s="2"/>
      <c r="BP78" s="2"/>
      <c r="BQ78" s="2"/>
      <c r="BR78" s="22">
        <f t="shared" si="82"/>
        <v>10000</v>
      </c>
      <c r="BS78" s="2">
        <v>6404</v>
      </c>
      <c r="BT78" s="402">
        <f t="shared" si="81"/>
        <v>64.039999999999992</v>
      </c>
    </row>
    <row r="79" spans="1:72" x14ac:dyDescent="0.2">
      <c r="A79" s="24"/>
      <c r="B79" s="31"/>
      <c r="C79" s="20"/>
      <c r="D79" s="20"/>
      <c r="E79" s="20"/>
      <c r="F79" s="20"/>
      <c r="G79" s="20"/>
      <c r="H79" s="20"/>
      <c r="I79" s="32">
        <v>32329</v>
      </c>
      <c r="J79" s="33" t="s">
        <v>216</v>
      </c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22"/>
      <c r="W79" s="34"/>
      <c r="X79" s="34">
        <v>150000</v>
      </c>
      <c r="Y79" s="34">
        <v>100000</v>
      </c>
      <c r="Z79" s="34">
        <v>100000</v>
      </c>
      <c r="AA79" s="34">
        <v>100000</v>
      </c>
      <c r="AB79" s="34">
        <v>21125</v>
      </c>
      <c r="AC79" s="34">
        <v>60000</v>
      </c>
      <c r="AD79" s="34">
        <v>30000</v>
      </c>
      <c r="AE79" s="34"/>
      <c r="AF79" s="34"/>
      <c r="AG79" s="37">
        <f t="shared" si="83"/>
        <v>30000</v>
      </c>
      <c r="AH79" s="34">
        <v>50217.5</v>
      </c>
      <c r="AI79" s="34">
        <v>50000</v>
      </c>
      <c r="AJ79" s="2">
        <v>3500</v>
      </c>
      <c r="AK79" s="34">
        <v>50000</v>
      </c>
      <c r="AL79" s="34">
        <v>18000</v>
      </c>
      <c r="AM79" s="34"/>
      <c r="AN79" s="2">
        <f t="shared" si="33"/>
        <v>68000</v>
      </c>
      <c r="AO79" s="22">
        <f t="shared" si="84"/>
        <v>9025.1509721945713</v>
      </c>
      <c r="AP79" s="2">
        <v>68000</v>
      </c>
      <c r="AQ79" s="2"/>
      <c r="AR79" s="22">
        <f t="shared" si="85"/>
        <v>9025.1509721945713</v>
      </c>
      <c r="AS79" s="22"/>
      <c r="AT79" s="22"/>
      <c r="AU79" s="22"/>
      <c r="AV79" s="22"/>
      <c r="AW79" s="22">
        <f t="shared" si="57"/>
        <v>9025.1509721945713</v>
      </c>
      <c r="AX79" s="2"/>
      <c r="AY79" s="2"/>
      <c r="AZ79" s="2">
        <v>9025.15</v>
      </c>
      <c r="BA79" s="2"/>
      <c r="BB79" s="2"/>
      <c r="BC79" s="2"/>
      <c r="BD79" s="2">
        <f t="shared" si="34"/>
        <v>9025.15</v>
      </c>
      <c r="BE79" s="2">
        <f t="shared" si="35"/>
        <v>9.7219457165920176E-4</v>
      </c>
      <c r="BF79" s="2">
        <f t="shared" si="36"/>
        <v>-9025.15</v>
      </c>
      <c r="BG79" s="2"/>
      <c r="BH79" s="2">
        <v>10000</v>
      </c>
      <c r="BI79" s="403"/>
      <c r="BJ79" s="2"/>
      <c r="BK79" s="2"/>
      <c r="BL79" s="2">
        <v>10000</v>
      </c>
      <c r="BM79" s="2">
        <v>10000</v>
      </c>
      <c r="BN79" s="2"/>
      <c r="BO79" s="2"/>
      <c r="BP79" s="2">
        <v>10000</v>
      </c>
      <c r="BQ79" s="2"/>
      <c r="BR79" s="22">
        <f t="shared" si="82"/>
        <v>0</v>
      </c>
      <c r="BS79" s="2"/>
      <c r="BT79" s="402">
        <v>0</v>
      </c>
    </row>
    <row r="80" spans="1:72" x14ac:dyDescent="0.2">
      <c r="A80" s="24"/>
      <c r="B80" s="31"/>
      <c r="C80" s="20"/>
      <c r="D80" s="20"/>
      <c r="E80" s="20"/>
      <c r="F80" s="20"/>
      <c r="G80" s="20"/>
      <c r="H80" s="20"/>
      <c r="I80" s="32">
        <v>32329</v>
      </c>
      <c r="J80" s="33" t="s">
        <v>384</v>
      </c>
      <c r="K80" s="34"/>
      <c r="L80" s="34"/>
      <c r="M80" s="34"/>
      <c r="N80" s="34">
        <v>50000</v>
      </c>
      <c r="O80" s="34">
        <v>50000</v>
      </c>
      <c r="P80" s="34">
        <v>40000</v>
      </c>
      <c r="Q80" s="34">
        <v>40000</v>
      </c>
      <c r="R80" s="34"/>
      <c r="S80" s="34">
        <v>40000</v>
      </c>
      <c r="T80" s="34">
        <v>22500</v>
      </c>
      <c r="U80" s="34"/>
      <c r="V80" s="22">
        <f t="shared" ref="V80" si="86">S80/P80*100</f>
        <v>100</v>
      </c>
      <c r="W80" s="34">
        <v>42000</v>
      </c>
      <c r="X80" s="34">
        <v>10000</v>
      </c>
      <c r="Y80" s="34">
        <v>10000</v>
      </c>
      <c r="Z80" s="34">
        <v>10000</v>
      </c>
      <c r="AA80" s="34">
        <v>10000</v>
      </c>
      <c r="AB80" s="34"/>
      <c r="AC80" s="34">
        <v>10000</v>
      </c>
      <c r="AD80" s="34">
        <v>10000</v>
      </c>
      <c r="AE80" s="34"/>
      <c r="AF80" s="34"/>
      <c r="AG80" s="37">
        <f t="shared" si="83"/>
        <v>10000</v>
      </c>
      <c r="AH80" s="34"/>
      <c r="AI80" s="34">
        <v>10000</v>
      </c>
      <c r="AJ80" s="2">
        <v>0</v>
      </c>
      <c r="AK80" s="34">
        <v>10000</v>
      </c>
      <c r="AL80" s="34"/>
      <c r="AM80" s="34"/>
      <c r="AN80" s="2">
        <f t="shared" si="33"/>
        <v>10000</v>
      </c>
      <c r="AO80" s="22">
        <f t="shared" si="84"/>
        <v>1327.2280841462605</v>
      </c>
      <c r="AP80" s="2">
        <v>10000</v>
      </c>
      <c r="AQ80" s="2"/>
      <c r="AR80" s="22">
        <f t="shared" si="85"/>
        <v>1327.2280841462605</v>
      </c>
      <c r="AS80" s="22">
        <v>400.15</v>
      </c>
      <c r="AT80" s="22">
        <v>400.15</v>
      </c>
      <c r="AU80" s="22">
        <v>4500</v>
      </c>
      <c r="AV80" s="22"/>
      <c r="AW80" s="22">
        <f t="shared" si="57"/>
        <v>5827.2280841462607</v>
      </c>
      <c r="AX80" s="2">
        <v>5827.23</v>
      </c>
      <c r="AY80" s="2"/>
      <c r="AZ80" s="2"/>
      <c r="BA80" s="2"/>
      <c r="BB80" s="2"/>
      <c r="BC80" s="2"/>
      <c r="BD80" s="2">
        <f t="shared" si="34"/>
        <v>5827.23</v>
      </c>
      <c r="BE80" s="2">
        <f t="shared" si="35"/>
        <v>-1.9158537388648256E-3</v>
      </c>
      <c r="BF80" s="2">
        <f t="shared" si="36"/>
        <v>-5827.23</v>
      </c>
      <c r="BG80" s="2">
        <v>2432.19</v>
      </c>
      <c r="BH80" s="2">
        <v>3000</v>
      </c>
      <c r="BI80" s="2">
        <v>1705.84</v>
      </c>
      <c r="BJ80" s="2"/>
      <c r="BK80" s="2"/>
      <c r="BL80" s="2">
        <v>4000</v>
      </c>
      <c r="BM80" s="2">
        <v>4000</v>
      </c>
      <c r="BN80" s="2">
        <v>3485</v>
      </c>
      <c r="BO80" s="2"/>
      <c r="BP80" s="2"/>
      <c r="BQ80" s="2">
        <v>3805.84</v>
      </c>
      <c r="BR80" s="22">
        <f t="shared" si="82"/>
        <v>4000</v>
      </c>
      <c r="BS80" s="2">
        <v>3485</v>
      </c>
      <c r="BT80" s="402">
        <f t="shared" si="81"/>
        <v>87.125</v>
      </c>
    </row>
    <row r="81" spans="1:72" x14ac:dyDescent="0.2">
      <c r="A81" s="24"/>
      <c r="B81" s="31"/>
      <c r="C81" s="20"/>
      <c r="D81" s="20"/>
      <c r="E81" s="20"/>
      <c r="F81" s="20"/>
      <c r="G81" s="20"/>
      <c r="H81" s="20"/>
      <c r="I81" s="32">
        <v>32329</v>
      </c>
      <c r="J81" s="33" t="s">
        <v>424</v>
      </c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22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7"/>
      <c r="AH81" s="34"/>
      <c r="AI81" s="34"/>
      <c r="AJ81" s="2"/>
      <c r="AK81" s="34"/>
      <c r="AL81" s="34"/>
      <c r="AM81" s="34"/>
      <c r="AN81" s="2"/>
      <c r="AO81" s="22"/>
      <c r="AP81" s="2"/>
      <c r="AQ81" s="2"/>
      <c r="AR81" s="22"/>
      <c r="AS81" s="22"/>
      <c r="AT81" s="22"/>
      <c r="AU81" s="22"/>
      <c r="AV81" s="22"/>
      <c r="AW81" s="2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>
        <v>1000</v>
      </c>
      <c r="BI81" s="2">
        <v>610</v>
      </c>
      <c r="BJ81" s="2"/>
      <c r="BK81" s="2"/>
      <c r="BL81" s="2">
        <v>1000</v>
      </c>
      <c r="BM81" s="2">
        <v>1000</v>
      </c>
      <c r="BN81" s="2"/>
      <c r="BO81" s="2"/>
      <c r="BP81" s="2">
        <v>1000</v>
      </c>
      <c r="BQ81" s="2">
        <v>3685</v>
      </c>
      <c r="BR81" s="22">
        <f t="shared" si="82"/>
        <v>0</v>
      </c>
      <c r="BS81" s="2"/>
      <c r="BT81" s="402">
        <v>0</v>
      </c>
    </row>
    <row r="82" spans="1:72" hidden="1" x14ac:dyDescent="0.2">
      <c r="A82" s="24"/>
      <c r="B82" s="31"/>
      <c r="C82" s="20"/>
      <c r="D82" s="20"/>
      <c r="E82" s="20"/>
      <c r="F82" s="20"/>
      <c r="G82" s="20"/>
      <c r="H82" s="20"/>
      <c r="I82" s="32">
        <v>32351</v>
      </c>
      <c r="J82" s="33" t="s">
        <v>269</v>
      </c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22"/>
      <c r="W82" s="34"/>
      <c r="X82" s="34"/>
      <c r="Y82" s="34"/>
      <c r="Z82" s="34"/>
      <c r="AA82" s="34"/>
      <c r="AB82" s="34"/>
      <c r="AC82" s="34"/>
      <c r="AD82" s="34">
        <v>30000</v>
      </c>
      <c r="AE82" s="34"/>
      <c r="AF82" s="34"/>
      <c r="AG82" s="37">
        <f t="shared" si="83"/>
        <v>30000</v>
      </c>
      <c r="AH82" s="34">
        <v>19823.310000000001</v>
      </c>
      <c r="AI82" s="34">
        <v>30000</v>
      </c>
      <c r="AJ82" s="2">
        <v>11346.33</v>
      </c>
      <c r="AK82" s="34">
        <v>30000</v>
      </c>
      <c r="AL82" s="34"/>
      <c r="AM82" s="34"/>
      <c r="AN82" s="2">
        <f t="shared" si="33"/>
        <v>30000</v>
      </c>
      <c r="AO82" s="22">
        <f t="shared" si="84"/>
        <v>3981.6842524387812</v>
      </c>
      <c r="AP82" s="2">
        <v>30000</v>
      </c>
      <c r="AQ82" s="2"/>
      <c r="AR82" s="22">
        <f t="shared" si="85"/>
        <v>3981.6842524387812</v>
      </c>
      <c r="AS82" s="22"/>
      <c r="AT82" s="22"/>
      <c r="AU82" s="22"/>
      <c r="AV82" s="22"/>
      <c r="AW82" s="22">
        <f t="shared" si="57"/>
        <v>3981.6842524387812</v>
      </c>
      <c r="AX82" s="2"/>
      <c r="AY82" s="2"/>
      <c r="AZ82" s="2">
        <v>3981.68</v>
      </c>
      <c r="BA82" s="2"/>
      <c r="BB82" s="2"/>
      <c r="BC82" s="2"/>
      <c r="BD82" s="2">
        <f t="shared" ref="BD82:BD154" si="87">SUM(AX82+AY82+AZ82+BA82+BB82+BC82)</f>
        <v>3981.68</v>
      </c>
      <c r="BE82" s="2">
        <f t="shared" ref="BE82:BE154" si="88">SUM(AW82-BD82)</f>
        <v>4.2524387813500653E-3</v>
      </c>
      <c r="BF82" s="2">
        <f t="shared" si="36"/>
        <v>-3981.68</v>
      </c>
      <c r="BG82" s="2"/>
      <c r="BH82" s="2">
        <v>0</v>
      </c>
      <c r="BI82" s="2"/>
      <c r="BJ82" s="2"/>
      <c r="BK82" s="2"/>
      <c r="BL82" s="2"/>
      <c r="BM82" s="2"/>
      <c r="BN82" s="2"/>
      <c r="BO82" s="2"/>
      <c r="BP82" s="2"/>
      <c r="BQ82" s="2"/>
      <c r="BR82" s="22">
        <f t="shared" si="82"/>
        <v>0</v>
      </c>
      <c r="BS82" s="2"/>
      <c r="BT82" s="402" t="e">
        <f t="shared" si="81"/>
        <v>#DIV/0!</v>
      </c>
    </row>
    <row r="83" spans="1:72" x14ac:dyDescent="0.2">
      <c r="A83" s="24"/>
      <c r="B83" s="31"/>
      <c r="C83" s="20"/>
      <c r="D83" s="20"/>
      <c r="E83" s="20"/>
      <c r="F83" s="20"/>
      <c r="G83" s="20"/>
      <c r="H83" s="20"/>
      <c r="I83" s="32">
        <v>32353</v>
      </c>
      <c r="J83" s="33" t="s">
        <v>205</v>
      </c>
      <c r="K83" s="34"/>
      <c r="L83" s="34"/>
      <c r="M83" s="34"/>
      <c r="N83" s="34"/>
      <c r="O83" s="34"/>
      <c r="P83" s="34"/>
      <c r="Q83" s="34"/>
      <c r="R83" s="34"/>
      <c r="S83" s="34"/>
      <c r="T83" s="34">
        <v>412.35</v>
      </c>
      <c r="U83" s="34"/>
      <c r="V83" s="22"/>
      <c r="W83" s="34">
        <v>1000</v>
      </c>
      <c r="X83" s="34">
        <v>1500</v>
      </c>
      <c r="Y83" s="34">
        <v>1500</v>
      </c>
      <c r="Z83" s="34">
        <v>1500</v>
      </c>
      <c r="AA83" s="34">
        <v>1500</v>
      </c>
      <c r="AB83" s="34">
        <v>695.96</v>
      </c>
      <c r="AC83" s="34">
        <v>1500</v>
      </c>
      <c r="AD83" s="34">
        <v>5000</v>
      </c>
      <c r="AE83" s="34"/>
      <c r="AF83" s="34"/>
      <c r="AG83" s="37">
        <f t="shared" si="83"/>
        <v>5000</v>
      </c>
      <c r="AH83" s="34">
        <v>2940.5</v>
      </c>
      <c r="AI83" s="34">
        <v>5000</v>
      </c>
      <c r="AJ83" s="2">
        <v>2109.85</v>
      </c>
      <c r="AK83" s="34">
        <v>5000</v>
      </c>
      <c r="AL83" s="34"/>
      <c r="AM83" s="34"/>
      <c r="AN83" s="2">
        <f t="shared" si="33"/>
        <v>5000</v>
      </c>
      <c r="AO83" s="22">
        <f t="shared" si="84"/>
        <v>663.61404207313024</v>
      </c>
      <c r="AP83" s="2">
        <v>5000</v>
      </c>
      <c r="AQ83" s="2"/>
      <c r="AR83" s="22">
        <f t="shared" si="85"/>
        <v>663.61404207313024</v>
      </c>
      <c r="AS83" s="22">
        <v>533.51</v>
      </c>
      <c r="AT83" s="22">
        <v>533.51</v>
      </c>
      <c r="AU83" s="22">
        <v>200</v>
      </c>
      <c r="AV83" s="22"/>
      <c r="AW83" s="22">
        <f t="shared" si="57"/>
        <v>863.61404207313024</v>
      </c>
      <c r="AX83" s="2">
        <v>863.61</v>
      </c>
      <c r="AY83" s="2"/>
      <c r="AZ83" s="2"/>
      <c r="BA83" s="2"/>
      <c r="BB83" s="2"/>
      <c r="BC83" s="2"/>
      <c r="BD83" s="2">
        <f t="shared" si="87"/>
        <v>863.61</v>
      </c>
      <c r="BE83" s="2">
        <f t="shared" si="88"/>
        <v>4.0420731302219792E-3</v>
      </c>
      <c r="BF83" s="2">
        <f t="shared" ref="BF83:BF155" si="89">SUM(BE83-AW83)</f>
        <v>-863.61</v>
      </c>
      <c r="BG83" s="2">
        <v>940.24</v>
      </c>
      <c r="BH83" s="2">
        <v>1200</v>
      </c>
      <c r="BI83" s="2">
        <v>480.84</v>
      </c>
      <c r="BJ83" s="2"/>
      <c r="BK83" s="2"/>
      <c r="BL83" s="2">
        <v>1400</v>
      </c>
      <c r="BM83" s="2">
        <v>1400</v>
      </c>
      <c r="BN83" s="4">
        <v>1191.77</v>
      </c>
      <c r="BO83" s="2"/>
      <c r="BP83" s="2"/>
      <c r="BQ83" s="2"/>
      <c r="BR83" s="22">
        <f t="shared" si="82"/>
        <v>1400</v>
      </c>
      <c r="BS83" s="4">
        <v>1208.97</v>
      </c>
      <c r="BT83" s="402">
        <f t="shared" si="81"/>
        <v>86.355000000000004</v>
      </c>
    </row>
    <row r="84" spans="1:72" x14ac:dyDescent="0.2">
      <c r="A84" s="24"/>
      <c r="B84" s="31"/>
      <c r="C84" s="20"/>
      <c r="D84" s="20"/>
      <c r="E84" s="20"/>
      <c r="F84" s="20"/>
      <c r="G84" s="20"/>
      <c r="H84" s="20"/>
      <c r="I84" s="32">
        <v>32334</v>
      </c>
      <c r="J84" s="33" t="s">
        <v>22</v>
      </c>
      <c r="K84" s="34"/>
      <c r="L84" s="34"/>
      <c r="M84" s="34"/>
      <c r="N84" s="34">
        <v>6000</v>
      </c>
      <c r="O84" s="34">
        <v>6000</v>
      </c>
      <c r="P84" s="34">
        <v>6000</v>
      </c>
      <c r="Q84" s="34">
        <v>6000</v>
      </c>
      <c r="R84" s="34">
        <v>5243.75</v>
      </c>
      <c r="S84" s="34">
        <v>8000</v>
      </c>
      <c r="T84" s="34">
        <v>8230.1</v>
      </c>
      <c r="U84" s="34"/>
      <c r="V84" s="22">
        <f t="shared" si="31"/>
        <v>133.33333333333331</v>
      </c>
      <c r="W84" s="34">
        <v>15000</v>
      </c>
      <c r="X84" s="34">
        <v>20000</v>
      </c>
      <c r="Y84" s="34">
        <v>20000</v>
      </c>
      <c r="Z84" s="34">
        <v>25000</v>
      </c>
      <c r="AA84" s="34">
        <v>25000</v>
      </c>
      <c r="AB84" s="34">
        <v>10240</v>
      </c>
      <c r="AC84" s="34">
        <v>25000</v>
      </c>
      <c r="AD84" s="34">
        <v>25000</v>
      </c>
      <c r="AE84" s="34"/>
      <c r="AF84" s="34"/>
      <c r="AG84" s="37">
        <f t="shared" si="83"/>
        <v>25000</v>
      </c>
      <c r="AH84" s="34">
        <v>11666.75</v>
      </c>
      <c r="AI84" s="34">
        <v>25000</v>
      </c>
      <c r="AJ84" s="2">
        <v>5157.8</v>
      </c>
      <c r="AK84" s="34">
        <v>25000</v>
      </c>
      <c r="AL84" s="34"/>
      <c r="AM84" s="34"/>
      <c r="AN84" s="2">
        <f t="shared" si="33"/>
        <v>25000</v>
      </c>
      <c r="AO84" s="22">
        <f t="shared" si="84"/>
        <v>3318.0702103656513</v>
      </c>
      <c r="AP84" s="2">
        <v>30000</v>
      </c>
      <c r="AQ84" s="2"/>
      <c r="AR84" s="22">
        <f t="shared" si="85"/>
        <v>3981.6842524387812</v>
      </c>
      <c r="AS84" s="22">
        <v>969.04</v>
      </c>
      <c r="AT84" s="22">
        <v>969.04</v>
      </c>
      <c r="AU84" s="22"/>
      <c r="AV84" s="22"/>
      <c r="AW84" s="22">
        <f t="shared" si="57"/>
        <v>3981.6842524387812</v>
      </c>
      <c r="AX84" s="2">
        <v>3981.68</v>
      </c>
      <c r="AY84" s="2"/>
      <c r="AZ84" s="2"/>
      <c r="BA84" s="2"/>
      <c r="BB84" s="2"/>
      <c r="BC84" s="2"/>
      <c r="BD84" s="2">
        <f t="shared" si="87"/>
        <v>3981.68</v>
      </c>
      <c r="BE84" s="2">
        <f t="shared" si="88"/>
        <v>4.2524387813500653E-3</v>
      </c>
      <c r="BF84" s="2">
        <f t="shared" si="89"/>
        <v>-3981.68</v>
      </c>
      <c r="BG84" s="2">
        <v>1000</v>
      </c>
      <c r="BH84" s="2">
        <v>3000</v>
      </c>
      <c r="BI84" s="2">
        <v>890.48</v>
      </c>
      <c r="BJ84" s="2"/>
      <c r="BK84" s="2"/>
      <c r="BL84" s="2">
        <v>3000</v>
      </c>
      <c r="BM84" s="2">
        <v>3000</v>
      </c>
      <c r="BN84" s="2">
        <v>4072.05</v>
      </c>
      <c r="BO84" s="2">
        <v>2000</v>
      </c>
      <c r="BP84" s="2"/>
      <c r="BQ84" s="2">
        <v>7446.24</v>
      </c>
      <c r="BR84" s="22">
        <f t="shared" si="82"/>
        <v>5000</v>
      </c>
      <c r="BS84" s="2">
        <v>3820.34</v>
      </c>
      <c r="BT84" s="402">
        <f t="shared" si="81"/>
        <v>76.406800000000004</v>
      </c>
    </row>
    <row r="85" spans="1:72" x14ac:dyDescent="0.2">
      <c r="A85" s="24"/>
      <c r="B85" s="31"/>
      <c r="C85" s="20"/>
      <c r="D85" s="20"/>
      <c r="E85" s="20"/>
      <c r="F85" s="20"/>
      <c r="G85" s="20"/>
      <c r="H85" s="20"/>
      <c r="I85" s="32">
        <v>32334</v>
      </c>
      <c r="J85" s="33" t="s">
        <v>246</v>
      </c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22"/>
      <c r="W85" s="34"/>
      <c r="X85" s="34"/>
      <c r="Y85" s="34"/>
      <c r="Z85" s="34">
        <v>8000</v>
      </c>
      <c r="AA85" s="34">
        <v>5000</v>
      </c>
      <c r="AB85" s="34">
        <v>3750</v>
      </c>
      <c r="AC85" s="34">
        <v>5000</v>
      </c>
      <c r="AD85" s="34">
        <v>10000</v>
      </c>
      <c r="AE85" s="34"/>
      <c r="AF85" s="34"/>
      <c r="AG85" s="37">
        <f t="shared" si="83"/>
        <v>10000</v>
      </c>
      <c r="AH85" s="34">
        <v>4830.3599999999997</v>
      </c>
      <c r="AI85" s="34">
        <v>10000</v>
      </c>
      <c r="AJ85" s="2">
        <v>0</v>
      </c>
      <c r="AK85" s="34">
        <v>10000</v>
      </c>
      <c r="AL85" s="34"/>
      <c r="AM85" s="34"/>
      <c r="AN85" s="2">
        <f t="shared" si="33"/>
        <v>10000</v>
      </c>
      <c r="AO85" s="22">
        <f t="shared" si="84"/>
        <v>1327.2280841462605</v>
      </c>
      <c r="AP85" s="2">
        <v>5000</v>
      </c>
      <c r="AQ85" s="2"/>
      <c r="AR85" s="22">
        <f t="shared" si="85"/>
        <v>663.61404207313024</v>
      </c>
      <c r="AS85" s="22"/>
      <c r="AT85" s="22"/>
      <c r="AU85" s="22"/>
      <c r="AV85" s="22"/>
      <c r="AW85" s="22">
        <f t="shared" si="57"/>
        <v>663.61404207313024</v>
      </c>
      <c r="AX85" s="2">
        <v>663.61</v>
      </c>
      <c r="AY85" s="2"/>
      <c r="AZ85" s="2"/>
      <c r="BA85" s="2"/>
      <c r="BB85" s="2"/>
      <c r="BC85" s="2"/>
      <c r="BD85" s="2">
        <f t="shared" si="87"/>
        <v>663.61</v>
      </c>
      <c r="BE85" s="2">
        <f t="shared" si="88"/>
        <v>4.0420731302219792E-3</v>
      </c>
      <c r="BF85" s="2">
        <f t="shared" si="89"/>
        <v>-663.61</v>
      </c>
      <c r="BG85" s="2"/>
      <c r="BH85" s="2">
        <v>500</v>
      </c>
      <c r="BI85" s="2"/>
      <c r="BJ85" s="2"/>
      <c r="BK85" s="2"/>
      <c r="BL85" s="2">
        <v>500</v>
      </c>
      <c r="BM85" s="2">
        <v>500</v>
      </c>
      <c r="BN85" s="2"/>
      <c r="BO85" s="2"/>
      <c r="BP85" s="2">
        <v>500</v>
      </c>
      <c r="BQ85" s="2"/>
      <c r="BR85" s="22">
        <f t="shared" si="82"/>
        <v>0</v>
      </c>
      <c r="BS85" s="2"/>
      <c r="BT85" s="402">
        <v>0</v>
      </c>
    </row>
    <row r="86" spans="1:72" x14ac:dyDescent="0.2">
      <c r="A86" s="24"/>
      <c r="B86" s="31"/>
      <c r="C86" s="20"/>
      <c r="D86" s="20"/>
      <c r="E86" s="20"/>
      <c r="F86" s="20"/>
      <c r="G86" s="20"/>
      <c r="H86" s="20"/>
      <c r="I86" s="32">
        <v>32342</v>
      </c>
      <c r="J86" s="33" t="s">
        <v>66</v>
      </c>
      <c r="K86" s="34">
        <v>151628.39000000001</v>
      </c>
      <c r="L86" s="34">
        <v>5000</v>
      </c>
      <c r="M86" s="34">
        <v>5000</v>
      </c>
      <c r="N86" s="34">
        <v>5000</v>
      </c>
      <c r="O86" s="34">
        <v>5000</v>
      </c>
      <c r="P86" s="34">
        <v>5000</v>
      </c>
      <c r="Q86" s="34">
        <v>5000</v>
      </c>
      <c r="R86" s="34">
        <v>6000</v>
      </c>
      <c r="S86" s="34">
        <v>8000</v>
      </c>
      <c r="T86" s="34">
        <v>11250</v>
      </c>
      <c r="U86" s="34"/>
      <c r="V86" s="22">
        <f t="shared" si="31"/>
        <v>160</v>
      </c>
      <c r="W86" s="34">
        <v>15000</v>
      </c>
      <c r="X86" s="34">
        <v>15000</v>
      </c>
      <c r="Y86" s="34">
        <v>15000</v>
      </c>
      <c r="Z86" s="34">
        <v>65000</v>
      </c>
      <c r="AA86" s="34">
        <v>70000</v>
      </c>
      <c r="AB86" s="34">
        <v>15820</v>
      </c>
      <c r="AC86" s="34">
        <v>70000</v>
      </c>
      <c r="AD86" s="34">
        <v>50000</v>
      </c>
      <c r="AE86" s="34"/>
      <c r="AF86" s="34"/>
      <c r="AG86" s="37">
        <f t="shared" si="83"/>
        <v>50000</v>
      </c>
      <c r="AH86" s="34">
        <v>40521.47</v>
      </c>
      <c r="AI86" s="34">
        <v>55000</v>
      </c>
      <c r="AJ86" s="2">
        <v>26754.62</v>
      </c>
      <c r="AK86" s="34">
        <v>55000</v>
      </c>
      <c r="AL86" s="34"/>
      <c r="AM86" s="34"/>
      <c r="AN86" s="2">
        <f t="shared" si="33"/>
        <v>55000</v>
      </c>
      <c r="AO86" s="22">
        <f t="shared" si="84"/>
        <v>7299.7544628044325</v>
      </c>
      <c r="AP86" s="2">
        <v>40000</v>
      </c>
      <c r="AQ86" s="2"/>
      <c r="AR86" s="22">
        <f t="shared" si="85"/>
        <v>5308.9123365850419</v>
      </c>
      <c r="AS86" s="22">
        <v>1379.07</v>
      </c>
      <c r="AT86" s="22">
        <v>1379.07</v>
      </c>
      <c r="AU86" s="22"/>
      <c r="AV86" s="22">
        <v>1000</v>
      </c>
      <c r="AW86" s="22">
        <f t="shared" si="57"/>
        <v>4308.9123365850419</v>
      </c>
      <c r="AX86" s="2">
        <v>4308.91</v>
      </c>
      <c r="AY86" s="2"/>
      <c r="AZ86" s="2"/>
      <c r="BA86" s="2"/>
      <c r="BB86" s="2"/>
      <c r="BC86" s="2"/>
      <c r="BD86" s="2">
        <f t="shared" si="87"/>
        <v>4308.91</v>
      </c>
      <c r="BE86" s="2">
        <f t="shared" si="88"/>
        <v>2.3365850420304923E-3</v>
      </c>
      <c r="BF86" s="2">
        <f t="shared" si="89"/>
        <v>-4308.91</v>
      </c>
      <c r="BG86" s="2">
        <v>3034.92</v>
      </c>
      <c r="BH86" s="2">
        <v>4500</v>
      </c>
      <c r="BI86" s="2">
        <v>2287.48</v>
      </c>
      <c r="BJ86" s="2"/>
      <c r="BK86" s="2"/>
      <c r="BL86" s="2">
        <v>4500</v>
      </c>
      <c r="BM86" s="2">
        <v>4500</v>
      </c>
      <c r="BN86" s="2">
        <v>6818.1</v>
      </c>
      <c r="BO86" s="2">
        <v>3500</v>
      </c>
      <c r="BP86" s="2"/>
      <c r="BQ86" s="2">
        <v>6368.43</v>
      </c>
      <c r="BR86" s="22">
        <f t="shared" si="82"/>
        <v>8000</v>
      </c>
      <c r="BS86" s="2">
        <v>7325.88</v>
      </c>
      <c r="BT86" s="402">
        <f t="shared" si="81"/>
        <v>91.573499999999996</v>
      </c>
    </row>
    <row r="87" spans="1:72" x14ac:dyDescent="0.2">
      <c r="A87" s="24"/>
      <c r="B87" s="31"/>
      <c r="C87" s="20"/>
      <c r="D87" s="20"/>
      <c r="E87" s="20"/>
      <c r="F87" s="20"/>
      <c r="G87" s="20"/>
      <c r="H87" s="20"/>
      <c r="I87" s="32">
        <v>32341</v>
      </c>
      <c r="J87" s="33" t="s">
        <v>50</v>
      </c>
      <c r="K87" s="34">
        <v>5288.02</v>
      </c>
      <c r="L87" s="34">
        <v>8000</v>
      </c>
      <c r="M87" s="34">
        <v>8000</v>
      </c>
      <c r="N87" s="34">
        <v>4000</v>
      </c>
      <c r="O87" s="34">
        <v>4000</v>
      </c>
      <c r="P87" s="34">
        <v>4000</v>
      </c>
      <c r="Q87" s="34">
        <v>4000</v>
      </c>
      <c r="R87" s="34">
        <v>850.82</v>
      </c>
      <c r="S87" s="34">
        <v>4000</v>
      </c>
      <c r="T87" s="34">
        <v>1386.78</v>
      </c>
      <c r="U87" s="34"/>
      <c r="V87" s="22">
        <f t="shared" si="31"/>
        <v>100</v>
      </c>
      <c r="W87" s="34">
        <v>4000</v>
      </c>
      <c r="X87" s="34">
        <v>3000</v>
      </c>
      <c r="Y87" s="34">
        <v>3000</v>
      </c>
      <c r="Z87" s="34">
        <v>3000</v>
      </c>
      <c r="AA87" s="34">
        <v>3000</v>
      </c>
      <c r="AB87" s="34">
        <v>660.49</v>
      </c>
      <c r="AC87" s="34">
        <v>3000</v>
      </c>
      <c r="AD87" s="34">
        <v>3000</v>
      </c>
      <c r="AE87" s="34"/>
      <c r="AF87" s="34"/>
      <c r="AG87" s="37">
        <f t="shared" si="83"/>
        <v>3000</v>
      </c>
      <c r="AH87" s="34">
        <v>1699.95</v>
      </c>
      <c r="AI87" s="34">
        <v>3000</v>
      </c>
      <c r="AJ87" s="2">
        <v>672.4</v>
      </c>
      <c r="AK87" s="34">
        <v>3000</v>
      </c>
      <c r="AL87" s="34"/>
      <c r="AM87" s="34"/>
      <c r="AN87" s="2">
        <f t="shared" si="33"/>
        <v>3000</v>
      </c>
      <c r="AO87" s="22">
        <f t="shared" si="84"/>
        <v>398.16842524387812</v>
      </c>
      <c r="AP87" s="2">
        <v>3500</v>
      </c>
      <c r="AQ87" s="2"/>
      <c r="AR87" s="22">
        <f t="shared" si="85"/>
        <v>464.52982945119118</v>
      </c>
      <c r="AS87" s="22">
        <v>124.08</v>
      </c>
      <c r="AT87" s="22">
        <v>124.08</v>
      </c>
      <c r="AU87" s="22"/>
      <c r="AV87" s="22"/>
      <c r="AW87" s="22">
        <f t="shared" si="57"/>
        <v>464.52982945119118</v>
      </c>
      <c r="AX87" s="2">
        <v>464.53</v>
      </c>
      <c r="AY87" s="2"/>
      <c r="AZ87" s="2"/>
      <c r="BA87" s="2"/>
      <c r="BB87" s="2"/>
      <c r="BC87" s="2"/>
      <c r="BD87" s="2">
        <f t="shared" si="87"/>
        <v>464.53</v>
      </c>
      <c r="BE87" s="2">
        <f t="shared" si="88"/>
        <v>-1.7054880879641132E-4</v>
      </c>
      <c r="BF87" s="2">
        <f t="shared" si="89"/>
        <v>-464.53</v>
      </c>
      <c r="BG87" s="2">
        <v>187.45</v>
      </c>
      <c r="BH87" s="2">
        <v>400</v>
      </c>
      <c r="BI87" s="2">
        <v>113.54</v>
      </c>
      <c r="BJ87" s="2"/>
      <c r="BK87" s="2"/>
      <c r="BL87" s="2">
        <v>400</v>
      </c>
      <c r="BM87" s="2">
        <v>400</v>
      </c>
      <c r="BN87" s="2">
        <v>268.83999999999997</v>
      </c>
      <c r="BO87" s="2"/>
      <c r="BP87" s="2"/>
      <c r="BQ87" s="2">
        <v>654.36</v>
      </c>
      <c r="BR87" s="22">
        <f t="shared" si="82"/>
        <v>400</v>
      </c>
      <c r="BS87" s="2">
        <v>290.95999999999998</v>
      </c>
      <c r="BT87" s="402">
        <f t="shared" si="81"/>
        <v>72.739999999999995</v>
      </c>
    </row>
    <row r="88" spans="1:72" x14ac:dyDescent="0.2">
      <c r="A88" s="24"/>
      <c r="B88" s="31"/>
      <c r="C88" s="20"/>
      <c r="D88" s="20"/>
      <c r="E88" s="20"/>
      <c r="F88" s="20"/>
      <c r="G88" s="20"/>
      <c r="H88" s="20"/>
      <c r="I88" s="32">
        <v>32343</v>
      </c>
      <c r="J88" s="33" t="s">
        <v>250</v>
      </c>
      <c r="K88" s="34">
        <v>44650</v>
      </c>
      <c r="L88" s="34"/>
      <c r="M88" s="34">
        <v>0</v>
      </c>
      <c r="N88" s="34">
        <v>15000</v>
      </c>
      <c r="O88" s="34">
        <v>15000</v>
      </c>
      <c r="P88" s="34">
        <v>15000</v>
      </c>
      <c r="Q88" s="34">
        <v>15000</v>
      </c>
      <c r="R88" s="34">
        <v>218.75</v>
      </c>
      <c r="S88" s="34">
        <v>15000</v>
      </c>
      <c r="T88" s="34"/>
      <c r="U88" s="34"/>
      <c r="V88" s="22">
        <f t="shared" si="31"/>
        <v>100</v>
      </c>
      <c r="W88" s="34">
        <v>15000</v>
      </c>
      <c r="X88" s="34">
        <v>30000</v>
      </c>
      <c r="Y88" s="34">
        <v>30000</v>
      </c>
      <c r="Z88" s="34">
        <v>30000</v>
      </c>
      <c r="AA88" s="34">
        <v>35000</v>
      </c>
      <c r="AB88" s="34">
        <v>12993.75</v>
      </c>
      <c r="AC88" s="34">
        <v>35000</v>
      </c>
      <c r="AD88" s="34">
        <v>30000</v>
      </c>
      <c r="AE88" s="34"/>
      <c r="AF88" s="34"/>
      <c r="AG88" s="37">
        <f t="shared" si="83"/>
        <v>30000</v>
      </c>
      <c r="AH88" s="34">
        <v>26433.75</v>
      </c>
      <c r="AI88" s="34">
        <v>30000</v>
      </c>
      <c r="AJ88" s="7">
        <v>36273.75</v>
      </c>
      <c r="AK88" s="34">
        <v>30000</v>
      </c>
      <c r="AL88" s="34"/>
      <c r="AM88" s="34"/>
      <c r="AN88" s="2">
        <f t="shared" ref="AN88:AN165" si="90">SUM(AK88+AL88-AM88)</f>
        <v>30000</v>
      </c>
      <c r="AO88" s="22">
        <f t="shared" si="84"/>
        <v>3981.6842524387812</v>
      </c>
      <c r="AP88" s="2">
        <v>30000</v>
      </c>
      <c r="AQ88" s="2"/>
      <c r="AR88" s="22">
        <f t="shared" si="85"/>
        <v>3981.6842524387812</v>
      </c>
      <c r="AS88" s="22"/>
      <c r="AT88" s="22"/>
      <c r="AU88" s="22"/>
      <c r="AV88" s="22"/>
      <c r="AW88" s="22">
        <f t="shared" si="57"/>
        <v>3981.6842524387812</v>
      </c>
      <c r="AX88" s="2">
        <v>3981.68</v>
      </c>
      <c r="AY88" s="2"/>
      <c r="AZ88" s="2"/>
      <c r="BA88" s="2"/>
      <c r="BB88" s="2"/>
      <c r="BC88" s="2"/>
      <c r="BD88" s="2">
        <f t="shared" si="87"/>
        <v>3981.68</v>
      </c>
      <c r="BE88" s="2">
        <f t="shared" si="88"/>
        <v>4.2524387813500653E-3</v>
      </c>
      <c r="BF88" s="2">
        <f t="shared" si="89"/>
        <v>-3981.68</v>
      </c>
      <c r="BG88" s="2"/>
      <c r="BH88" s="2">
        <v>4000</v>
      </c>
      <c r="BI88" s="2">
        <v>2040</v>
      </c>
      <c r="BJ88" s="2"/>
      <c r="BK88" s="2"/>
      <c r="BL88" s="2">
        <v>5000</v>
      </c>
      <c r="BM88" s="2">
        <v>5000</v>
      </c>
      <c r="BN88" s="2">
        <v>4522.5</v>
      </c>
      <c r="BO88" s="2"/>
      <c r="BP88" s="2"/>
      <c r="BQ88" s="2">
        <v>4076</v>
      </c>
      <c r="BR88" s="22">
        <f t="shared" si="82"/>
        <v>5000</v>
      </c>
      <c r="BS88" s="2">
        <v>4522.5</v>
      </c>
      <c r="BT88" s="402">
        <f t="shared" si="81"/>
        <v>90.45</v>
      </c>
    </row>
    <row r="89" spans="1:72" x14ac:dyDescent="0.2">
      <c r="A89" s="24"/>
      <c r="B89" s="31"/>
      <c r="C89" s="20"/>
      <c r="D89" s="20"/>
      <c r="E89" s="20"/>
      <c r="F89" s="20"/>
      <c r="G89" s="20"/>
      <c r="H89" s="20"/>
      <c r="I89" s="32">
        <v>32343</v>
      </c>
      <c r="J89" s="33" t="s">
        <v>360</v>
      </c>
      <c r="K89" s="34"/>
      <c r="L89" s="34"/>
      <c r="M89" s="34"/>
      <c r="N89" s="34">
        <v>2000</v>
      </c>
      <c r="O89" s="34">
        <v>2000</v>
      </c>
      <c r="P89" s="34">
        <v>2000</v>
      </c>
      <c r="Q89" s="34">
        <v>2000</v>
      </c>
      <c r="R89" s="34"/>
      <c r="S89" s="34">
        <v>2000</v>
      </c>
      <c r="T89" s="34"/>
      <c r="U89" s="34"/>
      <c r="V89" s="22">
        <f t="shared" si="31"/>
        <v>100</v>
      </c>
      <c r="W89" s="34">
        <v>2000</v>
      </c>
      <c r="X89" s="34">
        <v>2000</v>
      </c>
      <c r="Y89" s="34">
        <v>0</v>
      </c>
      <c r="Z89" s="34">
        <v>30000</v>
      </c>
      <c r="AA89" s="34">
        <v>30000</v>
      </c>
      <c r="AB89" s="34"/>
      <c r="AC89" s="34">
        <v>30000</v>
      </c>
      <c r="AD89" s="34">
        <v>35000</v>
      </c>
      <c r="AE89" s="34"/>
      <c r="AF89" s="34"/>
      <c r="AG89" s="37">
        <f t="shared" si="83"/>
        <v>35000</v>
      </c>
      <c r="AH89" s="34">
        <v>33925</v>
      </c>
      <c r="AI89" s="34">
        <v>35000</v>
      </c>
      <c r="AJ89" s="2">
        <v>0</v>
      </c>
      <c r="AK89" s="34">
        <v>45000</v>
      </c>
      <c r="AL89" s="34"/>
      <c r="AM89" s="34"/>
      <c r="AN89" s="2">
        <f t="shared" si="90"/>
        <v>45000</v>
      </c>
      <c r="AO89" s="22">
        <f t="shared" si="84"/>
        <v>5972.5263786581718</v>
      </c>
      <c r="AP89" s="2">
        <v>45000</v>
      </c>
      <c r="AQ89" s="2"/>
      <c r="AR89" s="22">
        <f t="shared" si="85"/>
        <v>5972.5263786581718</v>
      </c>
      <c r="AS89" s="22">
        <v>5540</v>
      </c>
      <c r="AT89" s="22">
        <v>5540</v>
      </c>
      <c r="AU89" s="22"/>
      <c r="AV89" s="22"/>
      <c r="AW89" s="22">
        <f t="shared" si="57"/>
        <v>5972.5263786581718</v>
      </c>
      <c r="AX89" s="2">
        <v>5972.53</v>
      </c>
      <c r="AY89" s="2"/>
      <c r="AZ89" s="2"/>
      <c r="BA89" s="2"/>
      <c r="BB89" s="2"/>
      <c r="BC89" s="2"/>
      <c r="BD89" s="2">
        <f t="shared" si="87"/>
        <v>5972.53</v>
      </c>
      <c r="BE89" s="2">
        <f t="shared" si="88"/>
        <v>-3.6213418279658072E-3</v>
      </c>
      <c r="BF89" s="2">
        <f t="shared" si="89"/>
        <v>-5972.53</v>
      </c>
      <c r="BG89" s="2">
        <v>7664</v>
      </c>
      <c r="BH89" s="2">
        <v>8000</v>
      </c>
      <c r="BI89" s="2">
        <v>3396.3</v>
      </c>
      <c r="BJ89" s="2"/>
      <c r="BK89" s="2"/>
      <c r="BL89" s="2">
        <v>8000</v>
      </c>
      <c r="BM89" s="2">
        <v>8000</v>
      </c>
      <c r="BN89" s="2">
        <v>6407.9</v>
      </c>
      <c r="BO89" s="2"/>
      <c r="BP89" s="2"/>
      <c r="BQ89" s="2">
        <v>6936.3</v>
      </c>
      <c r="BR89" s="22">
        <f t="shared" si="82"/>
        <v>8000</v>
      </c>
      <c r="BS89" s="2">
        <v>6407.9</v>
      </c>
      <c r="BT89" s="402">
        <f t="shared" si="81"/>
        <v>80.098749999999995</v>
      </c>
    </row>
    <row r="90" spans="1:72" x14ac:dyDescent="0.2">
      <c r="A90" s="24"/>
      <c r="B90" s="31"/>
      <c r="C90" s="20"/>
      <c r="D90" s="20"/>
      <c r="E90" s="20"/>
      <c r="F90" s="20"/>
      <c r="G90" s="20"/>
      <c r="H90" s="20"/>
      <c r="I90" s="32">
        <v>32343</v>
      </c>
      <c r="J90" s="33" t="s">
        <v>336</v>
      </c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22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7"/>
      <c r="AH90" s="34"/>
      <c r="AI90" s="34"/>
      <c r="AJ90" s="7">
        <v>1841.51</v>
      </c>
      <c r="AK90" s="34">
        <v>5000</v>
      </c>
      <c r="AL90" s="34">
        <v>5000</v>
      </c>
      <c r="AM90" s="34"/>
      <c r="AN90" s="2">
        <f t="shared" si="90"/>
        <v>10000</v>
      </c>
      <c r="AO90" s="22">
        <f t="shared" si="84"/>
        <v>1327.2280841462605</v>
      </c>
      <c r="AP90" s="2">
        <v>10000</v>
      </c>
      <c r="AQ90" s="2"/>
      <c r="AR90" s="22">
        <f t="shared" si="85"/>
        <v>1327.2280841462605</v>
      </c>
      <c r="AS90" s="22">
        <v>794.38</v>
      </c>
      <c r="AT90" s="22">
        <v>794.38</v>
      </c>
      <c r="AU90" s="22"/>
      <c r="AV90" s="22"/>
      <c r="AW90" s="22">
        <f t="shared" si="57"/>
        <v>1327.2280841462605</v>
      </c>
      <c r="AX90" s="2">
        <v>1327.23</v>
      </c>
      <c r="AY90" s="2"/>
      <c r="AZ90" s="2"/>
      <c r="BA90" s="2"/>
      <c r="BB90" s="2"/>
      <c r="BC90" s="2"/>
      <c r="BD90" s="2">
        <f t="shared" si="87"/>
        <v>1327.23</v>
      </c>
      <c r="BE90" s="2">
        <f t="shared" si="88"/>
        <v>-1.9158537395469466E-3</v>
      </c>
      <c r="BF90" s="2">
        <f t="shared" si="89"/>
        <v>-1327.23</v>
      </c>
      <c r="BG90" s="2">
        <v>794.38</v>
      </c>
      <c r="BH90" s="2">
        <v>2300</v>
      </c>
      <c r="BI90" s="2">
        <v>1197.0999999999999</v>
      </c>
      <c r="BJ90" s="2"/>
      <c r="BK90" s="2"/>
      <c r="BL90" s="2">
        <v>2300</v>
      </c>
      <c r="BM90" s="2">
        <v>2300</v>
      </c>
      <c r="BN90" s="2">
        <v>633.15</v>
      </c>
      <c r="BO90" s="2"/>
      <c r="BP90" s="2">
        <v>1300</v>
      </c>
      <c r="BQ90" s="2">
        <v>1824.75</v>
      </c>
      <c r="BR90" s="22">
        <f t="shared" si="82"/>
        <v>1000</v>
      </c>
      <c r="BS90" s="2">
        <v>633.15</v>
      </c>
      <c r="BT90" s="402">
        <f t="shared" si="81"/>
        <v>63.314999999999998</v>
      </c>
    </row>
    <row r="91" spans="1:72" x14ac:dyDescent="0.2">
      <c r="A91" s="24"/>
      <c r="B91" s="31"/>
      <c r="C91" s="20"/>
      <c r="D91" s="20"/>
      <c r="E91" s="20"/>
      <c r="F91" s="20"/>
      <c r="G91" s="20"/>
      <c r="H91" s="20"/>
      <c r="I91" s="32">
        <v>32349</v>
      </c>
      <c r="J91" s="33" t="s">
        <v>875</v>
      </c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22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7"/>
      <c r="AH91" s="34"/>
      <c r="AI91" s="34"/>
      <c r="AJ91" s="7"/>
      <c r="AK91" s="34"/>
      <c r="AL91" s="34"/>
      <c r="AM91" s="34"/>
      <c r="AN91" s="2"/>
      <c r="AO91" s="22"/>
      <c r="AP91" s="2"/>
      <c r="AQ91" s="2"/>
      <c r="AR91" s="22"/>
      <c r="AS91" s="22"/>
      <c r="AT91" s="22"/>
      <c r="AU91" s="22"/>
      <c r="AV91" s="22"/>
      <c r="AW91" s="2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2">
        <v>600</v>
      </c>
      <c r="BS91" s="2">
        <v>574.13</v>
      </c>
      <c r="BT91" s="402">
        <f t="shared" si="81"/>
        <v>95.688333333333333</v>
      </c>
    </row>
    <row r="92" spans="1:72" x14ac:dyDescent="0.2">
      <c r="A92" s="24"/>
      <c r="B92" s="31"/>
      <c r="C92" s="20"/>
      <c r="D92" s="20"/>
      <c r="E92" s="20"/>
      <c r="F92" s="20"/>
      <c r="G92" s="20"/>
      <c r="H92" s="20"/>
      <c r="I92" s="32">
        <v>32353</v>
      </c>
      <c r="J92" s="33" t="s">
        <v>698</v>
      </c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22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7"/>
      <c r="AH92" s="34"/>
      <c r="AI92" s="34"/>
      <c r="AJ92" s="2">
        <v>1320.79</v>
      </c>
      <c r="AK92" s="34">
        <v>3000</v>
      </c>
      <c r="AL92" s="34"/>
      <c r="AM92" s="34"/>
      <c r="AN92" s="2">
        <f t="shared" si="90"/>
        <v>3000</v>
      </c>
      <c r="AO92" s="22">
        <f t="shared" si="84"/>
        <v>398.16842524387812</v>
      </c>
      <c r="AP92" s="2">
        <v>3000</v>
      </c>
      <c r="AQ92" s="2"/>
      <c r="AR92" s="22">
        <f t="shared" si="85"/>
        <v>398.16842524387812</v>
      </c>
      <c r="AS92" s="22"/>
      <c r="AT92" s="22"/>
      <c r="AU92" s="22"/>
      <c r="AV92" s="22"/>
      <c r="AW92" s="22">
        <f t="shared" si="57"/>
        <v>398.16842524387812</v>
      </c>
      <c r="AX92" s="2">
        <v>398.17</v>
      </c>
      <c r="AY92" s="2"/>
      <c r="AZ92" s="2"/>
      <c r="BA92" s="2"/>
      <c r="BB92" s="2"/>
      <c r="BC92" s="2"/>
      <c r="BD92" s="2">
        <f t="shared" si="87"/>
        <v>398.17</v>
      </c>
      <c r="BE92" s="2">
        <f t="shared" si="88"/>
        <v>-1.5747561218972805E-3</v>
      </c>
      <c r="BF92" s="2">
        <f t="shared" si="89"/>
        <v>-398.17</v>
      </c>
      <c r="BG92" s="2"/>
      <c r="BH92" s="2">
        <v>800</v>
      </c>
      <c r="BI92" s="2"/>
      <c r="BJ92" s="2"/>
      <c r="BK92" s="2"/>
      <c r="BL92" s="2">
        <v>800</v>
      </c>
      <c r="BM92" s="2">
        <v>800</v>
      </c>
      <c r="BN92" s="2">
        <v>119.4</v>
      </c>
      <c r="BO92" s="2"/>
      <c r="BP92" s="2">
        <v>500</v>
      </c>
      <c r="BQ92" s="2">
        <v>1228.83</v>
      </c>
      <c r="BR92" s="22">
        <f>SUM(BM92+BO92-BP92)</f>
        <v>300</v>
      </c>
      <c r="BS92" s="2">
        <v>102.2</v>
      </c>
      <c r="BT92" s="402">
        <f t="shared" si="81"/>
        <v>34.06666666666667</v>
      </c>
    </row>
    <row r="93" spans="1:72" hidden="1" x14ac:dyDescent="0.2">
      <c r="A93" s="24"/>
      <c r="B93" s="31"/>
      <c r="C93" s="20"/>
      <c r="D93" s="20"/>
      <c r="E93" s="20"/>
      <c r="F93" s="20"/>
      <c r="G93" s="20"/>
      <c r="H93" s="20"/>
      <c r="I93" s="32">
        <v>32361</v>
      </c>
      <c r="J93" s="33" t="s">
        <v>231</v>
      </c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22"/>
      <c r="W93" s="34"/>
      <c r="X93" s="34">
        <v>4000</v>
      </c>
      <c r="Y93" s="34">
        <v>1000</v>
      </c>
      <c r="Z93" s="34">
        <v>0</v>
      </c>
      <c r="AA93" s="34">
        <v>5000</v>
      </c>
      <c r="AB93" s="34"/>
      <c r="AC93" s="34">
        <v>5000</v>
      </c>
      <c r="AD93" s="34">
        <v>5000</v>
      </c>
      <c r="AE93" s="34"/>
      <c r="AF93" s="34"/>
      <c r="AG93" s="37">
        <f t="shared" si="83"/>
        <v>5000</v>
      </c>
      <c r="AH93" s="34">
        <v>110</v>
      </c>
      <c r="AI93" s="34">
        <v>5000</v>
      </c>
      <c r="AJ93" s="2">
        <v>310</v>
      </c>
      <c r="AK93" s="34">
        <v>5000</v>
      </c>
      <c r="AL93" s="34"/>
      <c r="AM93" s="34"/>
      <c r="AN93" s="2">
        <f t="shared" si="90"/>
        <v>5000</v>
      </c>
      <c r="AO93" s="22">
        <f t="shared" si="84"/>
        <v>663.61404207313024</v>
      </c>
      <c r="AP93" s="2">
        <v>5000</v>
      </c>
      <c r="AQ93" s="2"/>
      <c r="AR93" s="22">
        <f t="shared" si="85"/>
        <v>663.61404207313024</v>
      </c>
      <c r="AS93" s="22"/>
      <c r="AT93" s="22"/>
      <c r="AU93" s="22"/>
      <c r="AV93" s="22"/>
      <c r="AW93" s="22">
        <f t="shared" si="57"/>
        <v>663.61404207313024</v>
      </c>
      <c r="AX93" s="2">
        <v>663.61</v>
      </c>
      <c r="AY93" s="2"/>
      <c r="AZ93" s="2"/>
      <c r="BA93" s="2"/>
      <c r="BB93" s="2"/>
      <c r="BC93" s="2"/>
      <c r="BD93" s="2">
        <f t="shared" si="87"/>
        <v>663.61</v>
      </c>
      <c r="BE93" s="2">
        <f t="shared" si="88"/>
        <v>4.0420731302219792E-3</v>
      </c>
      <c r="BF93" s="2">
        <f t="shared" si="89"/>
        <v>-663.61</v>
      </c>
      <c r="BG93" s="2"/>
      <c r="BH93" s="2">
        <v>0</v>
      </c>
      <c r="BI93" s="2"/>
      <c r="BJ93" s="2"/>
      <c r="BK93" s="2"/>
      <c r="BL93" s="2">
        <v>0</v>
      </c>
      <c r="BM93" s="2">
        <v>0</v>
      </c>
      <c r="BN93" s="2"/>
      <c r="BO93" s="2"/>
      <c r="BP93" s="2"/>
      <c r="BQ93" s="2"/>
      <c r="BR93" s="22">
        <f>SUM(BM93+BO93-BP93)</f>
        <v>0</v>
      </c>
      <c r="BS93" s="2"/>
      <c r="BT93" s="402" t="e">
        <f t="shared" si="81"/>
        <v>#DIV/0!</v>
      </c>
    </row>
    <row r="94" spans="1:72" x14ac:dyDescent="0.2">
      <c r="A94" s="24"/>
      <c r="B94" s="31"/>
      <c r="C94" s="20"/>
      <c r="D94" s="20"/>
      <c r="E94" s="20"/>
      <c r="F94" s="20"/>
      <c r="G94" s="20"/>
      <c r="H94" s="20"/>
      <c r="I94" s="32">
        <v>32369</v>
      </c>
      <c r="J94" s="33" t="s">
        <v>215</v>
      </c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22"/>
      <c r="W94" s="34"/>
      <c r="X94" s="34"/>
      <c r="Y94" s="34">
        <v>10000</v>
      </c>
      <c r="Z94" s="34">
        <v>20000</v>
      </c>
      <c r="AA94" s="34">
        <v>20000</v>
      </c>
      <c r="AB94" s="34">
        <v>1518.13</v>
      </c>
      <c r="AC94" s="34">
        <v>20000</v>
      </c>
      <c r="AD94" s="34">
        <v>20000</v>
      </c>
      <c r="AE94" s="34"/>
      <c r="AF94" s="34"/>
      <c r="AG94" s="37">
        <f t="shared" si="83"/>
        <v>20000</v>
      </c>
      <c r="AH94" s="34">
        <v>800</v>
      </c>
      <c r="AI94" s="34">
        <v>15000</v>
      </c>
      <c r="AJ94" s="2">
        <v>0</v>
      </c>
      <c r="AK94" s="34">
        <v>15000</v>
      </c>
      <c r="AL94" s="34"/>
      <c r="AM94" s="34"/>
      <c r="AN94" s="2">
        <f t="shared" si="90"/>
        <v>15000</v>
      </c>
      <c r="AO94" s="22">
        <f t="shared" si="84"/>
        <v>1990.8421262193906</v>
      </c>
      <c r="AP94" s="2">
        <v>15000</v>
      </c>
      <c r="AQ94" s="2"/>
      <c r="AR94" s="22">
        <f t="shared" si="85"/>
        <v>1990.8421262193906</v>
      </c>
      <c r="AS94" s="22">
        <v>1805.65</v>
      </c>
      <c r="AT94" s="22">
        <v>1805.65</v>
      </c>
      <c r="AU94" s="22">
        <v>1200</v>
      </c>
      <c r="AV94" s="22"/>
      <c r="AW94" s="22">
        <f t="shared" si="57"/>
        <v>3190.8421262193906</v>
      </c>
      <c r="AX94" s="2">
        <v>3190.84</v>
      </c>
      <c r="AY94" s="2"/>
      <c r="AZ94" s="2"/>
      <c r="BA94" s="2"/>
      <c r="BB94" s="2"/>
      <c r="BC94" s="2"/>
      <c r="BD94" s="2">
        <f t="shared" si="87"/>
        <v>3190.84</v>
      </c>
      <c r="BE94" s="2">
        <f t="shared" si="88"/>
        <v>2.126219390447659E-3</v>
      </c>
      <c r="BF94" s="2">
        <f t="shared" si="89"/>
        <v>-3190.84</v>
      </c>
      <c r="BG94" s="2">
        <v>1968.61</v>
      </c>
      <c r="BH94" s="2">
        <v>3200</v>
      </c>
      <c r="BI94" s="2">
        <v>663.61</v>
      </c>
      <c r="BJ94" s="2"/>
      <c r="BK94" s="2"/>
      <c r="BL94" s="2">
        <v>3200</v>
      </c>
      <c r="BM94" s="2">
        <v>3200</v>
      </c>
      <c r="BN94" s="2">
        <v>2318.37</v>
      </c>
      <c r="BO94" s="2"/>
      <c r="BP94" s="2"/>
      <c r="BQ94" s="2">
        <v>1440.52</v>
      </c>
      <c r="BR94" s="22">
        <v>2600</v>
      </c>
      <c r="BS94" s="2">
        <v>2421.4499999999998</v>
      </c>
      <c r="BT94" s="402">
        <f t="shared" si="81"/>
        <v>93.132692307692295</v>
      </c>
    </row>
    <row r="95" spans="1:72" x14ac:dyDescent="0.2">
      <c r="A95" s="24"/>
      <c r="B95" s="31"/>
      <c r="C95" s="20"/>
      <c r="D95" s="20"/>
      <c r="E95" s="20"/>
      <c r="F95" s="20"/>
      <c r="G95" s="20"/>
      <c r="H95" s="20"/>
      <c r="I95" s="32">
        <v>32371</v>
      </c>
      <c r="J95" s="33" t="s">
        <v>155</v>
      </c>
      <c r="K95" s="34">
        <v>0</v>
      </c>
      <c r="L95" s="34">
        <v>5000</v>
      </c>
      <c r="M95" s="34">
        <v>5000</v>
      </c>
      <c r="N95" s="34">
        <v>33000</v>
      </c>
      <c r="O95" s="34">
        <v>33000</v>
      </c>
      <c r="P95" s="34">
        <v>30000</v>
      </c>
      <c r="Q95" s="34">
        <v>30000</v>
      </c>
      <c r="R95" s="34">
        <v>9974.4500000000007</v>
      </c>
      <c r="S95" s="34">
        <v>30000</v>
      </c>
      <c r="T95" s="34">
        <v>5279.5</v>
      </c>
      <c r="U95" s="34"/>
      <c r="V95" s="22">
        <f t="shared" ref="V95:V187" si="91">S95/P95*100</f>
        <v>100</v>
      </c>
      <c r="W95" s="34">
        <v>20000</v>
      </c>
      <c r="X95" s="34">
        <v>20000</v>
      </c>
      <c r="Y95" s="34">
        <v>20000</v>
      </c>
      <c r="Z95" s="34">
        <v>30000</v>
      </c>
      <c r="AA95" s="34">
        <v>20000</v>
      </c>
      <c r="AB95" s="34">
        <v>11679.55</v>
      </c>
      <c r="AC95" s="34">
        <v>25000</v>
      </c>
      <c r="AD95" s="34">
        <v>40000</v>
      </c>
      <c r="AE95" s="34"/>
      <c r="AF95" s="34"/>
      <c r="AG95" s="37">
        <f t="shared" si="83"/>
        <v>40000</v>
      </c>
      <c r="AH95" s="34">
        <v>49477.21</v>
      </c>
      <c r="AI95" s="34">
        <v>50000</v>
      </c>
      <c r="AJ95" s="2">
        <v>4479.17</v>
      </c>
      <c r="AK95" s="34">
        <v>50000</v>
      </c>
      <c r="AL95" s="34">
        <v>40000</v>
      </c>
      <c r="AM95" s="34"/>
      <c r="AN95" s="2">
        <f t="shared" si="90"/>
        <v>90000</v>
      </c>
      <c r="AO95" s="22">
        <f t="shared" si="84"/>
        <v>11945.052757316344</v>
      </c>
      <c r="AP95" s="2">
        <v>100000</v>
      </c>
      <c r="AQ95" s="2"/>
      <c r="AR95" s="22">
        <f t="shared" si="85"/>
        <v>13272.280841462605</v>
      </c>
      <c r="AS95" s="22">
        <v>7368.8</v>
      </c>
      <c r="AT95" s="22">
        <v>7368.8</v>
      </c>
      <c r="AU95" s="22"/>
      <c r="AV95" s="22"/>
      <c r="AW95" s="22">
        <f t="shared" si="57"/>
        <v>13272.280841462605</v>
      </c>
      <c r="AX95" s="2"/>
      <c r="AY95" s="2"/>
      <c r="AZ95" s="2">
        <v>13272.28</v>
      </c>
      <c r="BA95" s="2"/>
      <c r="BB95" s="2"/>
      <c r="BC95" s="2"/>
      <c r="BD95" s="2">
        <f t="shared" si="87"/>
        <v>13272.28</v>
      </c>
      <c r="BE95" s="2">
        <f t="shared" si="88"/>
        <v>8.4146260451234411E-4</v>
      </c>
      <c r="BF95" s="2">
        <f t="shared" si="89"/>
        <v>-13272.28</v>
      </c>
      <c r="BG95" s="2">
        <v>12837.74</v>
      </c>
      <c r="BH95" s="2">
        <v>15000</v>
      </c>
      <c r="BI95" s="2">
        <v>4919.6499999999996</v>
      </c>
      <c r="BJ95" s="2"/>
      <c r="BK95" s="2"/>
      <c r="BL95" s="2">
        <v>20000</v>
      </c>
      <c r="BM95" s="2">
        <v>20000</v>
      </c>
      <c r="BN95" s="2">
        <v>29998.48</v>
      </c>
      <c r="BO95" s="2">
        <v>10000</v>
      </c>
      <c r="BP95" s="2"/>
      <c r="BQ95" s="2">
        <v>33061.120000000003</v>
      </c>
      <c r="BR95" s="22">
        <f t="shared" ref="BR95:BR109" si="92">SUM(BM95+BO95-BP95)</f>
        <v>30000</v>
      </c>
      <c r="BS95" s="2">
        <v>29503.49</v>
      </c>
      <c r="BT95" s="402">
        <f t="shared" si="81"/>
        <v>98.344966666666664</v>
      </c>
    </row>
    <row r="96" spans="1:72" x14ac:dyDescent="0.2">
      <c r="A96" s="24"/>
      <c r="B96" s="31"/>
      <c r="C96" s="20"/>
      <c r="D96" s="20"/>
      <c r="E96" s="20"/>
      <c r="F96" s="20"/>
      <c r="G96" s="20"/>
      <c r="H96" s="20"/>
      <c r="I96" s="32">
        <v>32371</v>
      </c>
      <c r="J96" s="33" t="s">
        <v>198</v>
      </c>
      <c r="K96" s="34"/>
      <c r="L96" s="34"/>
      <c r="M96" s="34"/>
      <c r="N96" s="34"/>
      <c r="O96" s="34"/>
      <c r="P96" s="34"/>
      <c r="Q96" s="34"/>
      <c r="R96" s="34"/>
      <c r="S96" s="34">
        <v>20000</v>
      </c>
      <c r="T96" s="34"/>
      <c r="U96" s="34"/>
      <c r="V96" s="22" t="e">
        <f t="shared" si="91"/>
        <v>#DIV/0!</v>
      </c>
      <c r="W96" s="34">
        <v>50000</v>
      </c>
      <c r="X96" s="34">
        <v>54000</v>
      </c>
      <c r="Y96" s="34">
        <v>110000</v>
      </c>
      <c r="Z96" s="34">
        <v>110000</v>
      </c>
      <c r="AA96" s="34">
        <v>150000</v>
      </c>
      <c r="AB96" s="34"/>
      <c r="AC96" s="34">
        <v>150000</v>
      </c>
      <c r="AD96" s="34">
        <v>50000</v>
      </c>
      <c r="AE96" s="34"/>
      <c r="AF96" s="34"/>
      <c r="AG96" s="37">
        <f t="shared" si="83"/>
        <v>50000</v>
      </c>
      <c r="AH96" s="34">
        <v>21750</v>
      </c>
      <c r="AI96" s="34">
        <v>100000</v>
      </c>
      <c r="AJ96" s="2">
        <v>2750</v>
      </c>
      <c r="AK96" s="34">
        <v>100000</v>
      </c>
      <c r="AL96" s="34"/>
      <c r="AM96" s="34"/>
      <c r="AN96" s="2">
        <f t="shared" si="90"/>
        <v>100000</v>
      </c>
      <c r="AO96" s="22">
        <f t="shared" si="84"/>
        <v>13272.280841462605</v>
      </c>
      <c r="AP96" s="2">
        <v>100000</v>
      </c>
      <c r="AQ96" s="2"/>
      <c r="AR96" s="22">
        <f t="shared" si="85"/>
        <v>13272.280841462605</v>
      </c>
      <c r="AS96" s="22">
        <v>5149.13</v>
      </c>
      <c r="AT96" s="22">
        <v>5149.13</v>
      </c>
      <c r="AU96" s="22"/>
      <c r="AV96" s="22"/>
      <c r="AW96" s="22">
        <f t="shared" si="57"/>
        <v>13272.280841462605</v>
      </c>
      <c r="AX96" s="2"/>
      <c r="AY96" s="2"/>
      <c r="AZ96" s="2"/>
      <c r="BA96" s="2"/>
      <c r="BB96" s="2"/>
      <c r="BC96" s="2">
        <v>13272.28</v>
      </c>
      <c r="BD96" s="2">
        <f t="shared" si="87"/>
        <v>13272.28</v>
      </c>
      <c r="BE96" s="2">
        <f t="shared" si="88"/>
        <v>8.4146260451234411E-4</v>
      </c>
      <c r="BF96" s="2">
        <f t="shared" si="89"/>
        <v>-13272.28</v>
      </c>
      <c r="BG96" s="2">
        <v>6824.13</v>
      </c>
      <c r="BH96" s="2">
        <v>6000</v>
      </c>
      <c r="BI96" s="2">
        <v>1200</v>
      </c>
      <c r="BJ96" s="2"/>
      <c r="BK96" s="2"/>
      <c r="BL96" s="2">
        <v>6000</v>
      </c>
      <c r="BM96" s="2">
        <v>6000</v>
      </c>
      <c r="BN96" s="2">
        <v>2435</v>
      </c>
      <c r="BO96" s="2"/>
      <c r="BP96" s="2">
        <v>3000</v>
      </c>
      <c r="BQ96" s="417"/>
      <c r="BR96" s="22">
        <f t="shared" si="92"/>
        <v>3000</v>
      </c>
      <c r="BS96" s="2">
        <v>2435</v>
      </c>
      <c r="BT96" s="402">
        <f t="shared" si="81"/>
        <v>81.166666666666671</v>
      </c>
    </row>
    <row r="97" spans="1:72" x14ac:dyDescent="0.2">
      <c r="A97" s="24"/>
      <c r="B97" s="31"/>
      <c r="C97" s="20"/>
      <c r="D97" s="20"/>
      <c r="E97" s="20"/>
      <c r="F97" s="20"/>
      <c r="G97" s="20"/>
      <c r="H97" s="20"/>
      <c r="I97" s="32">
        <v>32371</v>
      </c>
      <c r="J97" s="33" t="s">
        <v>876</v>
      </c>
      <c r="K97" s="34"/>
      <c r="L97" s="34"/>
      <c r="M97" s="34"/>
      <c r="N97" s="34"/>
      <c r="O97" s="34"/>
      <c r="P97" s="34"/>
      <c r="Q97" s="34"/>
      <c r="R97" s="34"/>
      <c r="S97" s="34">
        <v>100000</v>
      </c>
      <c r="T97" s="34"/>
      <c r="U97" s="34"/>
      <c r="V97" s="22" t="e">
        <f t="shared" si="91"/>
        <v>#DIV/0!</v>
      </c>
      <c r="W97" s="34">
        <v>0</v>
      </c>
      <c r="X97" s="34">
        <v>11000</v>
      </c>
      <c r="Y97" s="34">
        <v>10000</v>
      </c>
      <c r="Z97" s="34">
        <v>12000</v>
      </c>
      <c r="AA97" s="34"/>
      <c r="AB97" s="34"/>
      <c r="AC97" s="34"/>
      <c r="AD97" s="34">
        <v>0</v>
      </c>
      <c r="AE97" s="34"/>
      <c r="AF97" s="34"/>
      <c r="AG97" s="37">
        <f t="shared" si="83"/>
        <v>0</v>
      </c>
      <c r="AH97" s="34"/>
      <c r="AI97" s="34">
        <v>15000</v>
      </c>
      <c r="AJ97" s="2">
        <v>0</v>
      </c>
      <c r="AK97" s="34">
        <v>0</v>
      </c>
      <c r="AL97" s="34"/>
      <c r="AM97" s="34"/>
      <c r="AN97" s="2">
        <f t="shared" si="90"/>
        <v>0</v>
      </c>
      <c r="AO97" s="22">
        <f t="shared" si="84"/>
        <v>0</v>
      </c>
      <c r="AP97" s="2"/>
      <c r="AQ97" s="2"/>
      <c r="AR97" s="22">
        <f t="shared" si="85"/>
        <v>0</v>
      </c>
      <c r="AS97" s="22"/>
      <c r="AT97" s="22"/>
      <c r="AU97" s="22"/>
      <c r="AV97" s="22"/>
      <c r="AW97" s="22">
        <f t="shared" si="57"/>
        <v>0</v>
      </c>
      <c r="AX97" s="2"/>
      <c r="AY97" s="2"/>
      <c r="AZ97" s="2"/>
      <c r="BA97" s="2"/>
      <c r="BB97" s="2"/>
      <c r="BC97" s="2"/>
      <c r="BD97" s="2">
        <f t="shared" si="87"/>
        <v>0</v>
      </c>
      <c r="BE97" s="2">
        <f t="shared" si="88"/>
        <v>0</v>
      </c>
      <c r="BF97" s="2">
        <f t="shared" si="89"/>
        <v>0</v>
      </c>
      <c r="BG97" s="2"/>
      <c r="BH97" s="2"/>
      <c r="BI97" s="2"/>
      <c r="BJ97" s="2"/>
      <c r="BK97" s="2"/>
      <c r="BL97" s="2"/>
      <c r="BM97" s="2"/>
      <c r="BN97" s="2">
        <v>400</v>
      </c>
      <c r="BO97" s="2">
        <v>400</v>
      </c>
      <c r="BP97" s="2"/>
      <c r="BQ97" s="2"/>
      <c r="BR97" s="22">
        <f t="shared" si="92"/>
        <v>400</v>
      </c>
      <c r="BS97" s="2">
        <v>400</v>
      </c>
      <c r="BT97" s="402">
        <f t="shared" si="81"/>
        <v>100</v>
      </c>
    </row>
    <row r="98" spans="1:72" hidden="1" x14ac:dyDescent="0.2">
      <c r="A98" s="24"/>
      <c r="B98" s="31"/>
      <c r="C98" s="20"/>
      <c r="D98" s="20"/>
      <c r="E98" s="20"/>
      <c r="F98" s="20"/>
      <c r="G98" s="20"/>
      <c r="H98" s="20"/>
      <c r="I98" s="32">
        <v>32371</v>
      </c>
      <c r="J98" s="33" t="s">
        <v>877</v>
      </c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22"/>
      <c r="W98" s="34"/>
      <c r="X98" s="34"/>
      <c r="Y98" s="34"/>
      <c r="Z98" s="34">
        <v>16000</v>
      </c>
      <c r="AA98" s="34"/>
      <c r="AB98" s="34">
        <v>15625</v>
      </c>
      <c r="AC98" s="34"/>
      <c r="AD98" s="34">
        <v>0</v>
      </c>
      <c r="AE98" s="34"/>
      <c r="AF98" s="34"/>
      <c r="AG98" s="37">
        <f t="shared" si="83"/>
        <v>0</v>
      </c>
      <c r="AH98" s="34"/>
      <c r="AI98" s="34">
        <v>0</v>
      </c>
      <c r="AJ98" s="2">
        <v>0</v>
      </c>
      <c r="AK98" s="34">
        <v>0</v>
      </c>
      <c r="AL98" s="34"/>
      <c r="AM98" s="34"/>
      <c r="AN98" s="2">
        <f t="shared" si="90"/>
        <v>0</v>
      </c>
      <c r="AO98" s="22">
        <f t="shared" si="84"/>
        <v>0</v>
      </c>
      <c r="AP98" s="2"/>
      <c r="AQ98" s="2"/>
      <c r="AR98" s="22">
        <f t="shared" si="85"/>
        <v>0</v>
      </c>
      <c r="AS98" s="22"/>
      <c r="AT98" s="22"/>
      <c r="AU98" s="22"/>
      <c r="AV98" s="22"/>
      <c r="AW98" s="22">
        <f t="shared" si="57"/>
        <v>0</v>
      </c>
      <c r="AX98" s="2"/>
      <c r="AY98" s="2"/>
      <c r="AZ98" s="2"/>
      <c r="BA98" s="2"/>
      <c r="BB98" s="2"/>
      <c r="BC98" s="2"/>
      <c r="BD98" s="2">
        <f t="shared" si="87"/>
        <v>0</v>
      </c>
      <c r="BE98" s="2">
        <f t="shared" si="88"/>
        <v>0</v>
      </c>
      <c r="BF98" s="2">
        <f t="shared" si="89"/>
        <v>0</v>
      </c>
      <c r="BG98" s="2"/>
      <c r="BH98" s="2">
        <v>12000</v>
      </c>
      <c r="BI98" s="2"/>
      <c r="BJ98" s="2"/>
      <c r="BK98" s="2"/>
      <c r="BL98" s="2">
        <v>5000</v>
      </c>
      <c r="BM98" s="2">
        <v>5000</v>
      </c>
      <c r="BN98" s="2"/>
      <c r="BO98" s="2"/>
      <c r="BP98" s="2">
        <v>5000</v>
      </c>
      <c r="BQ98" s="2"/>
      <c r="BR98" s="22">
        <f t="shared" si="92"/>
        <v>0</v>
      </c>
      <c r="BS98" s="2"/>
      <c r="BT98" s="402">
        <v>0</v>
      </c>
    </row>
    <row r="99" spans="1:72" hidden="1" x14ac:dyDescent="0.2">
      <c r="A99" s="24"/>
      <c r="B99" s="31"/>
      <c r="C99" s="20"/>
      <c r="D99" s="20"/>
      <c r="E99" s="20"/>
      <c r="F99" s="20"/>
      <c r="G99" s="20"/>
      <c r="H99" s="20"/>
      <c r="I99" s="32">
        <v>32371</v>
      </c>
      <c r="J99" s="33" t="s">
        <v>329</v>
      </c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22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7"/>
      <c r="AH99" s="34"/>
      <c r="AI99" s="34">
        <v>20000</v>
      </c>
      <c r="AJ99" s="2">
        <v>16675</v>
      </c>
      <c r="AK99" s="34">
        <v>0</v>
      </c>
      <c r="AL99" s="34"/>
      <c r="AM99" s="34"/>
      <c r="AN99" s="2">
        <f t="shared" si="90"/>
        <v>0</v>
      </c>
      <c r="AO99" s="22">
        <f t="shared" si="84"/>
        <v>0</v>
      </c>
      <c r="AP99" s="2"/>
      <c r="AQ99" s="2"/>
      <c r="AR99" s="22">
        <f t="shared" si="85"/>
        <v>0</v>
      </c>
      <c r="AS99" s="22"/>
      <c r="AT99" s="22"/>
      <c r="AU99" s="22"/>
      <c r="AV99" s="22"/>
      <c r="AW99" s="22">
        <f t="shared" si="57"/>
        <v>0</v>
      </c>
      <c r="AX99" s="2"/>
      <c r="AY99" s="2"/>
      <c r="AZ99" s="2"/>
      <c r="BA99" s="2"/>
      <c r="BB99" s="2"/>
      <c r="BC99" s="2"/>
      <c r="BD99" s="2">
        <f t="shared" si="87"/>
        <v>0</v>
      </c>
      <c r="BE99" s="2">
        <f t="shared" si="88"/>
        <v>0</v>
      </c>
      <c r="BF99" s="2">
        <f t="shared" si="89"/>
        <v>0</v>
      </c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2">
        <f t="shared" si="92"/>
        <v>0</v>
      </c>
      <c r="BS99" s="2"/>
      <c r="BT99" s="402" t="e">
        <f t="shared" si="81"/>
        <v>#DIV/0!</v>
      </c>
    </row>
    <row r="100" spans="1:72" hidden="1" x14ac:dyDescent="0.2">
      <c r="A100" s="24"/>
      <c r="B100" s="31"/>
      <c r="C100" s="20"/>
      <c r="D100" s="20"/>
      <c r="E100" s="20"/>
      <c r="F100" s="20"/>
      <c r="G100" s="20"/>
      <c r="H100" s="20"/>
      <c r="I100" s="32">
        <v>32371</v>
      </c>
      <c r="J100" s="33" t="s">
        <v>272</v>
      </c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22"/>
      <c r="W100" s="34"/>
      <c r="X100" s="34"/>
      <c r="Y100" s="34"/>
      <c r="Z100" s="34"/>
      <c r="AA100" s="34"/>
      <c r="AB100" s="34"/>
      <c r="AC100" s="34"/>
      <c r="AD100" s="34">
        <v>16000</v>
      </c>
      <c r="AE100" s="34"/>
      <c r="AF100" s="34"/>
      <c r="AG100" s="37">
        <f t="shared" si="83"/>
        <v>16000</v>
      </c>
      <c r="AH100" s="34">
        <v>7875</v>
      </c>
      <c r="AI100" s="34">
        <v>16000</v>
      </c>
      <c r="AJ100" s="2">
        <v>0</v>
      </c>
      <c r="AK100" s="34">
        <v>0</v>
      </c>
      <c r="AL100" s="34"/>
      <c r="AM100" s="34"/>
      <c r="AN100" s="2">
        <f t="shared" si="90"/>
        <v>0</v>
      </c>
      <c r="AO100" s="22">
        <f t="shared" si="84"/>
        <v>0</v>
      </c>
      <c r="AP100" s="2"/>
      <c r="AQ100" s="2"/>
      <c r="AR100" s="22">
        <f t="shared" si="85"/>
        <v>0</v>
      </c>
      <c r="AS100" s="22"/>
      <c r="AT100" s="22"/>
      <c r="AU100" s="22"/>
      <c r="AV100" s="22"/>
      <c r="AW100" s="22">
        <f t="shared" ref="AW100:AW130" si="93">SUM(AR100+AU100-AV100)</f>
        <v>0</v>
      </c>
      <c r="AX100" s="2"/>
      <c r="AY100" s="2"/>
      <c r="AZ100" s="2"/>
      <c r="BA100" s="2"/>
      <c r="BB100" s="2"/>
      <c r="BC100" s="2"/>
      <c r="BD100" s="2">
        <f t="shared" si="87"/>
        <v>0</v>
      </c>
      <c r="BE100" s="2">
        <f t="shared" si="88"/>
        <v>0</v>
      </c>
      <c r="BF100" s="2">
        <f t="shared" si="89"/>
        <v>0</v>
      </c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2">
        <f t="shared" si="92"/>
        <v>0</v>
      </c>
      <c r="BS100" s="2"/>
      <c r="BT100" s="402" t="e">
        <f t="shared" si="81"/>
        <v>#DIV/0!</v>
      </c>
    </row>
    <row r="101" spans="1:72" hidden="1" x14ac:dyDescent="0.2">
      <c r="A101" s="24"/>
      <c r="B101" s="31"/>
      <c r="C101" s="20"/>
      <c r="D101" s="20"/>
      <c r="E101" s="20"/>
      <c r="F101" s="20"/>
      <c r="G101" s="20"/>
      <c r="H101" s="20"/>
      <c r="I101" s="32">
        <v>32371</v>
      </c>
      <c r="J101" s="33" t="s">
        <v>878</v>
      </c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22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7"/>
      <c r="AH101" s="34"/>
      <c r="AI101" s="34"/>
      <c r="AJ101" s="2">
        <v>12500</v>
      </c>
      <c r="AK101" s="34">
        <v>0</v>
      </c>
      <c r="AL101" s="34"/>
      <c r="AM101" s="34"/>
      <c r="AN101" s="2">
        <f t="shared" si="90"/>
        <v>0</v>
      </c>
      <c r="AO101" s="22">
        <f t="shared" si="84"/>
        <v>0</v>
      </c>
      <c r="AP101" s="2"/>
      <c r="AQ101" s="2"/>
      <c r="AR101" s="22">
        <f t="shared" si="85"/>
        <v>0</v>
      </c>
      <c r="AS101" s="22"/>
      <c r="AT101" s="22"/>
      <c r="AU101" s="22"/>
      <c r="AV101" s="22"/>
      <c r="AW101" s="22">
        <f t="shared" si="93"/>
        <v>0</v>
      </c>
      <c r="AX101" s="2"/>
      <c r="AY101" s="2"/>
      <c r="AZ101" s="2"/>
      <c r="BA101" s="2"/>
      <c r="BB101" s="2"/>
      <c r="BC101" s="2"/>
      <c r="BD101" s="2">
        <f t="shared" si="87"/>
        <v>0</v>
      </c>
      <c r="BE101" s="2">
        <f t="shared" si="88"/>
        <v>0</v>
      </c>
      <c r="BF101" s="2">
        <f t="shared" si="89"/>
        <v>0</v>
      </c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2">
        <f t="shared" si="92"/>
        <v>0</v>
      </c>
      <c r="BS101" s="2"/>
      <c r="BT101" s="402" t="e">
        <f t="shared" si="81"/>
        <v>#DIV/0!</v>
      </c>
    </row>
    <row r="102" spans="1:72" x14ac:dyDescent="0.2">
      <c r="A102" s="24"/>
      <c r="B102" s="31"/>
      <c r="C102" s="20"/>
      <c r="D102" s="20"/>
      <c r="E102" s="20"/>
      <c r="F102" s="20"/>
      <c r="G102" s="20"/>
      <c r="H102" s="20"/>
      <c r="I102" s="32">
        <v>32371</v>
      </c>
      <c r="J102" s="33" t="s">
        <v>40</v>
      </c>
      <c r="K102" s="34">
        <v>64384.46</v>
      </c>
      <c r="L102" s="34">
        <v>55000</v>
      </c>
      <c r="M102" s="34">
        <v>55000</v>
      </c>
      <c r="N102" s="34">
        <v>45000</v>
      </c>
      <c r="O102" s="34">
        <v>45000</v>
      </c>
      <c r="P102" s="34">
        <v>40000</v>
      </c>
      <c r="Q102" s="34">
        <v>40000</v>
      </c>
      <c r="R102" s="34">
        <v>10370</v>
      </c>
      <c r="S102" s="34">
        <v>40000</v>
      </c>
      <c r="T102" s="34">
        <v>10000</v>
      </c>
      <c r="U102" s="34"/>
      <c r="V102" s="22">
        <f t="shared" si="91"/>
        <v>100</v>
      </c>
      <c r="W102" s="34">
        <v>30000</v>
      </c>
      <c r="X102" s="34">
        <v>30000</v>
      </c>
      <c r="Y102" s="34">
        <v>30000</v>
      </c>
      <c r="Z102" s="34">
        <v>30000</v>
      </c>
      <c r="AA102" s="34">
        <v>50000</v>
      </c>
      <c r="AB102" s="34">
        <v>8250</v>
      </c>
      <c r="AC102" s="34">
        <v>45000</v>
      </c>
      <c r="AD102" s="34">
        <v>80000</v>
      </c>
      <c r="AE102" s="34"/>
      <c r="AF102" s="34"/>
      <c r="AG102" s="37">
        <v>85000</v>
      </c>
      <c r="AH102" s="34">
        <v>81442.44</v>
      </c>
      <c r="AI102" s="34">
        <v>90000</v>
      </c>
      <c r="AJ102" s="2">
        <v>15000</v>
      </c>
      <c r="AK102" s="34">
        <v>88000</v>
      </c>
      <c r="AL102" s="34"/>
      <c r="AM102" s="34"/>
      <c r="AN102" s="2">
        <f t="shared" si="90"/>
        <v>88000</v>
      </c>
      <c r="AO102" s="22">
        <f t="shared" si="84"/>
        <v>11679.607140487093</v>
      </c>
      <c r="AP102" s="2">
        <v>50000</v>
      </c>
      <c r="AQ102" s="2"/>
      <c r="AR102" s="22">
        <f t="shared" si="85"/>
        <v>6636.1404207313026</v>
      </c>
      <c r="AS102" s="22">
        <v>3019.45</v>
      </c>
      <c r="AT102" s="22">
        <v>3019.45</v>
      </c>
      <c r="AU102" s="22">
        <v>4000</v>
      </c>
      <c r="AV102" s="22"/>
      <c r="AW102" s="22">
        <f t="shared" si="93"/>
        <v>10636.140420731303</v>
      </c>
      <c r="AX102" s="2"/>
      <c r="AY102" s="2"/>
      <c r="AZ102" s="2">
        <v>10636.14</v>
      </c>
      <c r="BA102" s="2"/>
      <c r="BB102" s="2"/>
      <c r="BC102" s="2"/>
      <c r="BD102" s="2">
        <f t="shared" si="87"/>
        <v>10636.14</v>
      </c>
      <c r="BE102" s="2">
        <f t="shared" si="88"/>
        <v>4.2073130316566676E-4</v>
      </c>
      <c r="BF102" s="2">
        <f t="shared" si="89"/>
        <v>-10636.14</v>
      </c>
      <c r="BG102" s="2">
        <v>4313.5</v>
      </c>
      <c r="BH102" s="2">
        <v>7600</v>
      </c>
      <c r="BI102" s="2">
        <v>2588.1</v>
      </c>
      <c r="BJ102" s="2"/>
      <c r="BK102" s="2"/>
      <c r="BL102" s="2">
        <v>7600</v>
      </c>
      <c r="BM102" s="2">
        <v>7600</v>
      </c>
      <c r="BN102" s="2">
        <v>7756.75</v>
      </c>
      <c r="BO102" s="2">
        <v>2000</v>
      </c>
      <c r="BP102" s="2"/>
      <c r="BQ102" s="2">
        <v>6873.9</v>
      </c>
      <c r="BR102" s="22">
        <f t="shared" si="92"/>
        <v>9600</v>
      </c>
      <c r="BS102" s="2">
        <v>7756.75</v>
      </c>
      <c r="BT102" s="402">
        <f t="shared" si="81"/>
        <v>80.799479166666671</v>
      </c>
    </row>
    <row r="103" spans="1:72" x14ac:dyDescent="0.2">
      <c r="A103" s="24"/>
      <c r="B103" s="31"/>
      <c r="C103" s="20"/>
      <c r="D103" s="20"/>
      <c r="E103" s="20"/>
      <c r="F103" s="20"/>
      <c r="G103" s="20"/>
      <c r="H103" s="20"/>
      <c r="I103" s="32">
        <v>32393</v>
      </c>
      <c r="J103" s="33" t="s">
        <v>348</v>
      </c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22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7"/>
      <c r="AH103" s="34"/>
      <c r="AI103" s="34"/>
      <c r="AJ103" s="2"/>
      <c r="AK103" s="34">
        <v>50000</v>
      </c>
      <c r="AL103" s="34"/>
      <c r="AM103" s="34"/>
      <c r="AN103" s="2">
        <f t="shared" si="90"/>
        <v>50000</v>
      </c>
      <c r="AO103" s="22">
        <f t="shared" si="84"/>
        <v>6636.1404207313026</v>
      </c>
      <c r="AP103" s="2">
        <v>30000</v>
      </c>
      <c r="AQ103" s="2"/>
      <c r="AR103" s="22">
        <f t="shared" si="85"/>
        <v>3981.6842524387812</v>
      </c>
      <c r="AS103" s="22"/>
      <c r="AT103" s="22"/>
      <c r="AU103" s="22"/>
      <c r="AV103" s="22"/>
      <c r="AW103" s="22">
        <f t="shared" si="93"/>
        <v>3981.6842524387812</v>
      </c>
      <c r="AX103" s="2"/>
      <c r="AY103" s="2"/>
      <c r="AZ103" s="2">
        <v>3981.68</v>
      </c>
      <c r="BA103" s="2"/>
      <c r="BB103" s="2"/>
      <c r="BC103" s="2"/>
      <c r="BD103" s="2">
        <f t="shared" si="87"/>
        <v>3981.68</v>
      </c>
      <c r="BE103" s="2">
        <f t="shared" si="88"/>
        <v>4.2524387813500653E-3</v>
      </c>
      <c r="BF103" s="2">
        <f t="shared" si="89"/>
        <v>-3981.68</v>
      </c>
      <c r="BG103" s="2"/>
      <c r="BH103" s="2">
        <v>27000</v>
      </c>
      <c r="BI103" s="2"/>
      <c r="BJ103" s="2"/>
      <c r="BK103" s="2"/>
      <c r="BL103" s="4">
        <v>24000</v>
      </c>
      <c r="BM103" s="4">
        <v>24000</v>
      </c>
      <c r="BN103" s="403">
        <v>33987.5</v>
      </c>
      <c r="BO103" s="403">
        <v>10000</v>
      </c>
      <c r="BP103" s="403"/>
      <c r="BQ103" s="4"/>
      <c r="BR103" s="22">
        <f t="shared" si="92"/>
        <v>34000</v>
      </c>
      <c r="BS103" s="4">
        <v>33987.5</v>
      </c>
      <c r="BT103" s="402">
        <f t="shared" si="81"/>
        <v>99.963235294117652</v>
      </c>
    </row>
    <row r="104" spans="1:72" x14ac:dyDescent="0.2">
      <c r="A104" s="24"/>
      <c r="B104" s="31"/>
      <c r="C104" s="20"/>
      <c r="D104" s="20"/>
      <c r="E104" s="20"/>
      <c r="F104" s="20"/>
      <c r="G104" s="20"/>
      <c r="H104" s="20"/>
      <c r="I104" s="32">
        <v>32399</v>
      </c>
      <c r="J104" s="33" t="s">
        <v>193</v>
      </c>
      <c r="K104" s="34"/>
      <c r="L104" s="34"/>
      <c r="M104" s="34"/>
      <c r="N104" s="34">
        <v>2000</v>
      </c>
      <c r="O104" s="34">
        <v>2000</v>
      </c>
      <c r="P104" s="34">
        <v>4000</v>
      </c>
      <c r="Q104" s="34">
        <v>4000</v>
      </c>
      <c r="R104" s="34">
        <v>1875</v>
      </c>
      <c r="S104" s="34">
        <v>4000</v>
      </c>
      <c r="T104" s="34">
        <v>1875</v>
      </c>
      <c r="U104" s="34"/>
      <c r="V104" s="22">
        <f t="shared" si="91"/>
        <v>100</v>
      </c>
      <c r="W104" s="34">
        <v>4000</v>
      </c>
      <c r="X104" s="34">
        <v>4000</v>
      </c>
      <c r="Y104" s="34">
        <v>4000</v>
      </c>
      <c r="Z104" s="34">
        <v>4000</v>
      </c>
      <c r="AA104" s="34">
        <v>4000</v>
      </c>
      <c r="AB104" s="34">
        <v>1875</v>
      </c>
      <c r="AC104" s="34">
        <v>4000</v>
      </c>
      <c r="AD104" s="34">
        <v>4000</v>
      </c>
      <c r="AE104" s="34"/>
      <c r="AF104" s="34"/>
      <c r="AG104" s="37">
        <f t="shared" si="83"/>
        <v>4000</v>
      </c>
      <c r="AH104" s="34">
        <v>3125</v>
      </c>
      <c r="AI104" s="34">
        <v>4000</v>
      </c>
      <c r="AJ104" s="2">
        <v>1875</v>
      </c>
      <c r="AK104" s="34">
        <v>4000</v>
      </c>
      <c r="AL104" s="34"/>
      <c r="AM104" s="34"/>
      <c r="AN104" s="2">
        <f t="shared" si="90"/>
        <v>4000</v>
      </c>
      <c r="AO104" s="22">
        <f t="shared" si="84"/>
        <v>530.89123365850423</v>
      </c>
      <c r="AP104" s="2">
        <v>4000</v>
      </c>
      <c r="AQ104" s="2"/>
      <c r="AR104" s="22">
        <f t="shared" si="85"/>
        <v>530.89123365850423</v>
      </c>
      <c r="AS104" s="22">
        <v>359.1</v>
      </c>
      <c r="AT104" s="22">
        <v>359.1</v>
      </c>
      <c r="AU104" s="22"/>
      <c r="AV104" s="22"/>
      <c r="AW104" s="22">
        <f t="shared" si="93"/>
        <v>530.89123365850423</v>
      </c>
      <c r="AX104" s="2">
        <v>530.89</v>
      </c>
      <c r="AY104" s="2"/>
      <c r="AZ104" s="2"/>
      <c r="BA104" s="2"/>
      <c r="BB104" s="2"/>
      <c r="BC104" s="2"/>
      <c r="BD104" s="2">
        <f t="shared" si="87"/>
        <v>530.89</v>
      </c>
      <c r="BE104" s="2">
        <f t="shared" si="88"/>
        <v>1.2336585042476145E-3</v>
      </c>
      <c r="BF104" s="2">
        <f t="shared" si="89"/>
        <v>-530.89</v>
      </c>
      <c r="BG104" s="2">
        <v>564.29999999999995</v>
      </c>
      <c r="BH104" s="2">
        <v>800</v>
      </c>
      <c r="BI104" s="2">
        <v>370.44</v>
      </c>
      <c r="BJ104" s="2"/>
      <c r="BK104" s="2"/>
      <c r="BL104" s="2">
        <v>800</v>
      </c>
      <c r="BM104" s="2">
        <v>800</v>
      </c>
      <c r="BN104" s="2">
        <v>855.6</v>
      </c>
      <c r="BO104" s="2">
        <v>300</v>
      </c>
      <c r="BP104" s="2"/>
      <c r="BQ104" s="2">
        <v>740.93</v>
      </c>
      <c r="BR104" s="22">
        <f t="shared" si="92"/>
        <v>1100</v>
      </c>
      <c r="BS104" s="2">
        <v>855.6</v>
      </c>
      <c r="BT104" s="402">
        <f t="shared" si="81"/>
        <v>77.781818181818181</v>
      </c>
    </row>
    <row r="105" spans="1:72" x14ac:dyDescent="0.2">
      <c r="A105" s="24"/>
      <c r="B105" s="31"/>
      <c r="C105" s="20"/>
      <c r="D105" s="20"/>
      <c r="E105" s="20"/>
      <c r="F105" s="20"/>
      <c r="G105" s="20"/>
      <c r="H105" s="20"/>
      <c r="I105" s="32">
        <v>32389</v>
      </c>
      <c r="J105" s="33" t="s">
        <v>271</v>
      </c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22"/>
      <c r="W105" s="34"/>
      <c r="X105" s="34"/>
      <c r="Y105" s="34"/>
      <c r="Z105" s="34"/>
      <c r="AA105" s="34"/>
      <c r="AB105" s="34"/>
      <c r="AC105" s="34"/>
      <c r="AD105" s="34">
        <v>15000</v>
      </c>
      <c r="AE105" s="34"/>
      <c r="AF105" s="34"/>
      <c r="AG105" s="37">
        <f t="shared" si="83"/>
        <v>15000</v>
      </c>
      <c r="AH105" s="34">
        <v>9275</v>
      </c>
      <c r="AI105" s="34">
        <v>18000</v>
      </c>
      <c r="AJ105" s="2">
        <v>8512.5</v>
      </c>
      <c r="AK105" s="34">
        <v>30000</v>
      </c>
      <c r="AL105" s="34"/>
      <c r="AM105" s="34"/>
      <c r="AN105" s="2">
        <f t="shared" si="90"/>
        <v>30000</v>
      </c>
      <c r="AO105" s="22">
        <f t="shared" si="84"/>
        <v>3981.6842524387812</v>
      </c>
      <c r="AP105" s="2">
        <v>10000</v>
      </c>
      <c r="AQ105" s="2"/>
      <c r="AR105" s="22">
        <f t="shared" si="85"/>
        <v>1327.2280841462605</v>
      </c>
      <c r="AS105" s="22">
        <v>4108.22</v>
      </c>
      <c r="AT105" s="22">
        <v>4108.22</v>
      </c>
      <c r="AU105" s="22">
        <v>6000</v>
      </c>
      <c r="AV105" s="22"/>
      <c r="AW105" s="22">
        <f t="shared" si="93"/>
        <v>7327.2280841462607</v>
      </c>
      <c r="AX105" s="2">
        <v>7327.23</v>
      </c>
      <c r="AY105" s="2"/>
      <c r="AZ105" s="2"/>
      <c r="BA105" s="2"/>
      <c r="BB105" s="2"/>
      <c r="BC105" s="2"/>
      <c r="BD105" s="2">
        <f t="shared" si="87"/>
        <v>7327.23</v>
      </c>
      <c r="BE105" s="2">
        <f t="shared" si="88"/>
        <v>-1.9158537388648256E-3</v>
      </c>
      <c r="BF105" s="2">
        <f t="shared" si="89"/>
        <v>-7327.23</v>
      </c>
      <c r="BG105" s="2">
        <v>7482.58</v>
      </c>
      <c r="BH105" s="2">
        <v>5000</v>
      </c>
      <c r="BI105" s="2">
        <v>2737.48</v>
      </c>
      <c r="BJ105" s="2"/>
      <c r="BK105" s="2"/>
      <c r="BL105" s="2">
        <v>5000</v>
      </c>
      <c r="BM105" s="2">
        <v>5000</v>
      </c>
      <c r="BN105" s="2">
        <v>5664.6</v>
      </c>
      <c r="BO105" s="2">
        <v>2000</v>
      </c>
      <c r="BP105" s="2"/>
      <c r="BQ105" s="2">
        <v>5331.29</v>
      </c>
      <c r="BR105" s="22">
        <f t="shared" si="92"/>
        <v>7000</v>
      </c>
      <c r="BS105" s="2">
        <v>5664.6</v>
      </c>
      <c r="BT105" s="402">
        <f t="shared" si="81"/>
        <v>80.922857142857154</v>
      </c>
    </row>
    <row r="106" spans="1:72" x14ac:dyDescent="0.2">
      <c r="A106" s="24"/>
      <c r="B106" s="31"/>
      <c r="C106" s="20"/>
      <c r="D106" s="20"/>
      <c r="E106" s="20"/>
      <c r="F106" s="20"/>
      <c r="G106" s="20"/>
      <c r="H106" s="20"/>
      <c r="I106" s="32">
        <v>32391</v>
      </c>
      <c r="J106" s="33" t="s">
        <v>229</v>
      </c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22"/>
      <c r="W106" s="34"/>
      <c r="X106" s="34">
        <v>30000</v>
      </c>
      <c r="Y106" s="34">
        <v>30000</v>
      </c>
      <c r="Z106" s="34">
        <v>30000</v>
      </c>
      <c r="AA106" s="34">
        <v>35000</v>
      </c>
      <c r="AB106" s="34">
        <v>12991.63</v>
      </c>
      <c r="AC106" s="34">
        <v>35000</v>
      </c>
      <c r="AD106" s="34">
        <v>35000</v>
      </c>
      <c r="AE106" s="34"/>
      <c r="AF106" s="34"/>
      <c r="AG106" s="37">
        <f t="shared" si="83"/>
        <v>35000</v>
      </c>
      <c r="AH106" s="34">
        <v>21496.959999999999</v>
      </c>
      <c r="AI106" s="34">
        <v>35000</v>
      </c>
      <c r="AJ106" s="2">
        <v>4984.59</v>
      </c>
      <c r="AK106" s="34">
        <v>30000</v>
      </c>
      <c r="AL106" s="34"/>
      <c r="AM106" s="34"/>
      <c r="AN106" s="2">
        <f t="shared" si="90"/>
        <v>30000</v>
      </c>
      <c r="AO106" s="22">
        <f t="shared" si="84"/>
        <v>3981.6842524387812</v>
      </c>
      <c r="AP106" s="2">
        <v>10000</v>
      </c>
      <c r="AQ106" s="2"/>
      <c r="AR106" s="22">
        <f t="shared" si="85"/>
        <v>1327.2280841462605</v>
      </c>
      <c r="AS106" s="22">
        <v>1031.5899999999999</v>
      </c>
      <c r="AT106" s="22">
        <v>1031.5899999999999</v>
      </c>
      <c r="AU106" s="22">
        <v>500</v>
      </c>
      <c r="AV106" s="22"/>
      <c r="AW106" s="22">
        <f t="shared" si="93"/>
        <v>1827.2280841462605</v>
      </c>
      <c r="AX106" s="2">
        <v>1827.23</v>
      </c>
      <c r="AY106" s="2"/>
      <c r="AZ106" s="2"/>
      <c r="BA106" s="2"/>
      <c r="BB106" s="2"/>
      <c r="BC106" s="2"/>
      <c r="BD106" s="2">
        <f t="shared" si="87"/>
        <v>1827.23</v>
      </c>
      <c r="BE106" s="2">
        <f t="shared" si="88"/>
        <v>-1.9158537395469466E-3</v>
      </c>
      <c r="BF106" s="2">
        <f t="shared" si="89"/>
        <v>-1827.23</v>
      </c>
      <c r="BG106" s="2">
        <v>1219.3599999999999</v>
      </c>
      <c r="BH106" s="2">
        <v>1500</v>
      </c>
      <c r="BI106" s="2">
        <v>749.92</v>
      </c>
      <c r="BJ106" s="2"/>
      <c r="BK106" s="2"/>
      <c r="BL106" s="2">
        <v>1500</v>
      </c>
      <c r="BM106" s="2">
        <v>1500</v>
      </c>
      <c r="BN106" s="2">
        <v>1212.2</v>
      </c>
      <c r="BO106" s="2"/>
      <c r="BP106" s="2"/>
      <c r="BQ106" s="2">
        <v>1416.58</v>
      </c>
      <c r="BR106" s="22">
        <f t="shared" si="92"/>
        <v>1500</v>
      </c>
      <c r="BS106" s="2">
        <v>1212.2</v>
      </c>
      <c r="BT106" s="402">
        <f t="shared" si="81"/>
        <v>80.813333333333333</v>
      </c>
    </row>
    <row r="107" spans="1:72" hidden="1" x14ac:dyDescent="0.2">
      <c r="A107" s="24"/>
      <c r="B107" s="31"/>
      <c r="C107" s="20"/>
      <c r="D107" s="20"/>
      <c r="E107" s="20"/>
      <c r="F107" s="20"/>
      <c r="G107" s="20"/>
      <c r="H107" s="20"/>
      <c r="I107" s="32">
        <v>32391</v>
      </c>
      <c r="J107" s="33" t="s">
        <v>41</v>
      </c>
      <c r="K107" s="34">
        <v>0</v>
      </c>
      <c r="L107" s="34">
        <v>0</v>
      </c>
      <c r="M107" s="34">
        <v>0</v>
      </c>
      <c r="N107" s="34">
        <v>5000</v>
      </c>
      <c r="O107" s="34">
        <v>5000</v>
      </c>
      <c r="P107" s="34">
        <v>5000</v>
      </c>
      <c r="Q107" s="34">
        <v>5000</v>
      </c>
      <c r="R107" s="34"/>
      <c r="S107" s="34">
        <v>3000</v>
      </c>
      <c r="T107" s="34"/>
      <c r="U107" s="34"/>
      <c r="V107" s="22">
        <f t="shared" si="91"/>
        <v>60</v>
      </c>
      <c r="W107" s="34">
        <v>3000</v>
      </c>
      <c r="X107" s="34">
        <v>3000</v>
      </c>
      <c r="Y107" s="34">
        <v>5000</v>
      </c>
      <c r="Z107" s="34">
        <v>5000</v>
      </c>
      <c r="AA107" s="34">
        <v>5000</v>
      </c>
      <c r="AB107" s="34"/>
      <c r="AC107" s="34">
        <v>5000</v>
      </c>
      <c r="AD107" s="34">
        <v>5000</v>
      </c>
      <c r="AE107" s="34"/>
      <c r="AF107" s="34"/>
      <c r="AG107" s="37">
        <f t="shared" si="83"/>
        <v>5000</v>
      </c>
      <c r="AH107" s="34"/>
      <c r="AI107" s="34">
        <v>5000</v>
      </c>
      <c r="AJ107" s="2">
        <v>0</v>
      </c>
      <c r="AK107" s="34">
        <v>5000</v>
      </c>
      <c r="AL107" s="34"/>
      <c r="AM107" s="34"/>
      <c r="AN107" s="2">
        <f t="shared" si="90"/>
        <v>5000</v>
      </c>
      <c r="AO107" s="22">
        <f t="shared" si="84"/>
        <v>663.61404207313024</v>
      </c>
      <c r="AP107" s="2">
        <v>5000</v>
      </c>
      <c r="AQ107" s="2"/>
      <c r="AR107" s="22">
        <f t="shared" si="85"/>
        <v>663.61404207313024</v>
      </c>
      <c r="AS107" s="22"/>
      <c r="AT107" s="22"/>
      <c r="AU107" s="22"/>
      <c r="AV107" s="22"/>
      <c r="AW107" s="22">
        <f t="shared" si="93"/>
        <v>663.61404207313024</v>
      </c>
      <c r="AX107" s="2">
        <v>663.61</v>
      </c>
      <c r="AY107" s="2"/>
      <c r="AZ107" s="2"/>
      <c r="BA107" s="2"/>
      <c r="BB107" s="2"/>
      <c r="BC107" s="2"/>
      <c r="BD107" s="2">
        <f t="shared" si="87"/>
        <v>663.61</v>
      </c>
      <c r="BE107" s="2">
        <f t="shared" si="88"/>
        <v>4.0420731302219792E-3</v>
      </c>
      <c r="BF107" s="2">
        <f t="shared" si="89"/>
        <v>-663.61</v>
      </c>
      <c r="BG107" s="2"/>
      <c r="BH107" s="2">
        <v>600</v>
      </c>
      <c r="BI107" s="2"/>
      <c r="BJ107" s="2"/>
      <c r="BK107" s="2"/>
      <c r="BL107" s="2">
        <v>600</v>
      </c>
      <c r="BM107" s="2">
        <v>600</v>
      </c>
      <c r="BN107" s="2"/>
      <c r="BO107" s="2"/>
      <c r="BP107" s="2">
        <v>600</v>
      </c>
      <c r="BQ107" s="2"/>
      <c r="BR107" s="22">
        <f t="shared" si="92"/>
        <v>0</v>
      </c>
      <c r="BS107" s="2"/>
      <c r="BT107" s="402">
        <v>0</v>
      </c>
    </row>
    <row r="108" spans="1:72" x14ac:dyDescent="0.2">
      <c r="A108" s="24"/>
      <c r="B108" s="31"/>
      <c r="C108" s="20"/>
      <c r="D108" s="20"/>
      <c r="E108" s="20"/>
      <c r="F108" s="20"/>
      <c r="G108" s="20"/>
      <c r="H108" s="20"/>
      <c r="I108" s="32">
        <v>32394</v>
      </c>
      <c r="J108" s="33" t="s">
        <v>156</v>
      </c>
      <c r="K108" s="34"/>
      <c r="L108" s="34"/>
      <c r="M108" s="34"/>
      <c r="N108" s="34">
        <v>2000</v>
      </c>
      <c r="O108" s="34">
        <v>2000</v>
      </c>
      <c r="P108" s="34">
        <v>2000</v>
      </c>
      <c r="Q108" s="34">
        <v>2000</v>
      </c>
      <c r="R108" s="34"/>
      <c r="S108" s="34">
        <v>2000</v>
      </c>
      <c r="T108" s="34"/>
      <c r="U108" s="34"/>
      <c r="V108" s="22">
        <f t="shared" si="91"/>
        <v>100</v>
      </c>
      <c r="W108" s="34">
        <v>2000</v>
      </c>
      <c r="X108" s="34">
        <v>2000</v>
      </c>
      <c r="Y108" s="34">
        <v>2000</v>
      </c>
      <c r="Z108" s="34">
        <v>3000</v>
      </c>
      <c r="AA108" s="34">
        <v>2000</v>
      </c>
      <c r="AB108" s="34"/>
      <c r="AC108" s="34">
        <v>2000</v>
      </c>
      <c r="AD108" s="34">
        <v>2000</v>
      </c>
      <c r="AE108" s="34"/>
      <c r="AF108" s="34"/>
      <c r="AG108" s="37">
        <f t="shared" si="83"/>
        <v>2000</v>
      </c>
      <c r="AH108" s="34"/>
      <c r="AI108" s="34">
        <v>2000</v>
      </c>
      <c r="AJ108" s="2">
        <v>0</v>
      </c>
      <c r="AK108" s="34">
        <v>3000</v>
      </c>
      <c r="AL108" s="34"/>
      <c r="AM108" s="34"/>
      <c r="AN108" s="2">
        <f t="shared" si="90"/>
        <v>3000</v>
      </c>
      <c r="AO108" s="22">
        <f t="shared" si="84"/>
        <v>398.16842524387812</v>
      </c>
      <c r="AP108" s="2">
        <v>3000</v>
      </c>
      <c r="AQ108" s="2"/>
      <c r="AR108" s="22">
        <f t="shared" si="85"/>
        <v>398.16842524387812</v>
      </c>
      <c r="AS108" s="22">
        <v>120.69</v>
      </c>
      <c r="AT108" s="22">
        <v>120.69</v>
      </c>
      <c r="AU108" s="22"/>
      <c r="AV108" s="22"/>
      <c r="AW108" s="22">
        <f t="shared" si="93"/>
        <v>398.16842524387812</v>
      </c>
      <c r="AX108" s="2">
        <v>146.88</v>
      </c>
      <c r="AY108" s="2"/>
      <c r="AZ108" s="2">
        <v>251.29</v>
      </c>
      <c r="BA108" s="2"/>
      <c r="BB108" s="2"/>
      <c r="BC108" s="2"/>
      <c r="BD108" s="2">
        <f t="shared" si="87"/>
        <v>398.16999999999996</v>
      </c>
      <c r="BE108" s="2">
        <f t="shared" si="88"/>
        <v>-1.5747561218404371E-3</v>
      </c>
      <c r="BF108" s="2">
        <f t="shared" si="89"/>
        <v>-398.16999999999996</v>
      </c>
      <c r="BG108" s="2"/>
      <c r="BH108" s="2">
        <v>500</v>
      </c>
      <c r="BI108" s="2"/>
      <c r="BJ108" s="2"/>
      <c r="BK108" s="2"/>
      <c r="BL108" s="2">
        <v>500</v>
      </c>
      <c r="BM108" s="2">
        <v>500</v>
      </c>
      <c r="BN108" s="2">
        <v>198.9</v>
      </c>
      <c r="BO108" s="2"/>
      <c r="BP108" s="2">
        <v>300</v>
      </c>
      <c r="BQ108" s="2">
        <v>937.62</v>
      </c>
      <c r="BR108" s="22">
        <f t="shared" si="92"/>
        <v>200</v>
      </c>
      <c r="BS108" s="2">
        <v>198.9</v>
      </c>
      <c r="BT108" s="402">
        <f t="shared" si="81"/>
        <v>99.45</v>
      </c>
    </row>
    <row r="109" spans="1:72" x14ac:dyDescent="0.2">
      <c r="A109" s="24"/>
      <c r="B109" s="31"/>
      <c r="C109" s="20"/>
      <c r="D109" s="20"/>
      <c r="E109" s="20"/>
      <c r="F109" s="20"/>
      <c r="G109" s="20"/>
      <c r="H109" s="20"/>
      <c r="I109" s="32">
        <v>32399</v>
      </c>
      <c r="J109" s="33" t="s">
        <v>226</v>
      </c>
      <c r="K109" s="34"/>
      <c r="L109" s="34"/>
      <c r="M109" s="34"/>
      <c r="N109" s="34">
        <v>5000</v>
      </c>
      <c r="O109" s="34">
        <v>5000</v>
      </c>
      <c r="P109" s="34">
        <v>5000</v>
      </c>
      <c r="Q109" s="34">
        <v>5000</v>
      </c>
      <c r="R109" s="34">
        <v>6000</v>
      </c>
      <c r="S109" s="34">
        <v>6000</v>
      </c>
      <c r="T109" s="34"/>
      <c r="U109" s="34"/>
      <c r="V109" s="22">
        <f t="shared" si="91"/>
        <v>120</v>
      </c>
      <c r="W109" s="34">
        <v>6000</v>
      </c>
      <c r="X109" s="34">
        <v>0</v>
      </c>
      <c r="Y109" s="34">
        <v>10000</v>
      </c>
      <c r="Z109" s="34">
        <v>10000</v>
      </c>
      <c r="AA109" s="34">
        <v>10000</v>
      </c>
      <c r="AB109" s="34"/>
      <c r="AC109" s="34">
        <v>10000</v>
      </c>
      <c r="AD109" s="34">
        <v>10000</v>
      </c>
      <c r="AE109" s="34"/>
      <c r="AF109" s="34"/>
      <c r="AG109" s="37">
        <f t="shared" si="83"/>
        <v>10000</v>
      </c>
      <c r="AH109" s="34"/>
      <c r="AI109" s="34">
        <v>10000</v>
      </c>
      <c r="AJ109" s="2">
        <v>0</v>
      </c>
      <c r="AK109" s="34">
        <v>10000</v>
      </c>
      <c r="AL109" s="34">
        <v>10000</v>
      </c>
      <c r="AM109" s="34"/>
      <c r="AN109" s="2">
        <f t="shared" si="90"/>
        <v>20000</v>
      </c>
      <c r="AO109" s="22">
        <f t="shared" si="84"/>
        <v>2654.4561682925209</v>
      </c>
      <c r="AP109" s="2">
        <v>15000</v>
      </c>
      <c r="AQ109" s="2"/>
      <c r="AR109" s="22">
        <f t="shared" si="85"/>
        <v>1990.8421262193906</v>
      </c>
      <c r="AS109" s="22">
        <v>228.82</v>
      </c>
      <c r="AT109" s="22">
        <v>228.82</v>
      </c>
      <c r="AU109" s="22"/>
      <c r="AV109" s="22"/>
      <c r="AW109" s="22">
        <f t="shared" si="93"/>
        <v>1990.8421262193906</v>
      </c>
      <c r="AX109" s="2"/>
      <c r="AY109" s="2"/>
      <c r="AZ109" s="2">
        <v>1990.84</v>
      </c>
      <c r="BA109" s="2"/>
      <c r="BB109" s="2"/>
      <c r="BC109" s="2"/>
      <c r="BD109" s="2">
        <f t="shared" si="87"/>
        <v>1990.84</v>
      </c>
      <c r="BE109" s="2">
        <f t="shared" si="88"/>
        <v>2.1262193906750326E-3</v>
      </c>
      <c r="BF109" s="2">
        <f t="shared" si="89"/>
        <v>-1990.84</v>
      </c>
      <c r="BG109" s="2">
        <v>228.82</v>
      </c>
      <c r="BH109" s="2">
        <v>2000</v>
      </c>
      <c r="BI109" s="2"/>
      <c r="BJ109" s="2"/>
      <c r="BK109" s="2"/>
      <c r="BL109" s="2">
        <v>2000</v>
      </c>
      <c r="BM109" s="2">
        <v>2000</v>
      </c>
      <c r="BN109" s="2"/>
      <c r="BO109" s="2"/>
      <c r="BP109" s="2">
        <v>2000</v>
      </c>
      <c r="BQ109" s="2">
        <v>120.23</v>
      </c>
      <c r="BR109" s="22">
        <f t="shared" si="92"/>
        <v>0</v>
      </c>
      <c r="BS109" s="2"/>
      <c r="BT109" s="402">
        <v>0</v>
      </c>
    </row>
    <row r="110" spans="1:72" x14ac:dyDescent="0.2">
      <c r="A110" s="24"/>
      <c r="B110" s="31"/>
      <c r="C110" s="20"/>
      <c r="D110" s="20"/>
      <c r="E110" s="20"/>
      <c r="F110" s="20"/>
      <c r="G110" s="20"/>
      <c r="H110" s="20"/>
      <c r="I110" s="32">
        <v>329</v>
      </c>
      <c r="J110" s="33" t="s">
        <v>11</v>
      </c>
      <c r="K110" s="34">
        <f>SUM(K115:K115)</f>
        <v>247013.43</v>
      </c>
      <c r="L110" s="34">
        <f>SUM(L115:L115)</f>
        <v>44500</v>
      </c>
      <c r="M110" s="34">
        <f>SUM(M115:M115)</f>
        <v>44500</v>
      </c>
      <c r="N110" s="34">
        <f t="shared" ref="N110:X110" si="94">SUM(N111:N116)</f>
        <v>21000</v>
      </c>
      <c r="O110" s="34">
        <f t="shared" si="94"/>
        <v>21000</v>
      </c>
      <c r="P110" s="34">
        <f t="shared" si="94"/>
        <v>21362</v>
      </c>
      <c r="Q110" s="34">
        <f t="shared" si="94"/>
        <v>21362</v>
      </c>
      <c r="R110" s="34">
        <f t="shared" si="94"/>
        <v>15900.84</v>
      </c>
      <c r="S110" s="34">
        <f t="shared" si="94"/>
        <v>25000</v>
      </c>
      <c r="T110" s="34">
        <f t="shared" si="94"/>
        <v>8027.64</v>
      </c>
      <c r="U110" s="34">
        <f t="shared" si="94"/>
        <v>0</v>
      </c>
      <c r="V110" s="34">
        <f t="shared" si="94"/>
        <v>257.18327569946558</v>
      </c>
      <c r="W110" s="34">
        <f t="shared" si="94"/>
        <v>44000</v>
      </c>
      <c r="X110" s="34">
        <f t="shared" si="94"/>
        <v>95700</v>
      </c>
      <c r="Y110" s="34">
        <f>SUM(Y111:Y117)</f>
        <v>142296</v>
      </c>
      <c r="Z110" s="34">
        <f>SUM(Z111:Z117)</f>
        <v>1174004</v>
      </c>
      <c r="AA110" s="34">
        <f t="shared" ref="AA110:AP110" si="95">SUM(AA111:AA117)</f>
        <v>163000</v>
      </c>
      <c r="AB110" s="34">
        <f t="shared" si="95"/>
        <v>29492.019999999997</v>
      </c>
      <c r="AC110" s="34">
        <f t="shared" si="95"/>
        <v>233000</v>
      </c>
      <c r="AD110" s="34">
        <f t="shared" si="95"/>
        <v>85500</v>
      </c>
      <c r="AE110" s="34">
        <f t="shared" si="95"/>
        <v>0</v>
      </c>
      <c r="AF110" s="34">
        <f t="shared" si="95"/>
        <v>0</v>
      </c>
      <c r="AG110" s="34">
        <f t="shared" si="95"/>
        <v>85500</v>
      </c>
      <c r="AH110" s="34">
        <f t="shared" si="95"/>
        <v>41781.32</v>
      </c>
      <c r="AI110" s="34">
        <f t="shared" si="95"/>
        <v>229200</v>
      </c>
      <c r="AJ110" s="34">
        <f t="shared" si="95"/>
        <v>19146.150000000001</v>
      </c>
      <c r="AK110" s="34">
        <v>269691.59999999998</v>
      </c>
      <c r="AL110" s="34">
        <f t="shared" si="95"/>
        <v>15000</v>
      </c>
      <c r="AM110" s="34">
        <f t="shared" si="95"/>
        <v>125500</v>
      </c>
      <c r="AN110" s="34">
        <f>SUM(AN111:AN117)</f>
        <v>164191.6</v>
      </c>
      <c r="AO110" s="22">
        <f t="shared" si="84"/>
        <v>21791.970270090915</v>
      </c>
      <c r="AP110" s="34">
        <f t="shared" si="95"/>
        <v>125000</v>
      </c>
      <c r="AQ110" s="34"/>
      <c r="AR110" s="22">
        <f t="shared" si="85"/>
        <v>16590.351051828256</v>
      </c>
      <c r="AS110" s="22"/>
      <c r="AT110" s="22">
        <f t="shared" ref="AT110:AV110" si="96">SUM(AT111:AT117)</f>
        <v>3342.81</v>
      </c>
      <c r="AU110" s="22">
        <f t="shared" si="96"/>
        <v>71646.210000000006</v>
      </c>
      <c r="AV110" s="22">
        <f t="shared" si="96"/>
        <v>0</v>
      </c>
      <c r="AW110" s="22">
        <f t="shared" si="93"/>
        <v>88236.561051828263</v>
      </c>
      <c r="AX110" s="2"/>
      <c r="AY110" s="2"/>
      <c r="AZ110" s="2"/>
      <c r="BA110" s="2"/>
      <c r="BB110" s="2"/>
      <c r="BC110" s="2"/>
      <c r="BD110" s="2">
        <f t="shared" si="87"/>
        <v>0</v>
      </c>
      <c r="BE110" s="2">
        <f t="shared" si="88"/>
        <v>88236.561051828263</v>
      </c>
      <c r="BF110" s="2">
        <f t="shared" si="89"/>
        <v>0</v>
      </c>
      <c r="BG110" s="2">
        <f>SUM(BG111:BG117)</f>
        <v>7704.7699999999995</v>
      </c>
      <c r="BH110" s="2">
        <f>SUM(BH111:BH117)</f>
        <v>211245.77</v>
      </c>
      <c r="BI110" s="2">
        <f t="shared" ref="BI110:BS110" si="97">SUM(BI111:BI117)</f>
        <v>5214.6200000000008</v>
      </c>
      <c r="BJ110" s="2">
        <f t="shared" si="97"/>
        <v>0</v>
      </c>
      <c r="BK110" s="2">
        <f t="shared" si="97"/>
        <v>0</v>
      </c>
      <c r="BL110" s="2">
        <f t="shared" si="97"/>
        <v>30564</v>
      </c>
      <c r="BM110" s="2">
        <f t="shared" si="97"/>
        <v>30564</v>
      </c>
      <c r="BN110" s="2">
        <f t="shared" si="97"/>
        <v>31481.25</v>
      </c>
      <c r="BO110" s="2">
        <f t="shared" si="97"/>
        <v>16500</v>
      </c>
      <c r="BP110" s="2">
        <f t="shared" si="97"/>
        <v>12464</v>
      </c>
      <c r="BQ110" s="2">
        <f t="shared" si="97"/>
        <v>19910.440000000002</v>
      </c>
      <c r="BR110" s="2">
        <f t="shared" si="97"/>
        <v>34600</v>
      </c>
      <c r="BS110" s="2">
        <f t="shared" si="97"/>
        <v>31497.65</v>
      </c>
      <c r="BT110" s="402">
        <f t="shared" si="81"/>
        <v>91.033670520231212</v>
      </c>
    </row>
    <row r="111" spans="1:72" x14ac:dyDescent="0.2">
      <c r="A111" s="24"/>
      <c r="B111" s="31"/>
      <c r="C111" s="20"/>
      <c r="D111" s="20"/>
      <c r="E111" s="20"/>
      <c r="F111" s="20"/>
      <c r="G111" s="20"/>
      <c r="H111" s="20"/>
      <c r="I111" s="32">
        <v>32931</v>
      </c>
      <c r="J111" s="33" t="s">
        <v>12</v>
      </c>
      <c r="K111" s="34"/>
      <c r="L111" s="34"/>
      <c r="M111" s="34"/>
      <c r="N111" s="34">
        <v>15000</v>
      </c>
      <c r="O111" s="34">
        <v>15000</v>
      </c>
      <c r="P111" s="34">
        <v>15000</v>
      </c>
      <c r="Q111" s="34">
        <v>15000</v>
      </c>
      <c r="R111" s="34">
        <v>6124.59</v>
      </c>
      <c r="S111" s="34">
        <v>15000</v>
      </c>
      <c r="T111" s="34">
        <v>4490.1400000000003</v>
      </c>
      <c r="U111" s="34"/>
      <c r="V111" s="22">
        <f t="shared" si="91"/>
        <v>100</v>
      </c>
      <c r="W111" s="34">
        <v>15000</v>
      </c>
      <c r="X111" s="34">
        <v>35000</v>
      </c>
      <c r="Y111" s="34">
        <v>35000</v>
      </c>
      <c r="Z111" s="34">
        <v>40000</v>
      </c>
      <c r="AA111" s="34">
        <v>35000</v>
      </c>
      <c r="AB111" s="34">
        <v>8714.75</v>
      </c>
      <c r="AC111" s="34">
        <v>35000</v>
      </c>
      <c r="AD111" s="34">
        <v>35000</v>
      </c>
      <c r="AE111" s="34"/>
      <c r="AF111" s="34"/>
      <c r="AG111" s="37">
        <f>SUM(AD111+AE111-AF111)</f>
        <v>35000</v>
      </c>
      <c r="AH111" s="34">
        <v>17082.95</v>
      </c>
      <c r="AI111" s="34">
        <v>40000</v>
      </c>
      <c r="AJ111" s="2">
        <v>5090.41</v>
      </c>
      <c r="AK111" s="34">
        <v>40000</v>
      </c>
      <c r="AL111" s="34"/>
      <c r="AM111" s="34"/>
      <c r="AN111" s="2">
        <f t="shared" si="90"/>
        <v>40000</v>
      </c>
      <c r="AO111" s="22">
        <f t="shared" si="84"/>
        <v>5308.9123365850419</v>
      </c>
      <c r="AP111" s="2">
        <v>40000</v>
      </c>
      <c r="AQ111" s="2"/>
      <c r="AR111" s="22">
        <f t="shared" si="85"/>
        <v>5308.9123365850419</v>
      </c>
      <c r="AS111" s="22">
        <v>1550.47</v>
      </c>
      <c r="AT111" s="22">
        <v>1550.47</v>
      </c>
      <c r="AU111" s="22"/>
      <c r="AV111" s="22"/>
      <c r="AW111" s="22">
        <f t="shared" si="93"/>
        <v>5308.9123365850419</v>
      </c>
      <c r="AX111" s="2"/>
      <c r="AY111" s="2"/>
      <c r="AZ111" s="2">
        <v>5308.91</v>
      </c>
      <c r="BA111" s="2"/>
      <c r="BB111" s="2"/>
      <c r="BC111" s="2"/>
      <c r="BD111" s="2">
        <f t="shared" si="87"/>
        <v>5308.91</v>
      </c>
      <c r="BE111" s="2">
        <f t="shared" si="88"/>
        <v>2.3365850420304923E-3</v>
      </c>
      <c r="BF111" s="2">
        <f t="shared" si="89"/>
        <v>-5308.91</v>
      </c>
      <c r="BG111" s="2">
        <v>4370.21</v>
      </c>
      <c r="BH111" s="2">
        <v>6500</v>
      </c>
      <c r="BI111" s="2">
        <v>3399.84</v>
      </c>
      <c r="BJ111" s="2"/>
      <c r="BK111" s="2"/>
      <c r="BL111" s="2">
        <v>8000</v>
      </c>
      <c r="BM111" s="2">
        <v>8000</v>
      </c>
      <c r="BN111" s="2">
        <v>6512.66</v>
      </c>
      <c r="BO111" s="2"/>
      <c r="BP111" s="2"/>
      <c r="BQ111" s="2">
        <v>8344.32</v>
      </c>
      <c r="BR111" s="22">
        <f t="shared" ref="BR111:BR117" si="98">SUM(BM111+BO111-BP111)</f>
        <v>8000</v>
      </c>
      <c r="BS111" s="2">
        <v>6512.66</v>
      </c>
      <c r="BT111" s="402">
        <f t="shared" si="81"/>
        <v>81.408249999999995</v>
      </c>
    </row>
    <row r="112" spans="1:72" x14ac:dyDescent="0.2">
      <c r="A112" s="24"/>
      <c r="B112" s="31"/>
      <c r="C112" s="20"/>
      <c r="D112" s="20"/>
      <c r="E112" s="20"/>
      <c r="F112" s="20"/>
      <c r="G112" s="20"/>
      <c r="H112" s="20"/>
      <c r="I112" s="32">
        <v>32955</v>
      </c>
      <c r="J112" s="33" t="s">
        <v>213</v>
      </c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22"/>
      <c r="W112" s="34"/>
      <c r="X112" s="34">
        <v>15000</v>
      </c>
      <c r="Y112" s="34">
        <v>15000</v>
      </c>
      <c r="Z112" s="34">
        <v>15100</v>
      </c>
      <c r="AA112" s="34">
        <v>15000</v>
      </c>
      <c r="AB112" s="34">
        <v>6673.33</v>
      </c>
      <c r="AC112" s="34">
        <v>15000</v>
      </c>
      <c r="AD112" s="34">
        <v>15000</v>
      </c>
      <c r="AE112" s="34"/>
      <c r="AF112" s="34"/>
      <c r="AG112" s="37">
        <f t="shared" ref="AG112:AG117" si="99">SUM(AD112+AE112-AF112)</f>
        <v>15000</v>
      </c>
      <c r="AH112" s="34">
        <v>4781.25</v>
      </c>
      <c r="AI112" s="34">
        <v>10000</v>
      </c>
      <c r="AJ112" s="2">
        <v>4250</v>
      </c>
      <c r="AK112" s="34">
        <v>10000</v>
      </c>
      <c r="AL112" s="34"/>
      <c r="AM112" s="34"/>
      <c r="AN112" s="2">
        <f t="shared" si="90"/>
        <v>10000</v>
      </c>
      <c r="AO112" s="22">
        <f t="shared" si="84"/>
        <v>1327.2280841462605</v>
      </c>
      <c r="AP112" s="2">
        <v>10000</v>
      </c>
      <c r="AQ112" s="2"/>
      <c r="AR112" s="22">
        <f t="shared" si="85"/>
        <v>1327.2280841462605</v>
      </c>
      <c r="AS112" s="22">
        <v>676.86</v>
      </c>
      <c r="AT112" s="22">
        <v>676.86</v>
      </c>
      <c r="AU112" s="22"/>
      <c r="AV112" s="22"/>
      <c r="AW112" s="22">
        <f t="shared" si="93"/>
        <v>1327.2280841462605</v>
      </c>
      <c r="AX112" s="2"/>
      <c r="AY112" s="2"/>
      <c r="AZ112" s="2">
        <v>1327.23</v>
      </c>
      <c r="BA112" s="2"/>
      <c r="BB112" s="2"/>
      <c r="BC112" s="2"/>
      <c r="BD112" s="2">
        <f t="shared" si="87"/>
        <v>1327.23</v>
      </c>
      <c r="BE112" s="2">
        <f t="shared" si="88"/>
        <v>-1.9158537395469466E-3</v>
      </c>
      <c r="BF112" s="2">
        <f t="shared" si="89"/>
        <v>-1327.23</v>
      </c>
      <c r="BG112" s="2">
        <v>1015.29</v>
      </c>
      <c r="BH112" s="2">
        <v>1400</v>
      </c>
      <c r="BI112" s="2">
        <v>564.04999999999995</v>
      </c>
      <c r="BJ112" s="2"/>
      <c r="BK112" s="2"/>
      <c r="BL112" s="2">
        <v>1400</v>
      </c>
      <c r="BM112" s="2">
        <v>1400</v>
      </c>
      <c r="BN112" s="2">
        <v>1692.15</v>
      </c>
      <c r="BO112" s="2">
        <v>300</v>
      </c>
      <c r="BP112" s="2"/>
      <c r="BQ112" s="2">
        <v>902.48</v>
      </c>
      <c r="BR112" s="22">
        <f t="shared" si="98"/>
        <v>1700</v>
      </c>
      <c r="BS112" s="2">
        <v>1692.15</v>
      </c>
      <c r="BT112" s="402">
        <f t="shared" si="81"/>
        <v>99.538235294117655</v>
      </c>
    </row>
    <row r="113" spans="1:72" x14ac:dyDescent="0.2">
      <c r="A113" s="24"/>
      <c r="B113" s="31"/>
      <c r="C113" s="20"/>
      <c r="D113" s="20"/>
      <c r="E113" s="20"/>
      <c r="F113" s="20"/>
      <c r="G113" s="20"/>
      <c r="H113" s="20"/>
      <c r="I113" s="32">
        <v>32959</v>
      </c>
      <c r="J113" s="33" t="s">
        <v>248</v>
      </c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22"/>
      <c r="W113" s="34"/>
      <c r="X113" s="34"/>
      <c r="Y113" s="34"/>
      <c r="Z113" s="34">
        <v>5000</v>
      </c>
      <c r="AA113" s="34">
        <v>5000</v>
      </c>
      <c r="AB113" s="34">
        <v>3261.38</v>
      </c>
      <c r="AC113" s="34">
        <v>5000</v>
      </c>
      <c r="AD113" s="34">
        <v>5000</v>
      </c>
      <c r="AE113" s="34"/>
      <c r="AF113" s="34"/>
      <c r="AG113" s="37">
        <f t="shared" si="99"/>
        <v>5000</v>
      </c>
      <c r="AH113" s="34">
        <v>5112.93</v>
      </c>
      <c r="AI113" s="34">
        <v>5000</v>
      </c>
      <c r="AJ113" s="2">
        <v>0</v>
      </c>
      <c r="AK113" s="34">
        <v>5000</v>
      </c>
      <c r="AL113" s="34">
        <v>15000</v>
      </c>
      <c r="AM113" s="34"/>
      <c r="AN113" s="2">
        <f t="shared" si="90"/>
        <v>20000</v>
      </c>
      <c r="AO113" s="22">
        <f t="shared" si="84"/>
        <v>2654.4561682925209</v>
      </c>
      <c r="AP113" s="2">
        <v>20000</v>
      </c>
      <c r="AQ113" s="2"/>
      <c r="AR113" s="22">
        <f t="shared" si="85"/>
        <v>2654.4561682925209</v>
      </c>
      <c r="AS113" s="22">
        <v>0</v>
      </c>
      <c r="AT113" s="22">
        <v>0</v>
      </c>
      <c r="AU113" s="22"/>
      <c r="AV113" s="22"/>
      <c r="AW113" s="22">
        <f t="shared" si="93"/>
        <v>2654.4561682925209</v>
      </c>
      <c r="AX113" s="2"/>
      <c r="AY113" s="2"/>
      <c r="AZ113" s="2"/>
      <c r="BA113" s="2">
        <v>2654.46</v>
      </c>
      <c r="BB113" s="2"/>
      <c r="BC113" s="2"/>
      <c r="BD113" s="2">
        <f t="shared" si="87"/>
        <v>2654.46</v>
      </c>
      <c r="BE113" s="2">
        <f t="shared" si="88"/>
        <v>-3.8317074790938932E-3</v>
      </c>
      <c r="BF113" s="2">
        <f t="shared" si="89"/>
        <v>-2654.46</v>
      </c>
      <c r="BG113" s="2"/>
      <c r="BH113" s="2">
        <v>2700</v>
      </c>
      <c r="BI113" s="2"/>
      <c r="BJ113" s="2"/>
      <c r="BK113" s="2"/>
      <c r="BL113" s="2">
        <v>2700</v>
      </c>
      <c r="BM113" s="2">
        <v>2700</v>
      </c>
      <c r="BN113" s="2">
        <v>4828.16</v>
      </c>
      <c r="BO113" s="2">
        <v>2200</v>
      </c>
      <c r="BP113" s="2"/>
      <c r="BQ113" s="2">
        <v>2040.13</v>
      </c>
      <c r="BR113" s="22">
        <f t="shared" si="98"/>
        <v>4900</v>
      </c>
      <c r="BS113" s="2">
        <v>4828.16</v>
      </c>
      <c r="BT113" s="402">
        <f t="shared" si="81"/>
        <v>98.53387755102041</v>
      </c>
    </row>
    <row r="114" spans="1:72" x14ac:dyDescent="0.2">
      <c r="A114" s="24"/>
      <c r="B114" s="31"/>
      <c r="C114" s="20"/>
      <c r="D114" s="20"/>
      <c r="E114" s="20"/>
      <c r="F114" s="20"/>
      <c r="G114" s="20"/>
      <c r="H114" s="20"/>
      <c r="I114" s="32">
        <v>329591</v>
      </c>
      <c r="J114" s="33" t="s">
        <v>879</v>
      </c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22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7"/>
      <c r="AH114" s="34"/>
      <c r="AI114" s="34"/>
      <c r="AJ114" s="2"/>
      <c r="AK114" s="34"/>
      <c r="AL114" s="34"/>
      <c r="AM114" s="34"/>
      <c r="AN114" s="2"/>
      <c r="AO114" s="22"/>
      <c r="AP114" s="2"/>
      <c r="AQ114" s="2"/>
      <c r="AR114" s="22"/>
      <c r="AS114" s="22"/>
      <c r="AT114" s="22"/>
      <c r="AU114" s="22"/>
      <c r="AV114" s="22"/>
      <c r="AW114" s="2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>
        <v>6971.26</v>
      </c>
      <c r="BO114" s="2">
        <v>7000</v>
      </c>
      <c r="BP114" s="2"/>
      <c r="BQ114" s="2"/>
      <c r="BR114" s="22">
        <f t="shared" si="98"/>
        <v>7000</v>
      </c>
      <c r="BS114" s="2">
        <v>6963.76</v>
      </c>
      <c r="BT114" s="402">
        <f t="shared" si="81"/>
        <v>99.482285714285709</v>
      </c>
    </row>
    <row r="115" spans="1:72" x14ac:dyDescent="0.2">
      <c r="A115" s="24"/>
      <c r="B115" s="31"/>
      <c r="C115" s="20"/>
      <c r="D115" s="20"/>
      <c r="E115" s="20"/>
      <c r="F115" s="20"/>
      <c r="G115" s="20"/>
      <c r="H115" s="20"/>
      <c r="I115" s="32">
        <v>32991</v>
      </c>
      <c r="J115" s="33" t="s">
        <v>11</v>
      </c>
      <c r="K115" s="34">
        <v>247013.43</v>
      </c>
      <c r="L115" s="34">
        <v>44500</v>
      </c>
      <c r="M115" s="34">
        <v>44500</v>
      </c>
      <c r="N115" s="34">
        <v>6000</v>
      </c>
      <c r="O115" s="34">
        <v>6000</v>
      </c>
      <c r="P115" s="34">
        <v>6362</v>
      </c>
      <c r="Q115" s="34">
        <v>6362</v>
      </c>
      <c r="R115" s="34">
        <v>9776.25</v>
      </c>
      <c r="S115" s="34">
        <v>10000</v>
      </c>
      <c r="T115" s="34">
        <v>3537.5</v>
      </c>
      <c r="U115" s="34"/>
      <c r="V115" s="22">
        <f t="shared" si="91"/>
        <v>157.18327569946558</v>
      </c>
      <c r="W115" s="34">
        <v>29000</v>
      </c>
      <c r="X115" s="34">
        <v>45700</v>
      </c>
      <c r="Y115" s="34">
        <v>85296</v>
      </c>
      <c r="Z115" s="34">
        <v>85296</v>
      </c>
      <c r="AA115" s="34">
        <v>100000</v>
      </c>
      <c r="AB115" s="34">
        <v>8834.98</v>
      </c>
      <c r="AC115" s="34">
        <v>100000</v>
      </c>
      <c r="AD115" s="34">
        <v>22500</v>
      </c>
      <c r="AE115" s="34"/>
      <c r="AF115" s="34"/>
      <c r="AG115" s="37">
        <f t="shared" si="99"/>
        <v>22500</v>
      </c>
      <c r="AH115" s="34">
        <v>11584.19</v>
      </c>
      <c r="AI115" s="34">
        <v>100000</v>
      </c>
      <c r="AJ115" s="2">
        <v>8569.4500000000007</v>
      </c>
      <c r="AK115" s="34">
        <v>50000</v>
      </c>
      <c r="AL115" s="34"/>
      <c r="AM115" s="34"/>
      <c r="AN115" s="2">
        <f t="shared" si="90"/>
        <v>50000</v>
      </c>
      <c r="AO115" s="22">
        <f t="shared" si="84"/>
        <v>6636.1404207313026</v>
      </c>
      <c r="AP115" s="2">
        <v>50000</v>
      </c>
      <c r="AQ115" s="2"/>
      <c r="AR115" s="22">
        <f t="shared" si="85"/>
        <v>6636.1404207313026</v>
      </c>
      <c r="AS115" s="22">
        <v>946.48</v>
      </c>
      <c r="AT115" s="22">
        <v>946.48</v>
      </c>
      <c r="AU115" s="22"/>
      <c r="AV115" s="22"/>
      <c r="AW115" s="22">
        <f t="shared" si="93"/>
        <v>6636.1404207313026</v>
      </c>
      <c r="AX115" s="2"/>
      <c r="AY115" s="2"/>
      <c r="AZ115" s="2">
        <v>6636.14</v>
      </c>
      <c r="BA115" s="2"/>
      <c r="BB115" s="2"/>
      <c r="BC115" s="2"/>
      <c r="BD115" s="2">
        <f t="shared" si="87"/>
        <v>6636.14</v>
      </c>
      <c r="BE115" s="2">
        <f t="shared" si="88"/>
        <v>4.2073130225617206E-4</v>
      </c>
      <c r="BF115" s="2">
        <f t="shared" si="89"/>
        <v>-6636.14</v>
      </c>
      <c r="BG115" s="2">
        <v>2061.98</v>
      </c>
      <c r="BH115" s="2">
        <v>7162</v>
      </c>
      <c r="BI115" s="2">
        <v>429.73</v>
      </c>
      <c r="BJ115" s="2"/>
      <c r="BK115" s="2"/>
      <c r="BL115" s="2">
        <v>5000</v>
      </c>
      <c r="BM115" s="2">
        <v>5000</v>
      </c>
      <c r="BN115" s="2">
        <v>10969.52</v>
      </c>
      <c r="BO115" s="2">
        <v>7000</v>
      </c>
      <c r="BP115" s="2"/>
      <c r="BQ115" s="2">
        <v>7582.51</v>
      </c>
      <c r="BR115" s="22">
        <f t="shared" si="98"/>
        <v>12000</v>
      </c>
      <c r="BS115" s="2">
        <v>10993.42</v>
      </c>
      <c r="BT115" s="402">
        <f t="shared" si="81"/>
        <v>91.611833333333337</v>
      </c>
    </row>
    <row r="116" spans="1:72" x14ac:dyDescent="0.2">
      <c r="A116" s="24"/>
      <c r="B116" s="31"/>
      <c r="C116" s="20"/>
      <c r="D116" s="20"/>
      <c r="E116" s="20"/>
      <c r="F116" s="20"/>
      <c r="G116" s="20"/>
      <c r="H116" s="20"/>
      <c r="I116" s="32">
        <v>32991</v>
      </c>
      <c r="J116" s="33" t="s">
        <v>249</v>
      </c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22"/>
      <c r="W116" s="34"/>
      <c r="X116" s="34"/>
      <c r="Y116" s="34">
        <v>7000</v>
      </c>
      <c r="Z116" s="34">
        <v>7000</v>
      </c>
      <c r="AA116" s="34">
        <v>8000</v>
      </c>
      <c r="AB116" s="34">
        <v>2007.58</v>
      </c>
      <c r="AC116" s="34">
        <v>8000</v>
      </c>
      <c r="AD116" s="34">
        <v>8000</v>
      </c>
      <c r="AE116" s="34"/>
      <c r="AF116" s="34"/>
      <c r="AG116" s="37">
        <f t="shared" si="99"/>
        <v>8000</v>
      </c>
      <c r="AH116" s="34">
        <v>3220</v>
      </c>
      <c r="AI116" s="34">
        <v>8000</v>
      </c>
      <c r="AJ116" s="2">
        <v>1236.29</v>
      </c>
      <c r="AK116" s="34">
        <v>8000</v>
      </c>
      <c r="AL116" s="34"/>
      <c r="AM116" s="34"/>
      <c r="AN116" s="2">
        <f t="shared" si="90"/>
        <v>8000</v>
      </c>
      <c r="AO116" s="22">
        <f t="shared" si="84"/>
        <v>1061.7824673170085</v>
      </c>
      <c r="AP116" s="2">
        <v>5000</v>
      </c>
      <c r="AQ116" s="2"/>
      <c r="AR116" s="22">
        <f t="shared" si="85"/>
        <v>663.61404207313024</v>
      </c>
      <c r="AS116" s="22">
        <v>169</v>
      </c>
      <c r="AT116" s="22">
        <v>169</v>
      </c>
      <c r="AU116" s="22"/>
      <c r="AV116" s="22"/>
      <c r="AW116" s="22">
        <f t="shared" si="93"/>
        <v>663.61404207313024</v>
      </c>
      <c r="AX116" s="2"/>
      <c r="AY116" s="2"/>
      <c r="AZ116" s="2">
        <v>663.61</v>
      </c>
      <c r="BA116" s="2"/>
      <c r="BB116" s="2"/>
      <c r="BC116" s="2"/>
      <c r="BD116" s="2">
        <f t="shared" si="87"/>
        <v>663.61</v>
      </c>
      <c r="BE116" s="2">
        <f t="shared" si="88"/>
        <v>4.0420731302219792E-3</v>
      </c>
      <c r="BF116" s="2">
        <f t="shared" si="89"/>
        <v>-663.61</v>
      </c>
      <c r="BG116" s="2">
        <v>257.29000000000002</v>
      </c>
      <c r="BH116" s="2">
        <v>1500</v>
      </c>
      <c r="BI116" s="2">
        <v>821</v>
      </c>
      <c r="BJ116" s="2"/>
      <c r="BK116" s="2"/>
      <c r="BL116" s="2">
        <v>1500</v>
      </c>
      <c r="BM116" s="2">
        <v>1500</v>
      </c>
      <c r="BN116" s="2">
        <v>507.5</v>
      </c>
      <c r="BO116" s="2"/>
      <c r="BP116" s="2">
        <v>500</v>
      </c>
      <c r="BQ116" s="2">
        <v>1041</v>
      </c>
      <c r="BR116" s="22">
        <f t="shared" si="98"/>
        <v>1000</v>
      </c>
      <c r="BS116" s="2">
        <v>507.5</v>
      </c>
      <c r="BT116" s="402">
        <f t="shared" si="81"/>
        <v>50.749999999999993</v>
      </c>
    </row>
    <row r="117" spans="1:72" x14ac:dyDescent="0.2">
      <c r="A117" s="24"/>
      <c r="B117" s="31"/>
      <c r="C117" s="20"/>
      <c r="D117" s="20"/>
      <c r="E117" s="20"/>
      <c r="F117" s="20"/>
      <c r="G117" s="20"/>
      <c r="H117" s="20"/>
      <c r="I117" s="32">
        <v>32999</v>
      </c>
      <c r="J117" s="33" t="s">
        <v>253</v>
      </c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22"/>
      <c r="W117" s="34"/>
      <c r="X117" s="34"/>
      <c r="Y117" s="34"/>
      <c r="Z117" s="34">
        <v>1021608</v>
      </c>
      <c r="AA117" s="34">
        <v>0</v>
      </c>
      <c r="AB117" s="34"/>
      <c r="AC117" s="34">
        <v>70000</v>
      </c>
      <c r="AD117" s="34">
        <v>0</v>
      </c>
      <c r="AE117" s="34"/>
      <c r="AF117" s="34"/>
      <c r="AG117" s="37">
        <f t="shared" si="99"/>
        <v>0</v>
      </c>
      <c r="AH117" s="34"/>
      <c r="AI117" s="34">
        <v>66200</v>
      </c>
      <c r="AJ117" s="2">
        <v>0</v>
      </c>
      <c r="AK117" s="34">
        <v>161691.6</v>
      </c>
      <c r="AL117" s="2"/>
      <c r="AM117" s="34">
        <v>125500</v>
      </c>
      <c r="AN117" s="2">
        <f t="shared" si="90"/>
        <v>36191.600000000006</v>
      </c>
      <c r="AO117" s="22">
        <f t="shared" si="84"/>
        <v>4803.450793018781</v>
      </c>
      <c r="AP117" s="2"/>
      <c r="AQ117" s="2"/>
      <c r="AR117" s="22">
        <f t="shared" si="85"/>
        <v>0</v>
      </c>
      <c r="AS117" s="22"/>
      <c r="AT117" s="22"/>
      <c r="AU117" s="22">
        <v>71646.210000000006</v>
      </c>
      <c r="AV117" s="22"/>
      <c r="AW117" s="22">
        <f t="shared" si="93"/>
        <v>71646.210000000006</v>
      </c>
      <c r="AX117" s="2"/>
      <c r="AY117" s="2"/>
      <c r="AZ117" s="2"/>
      <c r="BA117" s="2">
        <v>71646.210000000006</v>
      </c>
      <c r="BB117" s="2"/>
      <c r="BC117" s="2"/>
      <c r="BD117" s="2">
        <f t="shared" si="87"/>
        <v>71646.210000000006</v>
      </c>
      <c r="BE117" s="2">
        <f t="shared" si="88"/>
        <v>0</v>
      </c>
      <c r="BF117" s="2">
        <f t="shared" si="89"/>
        <v>-71646.210000000006</v>
      </c>
      <c r="BG117" s="2"/>
      <c r="BH117" s="4">
        <v>191983.77</v>
      </c>
      <c r="BI117" s="4"/>
      <c r="BJ117" s="2"/>
      <c r="BK117" s="2"/>
      <c r="BL117" s="4">
        <v>11964</v>
      </c>
      <c r="BM117" s="4">
        <v>11964</v>
      </c>
      <c r="BN117" s="2"/>
      <c r="BO117" s="2"/>
      <c r="BP117" s="4">
        <v>11964</v>
      </c>
      <c r="BQ117" s="4"/>
      <c r="BR117" s="22">
        <f t="shared" si="98"/>
        <v>0</v>
      </c>
      <c r="BS117" s="2"/>
      <c r="BT117" s="402">
        <v>0</v>
      </c>
    </row>
    <row r="118" spans="1:72" x14ac:dyDescent="0.2">
      <c r="A118" s="24"/>
      <c r="B118" s="31"/>
      <c r="C118" s="20"/>
      <c r="D118" s="20"/>
      <c r="E118" s="20"/>
      <c r="F118" s="20"/>
      <c r="G118" s="20"/>
      <c r="H118" s="20"/>
      <c r="I118" s="32">
        <v>38</v>
      </c>
      <c r="J118" s="33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22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7"/>
      <c r="AH118" s="34"/>
      <c r="AI118" s="34"/>
      <c r="AJ118" s="2"/>
      <c r="AK118" s="34"/>
      <c r="AL118" s="2"/>
      <c r="AM118" s="34"/>
      <c r="AN118" s="2"/>
      <c r="AO118" s="22"/>
      <c r="AP118" s="2"/>
      <c r="AQ118" s="2"/>
      <c r="AR118" s="22"/>
      <c r="AS118" s="22"/>
      <c r="AT118" s="22"/>
      <c r="AU118" s="22"/>
      <c r="AV118" s="22"/>
      <c r="AW118" s="2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4"/>
      <c r="BI118" s="4"/>
      <c r="BJ118" s="2"/>
      <c r="BK118" s="2"/>
      <c r="BL118" s="4"/>
      <c r="BM118" s="4"/>
      <c r="BN118" s="2">
        <f>SUM(BN119)</f>
        <v>2079.92</v>
      </c>
      <c r="BO118" s="2">
        <f t="shared" ref="BO118:BR119" si="100">SUM(BO119)</f>
        <v>2079.92</v>
      </c>
      <c r="BP118" s="2">
        <f t="shared" si="100"/>
        <v>0</v>
      </c>
      <c r="BQ118" s="2"/>
      <c r="BR118" s="2">
        <f t="shared" si="100"/>
        <v>2079.92</v>
      </c>
      <c r="BS118" s="2">
        <f>SUM(BS119)</f>
        <v>2079.92</v>
      </c>
      <c r="BT118" s="402">
        <f t="shared" si="81"/>
        <v>100</v>
      </c>
    </row>
    <row r="119" spans="1:72" x14ac:dyDescent="0.2">
      <c r="A119" s="24"/>
      <c r="B119" s="31"/>
      <c r="C119" s="20"/>
      <c r="D119" s="20"/>
      <c r="E119" s="20"/>
      <c r="F119" s="20"/>
      <c r="G119" s="20"/>
      <c r="H119" s="20"/>
      <c r="I119" s="32">
        <v>383</v>
      </c>
      <c r="J119" s="33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22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7"/>
      <c r="AH119" s="34"/>
      <c r="AI119" s="34"/>
      <c r="AJ119" s="2"/>
      <c r="AK119" s="34"/>
      <c r="AL119" s="2"/>
      <c r="AM119" s="34"/>
      <c r="AN119" s="2"/>
      <c r="AO119" s="22"/>
      <c r="AP119" s="2"/>
      <c r="AQ119" s="2"/>
      <c r="AR119" s="22"/>
      <c r="AS119" s="22"/>
      <c r="AT119" s="22"/>
      <c r="AU119" s="22"/>
      <c r="AV119" s="22"/>
      <c r="AW119" s="2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4"/>
      <c r="BI119" s="4"/>
      <c r="BJ119" s="2"/>
      <c r="BK119" s="2"/>
      <c r="BL119" s="4"/>
      <c r="BM119" s="4"/>
      <c r="BN119" s="2">
        <f>SUM(BN120)</f>
        <v>2079.92</v>
      </c>
      <c r="BO119" s="2">
        <f t="shared" si="100"/>
        <v>2079.92</v>
      </c>
      <c r="BP119" s="2">
        <f t="shared" si="100"/>
        <v>0</v>
      </c>
      <c r="BQ119" s="2"/>
      <c r="BR119" s="2">
        <f t="shared" si="100"/>
        <v>2079.92</v>
      </c>
      <c r="BS119" s="2">
        <f>SUM(BS120)</f>
        <v>2079.92</v>
      </c>
      <c r="BT119" s="402">
        <f t="shared" si="81"/>
        <v>100</v>
      </c>
    </row>
    <row r="120" spans="1:72" x14ac:dyDescent="0.2">
      <c r="A120" s="24"/>
      <c r="B120" s="31"/>
      <c r="C120" s="20"/>
      <c r="D120" s="20"/>
      <c r="E120" s="20"/>
      <c r="F120" s="20"/>
      <c r="G120" s="20"/>
      <c r="H120" s="20"/>
      <c r="I120" s="32">
        <v>38311</v>
      </c>
      <c r="J120" s="33" t="s">
        <v>880</v>
      </c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22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7"/>
      <c r="AH120" s="34"/>
      <c r="AI120" s="34"/>
      <c r="AJ120" s="2"/>
      <c r="AK120" s="34"/>
      <c r="AL120" s="2"/>
      <c r="AM120" s="34"/>
      <c r="AN120" s="2"/>
      <c r="AO120" s="22"/>
      <c r="AP120" s="2"/>
      <c r="AQ120" s="2"/>
      <c r="AR120" s="22"/>
      <c r="AS120" s="22"/>
      <c r="AT120" s="22"/>
      <c r="AU120" s="22"/>
      <c r="AV120" s="22"/>
      <c r="AW120" s="2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4"/>
      <c r="BI120" s="4"/>
      <c r="BJ120" s="2"/>
      <c r="BK120" s="2"/>
      <c r="BL120" s="4"/>
      <c r="BM120" s="4"/>
      <c r="BN120" s="2">
        <v>2079.92</v>
      </c>
      <c r="BO120" s="2">
        <v>2079.92</v>
      </c>
      <c r="BP120" s="2"/>
      <c r="BQ120" s="2"/>
      <c r="BR120" s="22">
        <f>SUM(BM120+BO120-BP120)</f>
        <v>2079.92</v>
      </c>
      <c r="BS120" s="2">
        <v>2079.92</v>
      </c>
      <c r="BT120" s="402">
        <f t="shared" si="81"/>
        <v>100</v>
      </c>
    </row>
    <row r="121" spans="1:72" x14ac:dyDescent="0.2">
      <c r="A121" s="24" t="s">
        <v>179</v>
      </c>
      <c r="B121" s="31"/>
      <c r="C121" s="20"/>
      <c r="D121" s="20"/>
      <c r="E121" s="20"/>
      <c r="F121" s="20"/>
      <c r="G121" s="20"/>
      <c r="H121" s="20"/>
      <c r="I121" s="32" t="s">
        <v>21</v>
      </c>
      <c r="J121" s="33" t="s">
        <v>27</v>
      </c>
      <c r="K121" s="34">
        <f t="shared" ref="K121:AE127" si="101">SUM(K122)</f>
        <v>13210.38</v>
      </c>
      <c r="L121" s="34">
        <f t="shared" si="101"/>
        <v>11000</v>
      </c>
      <c r="M121" s="34">
        <f t="shared" si="101"/>
        <v>11000</v>
      </c>
      <c r="N121" s="34">
        <f t="shared" si="101"/>
        <v>13000</v>
      </c>
      <c r="O121" s="34">
        <f t="shared" si="101"/>
        <v>13000</v>
      </c>
      <c r="P121" s="34">
        <f t="shared" si="101"/>
        <v>10000</v>
      </c>
      <c r="Q121" s="34">
        <f t="shared" si="101"/>
        <v>10000</v>
      </c>
      <c r="R121" s="34">
        <f t="shared" si="101"/>
        <v>4750.33</v>
      </c>
      <c r="S121" s="34">
        <f t="shared" si="101"/>
        <v>10000</v>
      </c>
      <c r="T121" s="34">
        <f t="shared" si="101"/>
        <v>4705.82</v>
      </c>
      <c r="U121" s="34">
        <f t="shared" si="101"/>
        <v>0</v>
      </c>
      <c r="V121" s="34">
        <f t="shared" si="101"/>
        <v>100</v>
      </c>
      <c r="W121" s="34">
        <f t="shared" si="101"/>
        <v>10000</v>
      </c>
      <c r="X121" s="34">
        <f t="shared" si="101"/>
        <v>20000</v>
      </c>
      <c r="Y121" s="34">
        <f>SUM(Y122)</f>
        <v>8000</v>
      </c>
      <c r="Z121" s="34">
        <f>SUM(Z122)</f>
        <v>11000</v>
      </c>
      <c r="AA121" s="34">
        <f t="shared" si="101"/>
        <v>10000</v>
      </c>
      <c r="AB121" s="34">
        <f t="shared" si="101"/>
        <v>6404.21</v>
      </c>
      <c r="AC121" s="34">
        <f t="shared" si="101"/>
        <v>13000</v>
      </c>
      <c r="AD121" s="34">
        <f t="shared" si="101"/>
        <v>20000</v>
      </c>
      <c r="AE121" s="34">
        <f t="shared" si="101"/>
        <v>0</v>
      </c>
      <c r="AF121" s="34">
        <f t="shared" ref="AF121:AQ126" si="102">SUM(AF122)</f>
        <v>0</v>
      </c>
      <c r="AG121" s="34">
        <f t="shared" si="102"/>
        <v>20000</v>
      </c>
      <c r="AH121" s="34">
        <f t="shared" si="102"/>
        <v>15827.68</v>
      </c>
      <c r="AI121" s="34">
        <f t="shared" si="102"/>
        <v>20000</v>
      </c>
      <c r="AJ121" s="34">
        <f t="shared" si="102"/>
        <v>8448.85</v>
      </c>
      <c r="AK121" s="34">
        <f t="shared" si="102"/>
        <v>20000</v>
      </c>
      <c r="AL121" s="34">
        <f t="shared" si="102"/>
        <v>0</v>
      </c>
      <c r="AM121" s="34">
        <f t="shared" si="102"/>
        <v>0</v>
      </c>
      <c r="AN121" s="34">
        <f t="shared" si="102"/>
        <v>20000</v>
      </c>
      <c r="AO121" s="22">
        <f t="shared" si="84"/>
        <v>2654.4561682925209</v>
      </c>
      <c r="AP121" s="34">
        <f t="shared" si="102"/>
        <v>34000</v>
      </c>
      <c r="AQ121" s="34">
        <f t="shared" si="102"/>
        <v>0</v>
      </c>
      <c r="AR121" s="22">
        <f t="shared" si="85"/>
        <v>4512.5754860972856</v>
      </c>
      <c r="AS121" s="22"/>
      <c r="AT121" s="22">
        <f t="shared" ref="AT121:AV121" si="103">SUM(AT122)</f>
        <v>2107.5500000000002</v>
      </c>
      <c r="AU121" s="22">
        <f t="shared" si="103"/>
        <v>1000</v>
      </c>
      <c r="AV121" s="22">
        <f t="shared" si="103"/>
        <v>0</v>
      </c>
      <c r="AW121" s="22">
        <f t="shared" si="93"/>
        <v>5512.5754860972856</v>
      </c>
      <c r="AX121" s="2"/>
      <c r="AY121" s="2"/>
      <c r="AZ121" s="2"/>
      <c r="BA121" s="2"/>
      <c r="BB121" s="2"/>
      <c r="BC121" s="2"/>
      <c r="BD121" s="2">
        <f t="shared" si="87"/>
        <v>0</v>
      </c>
      <c r="BE121" s="2">
        <f t="shared" si="88"/>
        <v>5512.5754860972856</v>
      </c>
      <c r="BF121" s="2">
        <f t="shared" si="89"/>
        <v>0</v>
      </c>
      <c r="BG121" s="2">
        <f>SUM(BG125)</f>
        <v>2543.98</v>
      </c>
      <c r="BH121" s="2">
        <f>SUM(BH125)</f>
        <v>5630</v>
      </c>
      <c r="BI121" s="2">
        <f t="shared" ref="BI121:BS121" si="104">SUM(BI125)</f>
        <v>2208.62</v>
      </c>
      <c r="BJ121" s="2">
        <f t="shared" si="104"/>
        <v>0</v>
      </c>
      <c r="BK121" s="2">
        <f t="shared" si="104"/>
        <v>0</v>
      </c>
      <c r="BL121" s="2">
        <f t="shared" si="104"/>
        <v>4930</v>
      </c>
      <c r="BM121" s="2">
        <f t="shared" si="104"/>
        <v>4930</v>
      </c>
      <c r="BN121" s="2">
        <f t="shared" si="104"/>
        <v>4872.8900000000003</v>
      </c>
      <c r="BO121" s="2">
        <f t="shared" si="104"/>
        <v>3500</v>
      </c>
      <c r="BP121" s="2">
        <f t="shared" si="104"/>
        <v>1000</v>
      </c>
      <c r="BQ121" s="2">
        <f t="shared" si="104"/>
        <v>4336.2999999999993</v>
      </c>
      <c r="BR121" s="2">
        <f t="shared" si="104"/>
        <v>7430</v>
      </c>
      <c r="BS121" s="2">
        <f t="shared" si="104"/>
        <v>5266.4000000000005</v>
      </c>
      <c r="BT121" s="402">
        <f t="shared" si="81"/>
        <v>70.880215343203233</v>
      </c>
    </row>
    <row r="122" spans="1:72" hidden="1" x14ac:dyDescent="0.2">
      <c r="A122" s="24"/>
      <c r="B122" s="31"/>
      <c r="C122" s="20"/>
      <c r="D122" s="20"/>
      <c r="E122" s="20"/>
      <c r="F122" s="20"/>
      <c r="G122" s="20"/>
      <c r="H122" s="20"/>
      <c r="I122" s="32" t="s">
        <v>83</v>
      </c>
      <c r="J122" s="33"/>
      <c r="K122" s="34">
        <f t="shared" ref="K122:AQ122" si="105">SUM(K125)</f>
        <v>13210.38</v>
      </c>
      <c r="L122" s="34">
        <f t="shared" si="105"/>
        <v>11000</v>
      </c>
      <c r="M122" s="34">
        <f t="shared" si="105"/>
        <v>11000</v>
      </c>
      <c r="N122" s="34">
        <f t="shared" si="105"/>
        <v>13000</v>
      </c>
      <c r="O122" s="34">
        <f t="shared" si="105"/>
        <v>13000</v>
      </c>
      <c r="P122" s="34">
        <f t="shared" si="105"/>
        <v>10000</v>
      </c>
      <c r="Q122" s="34">
        <f t="shared" si="105"/>
        <v>10000</v>
      </c>
      <c r="R122" s="34">
        <f t="shared" si="105"/>
        <v>4750.33</v>
      </c>
      <c r="S122" s="34">
        <f t="shared" si="105"/>
        <v>10000</v>
      </c>
      <c r="T122" s="34">
        <f t="shared" si="105"/>
        <v>4705.82</v>
      </c>
      <c r="U122" s="34">
        <f t="shared" si="105"/>
        <v>0</v>
      </c>
      <c r="V122" s="34">
        <f t="shared" si="105"/>
        <v>100</v>
      </c>
      <c r="W122" s="34">
        <f t="shared" si="105"/>
        <v>10000</v>
      </c>
      <c r="X122" s="34">
        <f t="shared" si="105"/>
        <v>20000</v>
      </c>
      <c r="Y122" s="34">
        <f t="shared" si="105"/>
        <v>8000</v>
      </c>
      <c r="Z122" s="34">
        <f t="shared" si="105"/>
        <v>11000</v>
      </c>
      <c r="AA122" s="34">
        <f t="shared" si="105"/>
        <v>10000</v>
      </c>
      <c r="AB122" s="34">
        <f t="shared" si="105"/>
        <v>6404.21</v>
      </c>
      <c r="AC122" s="34">
        <f t="shared" si="105"/>
        <v>13000</v>
      </c>
      <c r="AD122" s="34">
        <f t="shared" si="105"/>
        <v>20000</v>
      </c>
      <c r="AE122" s="34">
        <f t="shared" si="105"/>
        <v>0</v>
      </c>
      <c r="AF122" s="34">
        <f t="shared" si="105"/>
        <v>0</v>
      </c>
      <c r="AG122" s="34">
        <f t="shared" si="105"/>
        <v>20000</v>
      </c>
      <c r="AH122" s="34">
        <f t="shared" si="105"/>
        <v>15827.68</v>
      </c>
      <c r="AI122" s="34">
        <f t="shared" si="105"/>
        <v>20000</v>
      </c>
      <c r="AJ122" s="34">
        <f t="shared" si="105"/>
        <v>8448.85</v>
      </c>
      <c r="AK122" s="34">
        <f t="shared" si="105"/>
        <v>20000</v>
      </c>
      <c r="AL122" s="34">
        <f t="shared" si="105"/>
        <v>0</v>
      </c>
      <c r="AM122" s="34">
        <f t="shared" si="105"/>
        <v>0</v>
      </c>
      <c r="AN122" s="34">
        <f t="shared" si="105"/>
        <v>20000</v>
      </c>
      <c r="AO122" s="22">
        <f t="shared" si="84"/>
        <v>2654.4561682925209</v>
      </c>
      <c r="AP122" s="34">
        <f t="shared" si="105"/>
        <v>34000</v>
      </c>
      <c r="AQ122" s="34">
        <f t="shared" si="105"/>
        <v>0</v>
      </c>
      <c r="AR122" s="22">
        <f t="shared" si="85"/>
        <v>4512.5754860972856</v>
      </c>
      <c r="AS122" s="22"/>
      <c r="AT122" s="22">
        <f t="shared" ref="AT122:AV122" si="106">SUM(AT125)</f>
        <v>2107.5500000000002</v>
      </c>
      <c r="AU122" s="22">
        <f t="shared" si="106"/>
        <v>1000</v>
      </c>
      <c r="AV122" s="22">
        <f t="shared" si="106"/>
        <v>0</v>
      </c>
      <c r="AW122" s="22">
        <f t="shared" si="93"/>
        <v>5512.5754860972856</v>
      </c>
      <c r="AX122" s="2"/>
      <c r="AY122" s="2"/>
      <c r="AZ122" s="2"/>
      <c r="BA122" s="2"/>
      <c r="BB122" s="2"/>
      <c r="BC122" s="2"/>
      <c r="BD122" s="2">
        <f t="shared" si="87"/>
        <v>0</v>
      </c>
      <c r="BE122" s="2">
        <f t="shared" si="88"/>
        <v>5512.5754860972856</v>
      </c>
      <c r="BF122" s="2">
        <f t="shared" si="89"/>
        <v>0</v>
      </c>
      <c r="BG122" s="2"/>
      <c r="BH122" s="2">
        <f>SUM(BH124)</f>
        <v>5630</v>
      </c>
      <c r="BI122" s="2">
        <f t="shared" ref="BI122:BL122" si="107">SUM(BI124)</f>
        <v>2208.62</v>
      </c>
      <c r="BJ122" s="2">
        <f t="shared" si="107"/>
        <v>5800</v>
      </c>
      <c r="BK122" s="2">
        <f t="shared" si="107"/>
        <v>5800</v>
      </c>
      <c r="BL122" s="2">
        <f t="shared" si="107"/>
        <v>4930</v>
      </c>
      <c r="BM122" s="2">
        <f>SUM(BM121)</f>
        <v>4930</v>
      </c>
      <c r="BN122" s="2">
        <f>SUM(BN121)</f>
        <v>4872.8900000000003</v>
      </c>
      <c r="BO122" s="2">
        <f t="shared" ref="BO122:BR122" si="108">SUM(BO121)</f>
        <v>3500</v>
      </c>
      <c r="BP122" s="2">
        <f t="shared" si="108"/>
        <v>1000</v>
      </c>
      <c r="BQ122" s="2"/>
      <c r="BR122" s="2">
        <f t="shared" si="108"/>
        <v>7430</v>
      </c>
      <c r="BS122" s="2">
        <f>SUM(BS121)</f>
        <v>5266.4000000000005</v>
      </c>
      <c r="BT122" s="402">
        <f t="shared" si="81"/>
        <v>70.880215343203233</v>
      </c>
    </row>
    <row r="123" spans="1:72" hidden="1" x14ac:dyDescent="0.2">
      <c r="A123" s="24"/>
      <c r="B123" s="31" t="s">
        <v>367</v>
      </c>
      <c r="C123" s="20"/>
      <c r="D123" s="20"/>
      <c r="E123" s="20"/>
      <c r="F123" s="20"/>
      <c r="G123" s="20"/>
      <c r="H123" s="20"/>
      <c r="I123" s="32" t="s">
        <v>370</v>
      </c>
      <c r="J123" s="33" t="s">
        <v>1</v>
      </c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22"/>
      <c r="AP123" s="34"/>
      <c r="AQ123" s="34"/>
      <c r="AR123" s="22"/>
      <c r="AS123" s="22"/>
      <c r="AT123" s="22"/>
      <c r="AU123" s="22"/>
      <c r="AV123" s="22"/>
      <c r="AW123" s="22">
        <v>5512.58</v>
      </c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>
        <v>0</v>
      </c>
      <c r="BI123" s="2">
        <v>0</v>
      </c>
      <c r="BJ123" s="2"/>
      <c r="BK123" s="2"/>
      <c r="BL123" s="2"/>
      <c r="BM123" s="2"/>
      <c r="BN123" s="2"/>
      <c r="BO123" s="2"/>
      <c r="BP123" s="2"/>
      <c r="BQ123" s="2"/>
      <c r="BR123" s="22">
        <f>SUM(BM123+BO123-BP123)</f>
        <v>0</v>
      </c>
      <c r="BS123" s="2"/>
      <c r="BT123" s="402" t="e">
        <f t="shared" si="81"/>
        <v>#DIV/0!</v>
      </c>
    </row>
    <row r="124" spans="1:72" hidden="1" x14ac:dyDescent="0.2">
      <c r="A124" s="24"/>
      <c r="B124" s="31" t="s">
        <v>367</v>
      </c>
      <c r="C124" s="20"/>
      <c r="D124" s="20"/>
      <c r="E124" s="20"/>
      <c r="F124" s="20"/>
      <c r="G124" s="20"/>
      <c r="H124" s="20"/>
      <c r="I124" s="32" t="s">
        <v>368</v>
      </c>
      <c r="J124" s="33" t="s">
        <v>31</v>
      </c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22">
        <f t="shared" si="84"/>
        <v>0</v>
      </c>
      <c r="AP124" s="34">
        <v>34000</v>
      </c>
      <c r="AQ124" s="34"/>
      <c r="AR124" s="22">
        <f t="shared" si="85"/>
        <v>4512.5754860972856</v>
      </c>
      <c r="AS124" s="22"/>
      <c r="AT124" s="22">
        <v>34000</v>
      </c>
      <c r="AU124" s="22"/>
      <c r="AV124" s="22"/>
      <c r="AW124" s="22">
        <v>0</v>
      </c>
      <c r="AX124" s="2"/>
      <c r="AY124" s="2"/>
      <c r="AZ124" s="2"/>
      <c r="BA124" s="2"/>
      <c r="BB124" s="2"/>
      <c r="BC124" s="2"/>
      <c r="BD124" s="2">
        <f t="shared" si="87"/>
        <v>0</v>
      </c>
      <c r="BE124" s="2">
        <f t="shared" si="88"/>
        <v>0</v>
      </c>
      <c r="BF124" s="2">
        <f t="shared" si="89"/>
        <v>0</v>
      </c>
      <c r="BG124" s="2"/>
      <c r="BH124" s="2">
        <v>5630</v>
      </c>
      <c r="BI124" s="2">
        <f>SUM(BI125)</f>
        <v>2208.62</v>
      </c>
      <c r="BJ124" s="2">
        <v>5800</v>
      </c>
      <c r="BK124" s="2">
        <v>5800</v>
      </c>
      <c r="BL124" s="2">
        <v>4930</v>
      </c>
      <c r="BM124" s="2">
        <v>4930</v>
      </c>
      <c r="BN124" s="2"/>
      <c r="BO124" s="2"/>
      <c r="BP124" s="2"/>
      <c r="BQ124" s="2"/>
      <c r="BR124" s="22">
        <f>SUM(BM124+BO124-BP124)</f>
        <v>4930</v>
      </c>
      <c r="BS124" s="2"/>
      <c r="BT124" s="402">
        <f t="shared" si="81"/>
        <v>0</v>
      </c>
    </row>
    <row r="125" spans="1:72" x14ac:dyDescent="0.2">
      <c r="A125" s="29"/>
      <c r="B125" s="36"/>
      <c r="C125" s="35"/>
      <c r="D125" s="35"/>
      <c r="E125" s="35"/>
      <c r="F125" s="35"/>
      <c r="G125" s="35"/>
      <c r="H125" s="35"/>
      <c r="I125" s="21">
        <v>3</v>
      </c>
      <c r="J125" s="5" t="s">
        <v>4</v>
      </c>
      <c r="K125" s="22">
        <f t="shared" si="101"/>
        <v>13210.38</v>
      </c>
      <c r="L125" s="22">
        <f t="shared" si="101"/>
        <v>11000</v>
      </c>
      <c r="M125" s="22">
        <f t="shared" si="101"/>
        <v>11000</v>
      </c>
      <c r="N125" s="22">
        <f t="shared" si="101"/>
        <v>13000</v>
      </c>
      <c r="O125" s="22">
        <f t="shared" si="101"/>
        <v>13000</v>
      </c>
      <c r="P125" s="22">
        <f t="shared" si="101"/>
        <v>10000</v>
      </c>
      <c r="Q125" s="22">
        <f t="shared" si="101"/>
        <v>10000</v>
      </c>
      <c r="R125" s="22">
        <f t="shared" si="101"/>
        <v>4750.33</v>
      </c>
      <c r="S125" s="22">
        <f t="shared" si="101"/>
        <v>10000</v>
      </c>
      <c r="T125" s="22">
        <f t="shared" si="101"/>
        <v>4705.82</v>
      </c>
      <c r="U125" s="22">
        <f t="shared" si="101"/>
        <v>0</v>
      </c>
      <c r="V125" s="22">
        <f t="shared" si="101"/>
        <v>100</v>
      </c>
      <c r="W125" s="22">
        <f t="shared" si="101"/>
        <v>10000</v>
      </c>
      <c r="X125" s="22">
        <f t="shared" si="101"/>
        <v>20000</v>
      </c>
      <c r="Y125" s="22">
        <f t="shared" si="101"/>
        <v>8000</v>
      </c>
      <c r="Z125" s="22">
        <f t="shared" si="101"/>
        <v>11000</v>
      </c>
      <c r="AA125" s="22">
        <f t="shared" si="101"/>
        <v>10000</v>
      </c>
      <c r="AB125" s="22">
        <f t="shared" si="101"/>
        <v>6404.21</v>
      </c>
      <c r="AC125" s="22">
        <f t="shared" si="101"/>
        <v>13000</v>
      </c>
      <c r="AD125" s="22">
        <f t="shared" si="101"/>
        <v>20000</v>
      </c>
      <c r="AE125" s="22">
        <f t="shared" si="101"/>
        <v>0</v>
      </c>
      <c r="AF125" s="22">
        <f t="shared" si="102"/>
        <v>0</v>
      </c>
      <c r="AG125" s="22">
        <f t="shared" si="102"/>
        <v>20000</v>
      </c>
      <c r="AH125" s="22">
        <f t="shared" si="102"/>
        <v>15827.68</v>
      </c>
      <c r="AI125" s="22">
        <f t="shared" si="102"/>
        <v>20000</v>
      </c>
      <c r="AJ125" s="22">
        <f t="shared" si="102"/>
        <v>8448.85</v>
      </c>
      <c r="AK125" s="22">
        <f t="shared" si="102"/>
        <v>20000</v>
      </c>
      <c r="AL125" s="22">
        <f t="shared" si="102"/>
        <v>0</v>
      </c>
      <c r="AM125" s="22">
        <f t="shared" si="102"/>
        <v>0</v>
      </c>
      <c r="AN125" s="22">
        <f t="shared" si="102"/>
        <v>20000</v>
      </c>
      <c r="AO125" s="22">
        <f t="shared" si="84"/>
        <v>2654.4561682925209</v>
      </c>
      <c r="AP125" s="22">
        <f t="shared" si="102"/>
        <v>34000</v>
      </c>
      <c r="AQ125" s="22">
        <f t="shared" si="102"/>
        <v>0</v>
      </c>
      <c r="AR125" s="22">
        <f t="shared" si="85"/>
        <v>4512.5754860972856</v>
      </c>
      <c r="AS125" s="22"/>
      <c r="AT125" s="22">
        <f t="shared" ref="AT125:AV126" si="109">SUM(AT126)</f>
        <v>2107.5500000000002</v>
      </c>
      <c r="AU125" s="22">
        <f t="shared" si="109"/>
        <v>1000</v>
      </c>
      <c r="AV125" s="22">
        <f t="shared" si="109"/>
        <v>0</v>
      </c>
      <c r="AW125" s="22">
        <f t="shared" ref="AW125:AW132" si="110">SUM(AR125+AU125-AV125)</f>
        <v>5512.5754860972856</v>
      </c>
      <c r="AX125" s="2"/>
      <c r="AY125" s="2"/>
      <c r="AZ125" s="2"/>
      <c r="BA125" s="2"/>
      <c r="BB125" s="2"/>
      <c r="BC125" s="2"/>
      <c r="BD125" s="2">
        <f t="shared" si="87"/>
        <v>0</v>
      </c>
      <c r="BE125" s="2">
        <f t="shared" si="88"/>
        <v>5512.5754860972856</v>
      </c>
      <c r="BF125" s="2">
        <f t="shared" si="89"/>
        <v>0</v>
      </c>
      <c r="BG125" s="2">
        <f t="shared" ref="BG125:BS126" si="111">SUM(BG126)</f>
        <v>2543.98</v>
      </c>
      <c r="BH125" s="2">
        <f t="shared" si="111"/>
        <v>5630</v>
      </c>
      <c r="BI125" s="2">
        <f t="shared" si="111"/>
        <v>2208.62</v>
      </c>
      <c r="BJ125" s="2">
        <f t="shared" si="111"/>
        <v>0</v>
      </c>
      <c r="BK125" s="2">
        <f t="shared" si="111"/>
        <v>0</v>
      </c>
      <c r="BL125" s="2">
        <f t="shared" si="111"/>
        <v>4930</v>
      </c>
      <c r="BM125" s="2">
        <f t="shared" si="111"/>
        <v>4930</v>
      </c>
      <c r="BN125" s="2">
        <f t="shared" si="111"/>
        <v>4872.8900000000003</v>
      </c>
      <c r="BO125" s="2">
        <f t="shared" si="111"/>
        <v>3500</v>
      </c>
      <c r="BP125" s="2">
        <f t="shared" si="111"/>
        <v>1000</v>
      </c>
      <c r="BQ125" s="2">
        <f t="shared" si="111"/>
        <v>4336.2999999999993</v>
      </c>
      <c r="BR125" s="2">
        <f t="shared" si="111"/>
        <v>7430</v>
      </c>
      <c r="BS125" s="2">
        <f t="shared" si="111"/>
        <v>5266.4000000000005</v>
      </c>
      <c r="BT125" s="402">
        <f t="shared" si="81"/>
        <v>70.880215343203233</v>
      </c>
    </row>
    <row r="126" spans="1:72" x14ac:dyDescent="0.2">
      <c r="A126" s="29"/>
      <c r="B126" s="40" t="s">
        <v>370</v>
      </c>
      <c r="C126" s="35"/>
      <c r="D126" s="35"/>
      <c r="E126" s="35"/>
      <c r="F126" s="35"/>
      <c r="G126" s="35"/>
      <c r="H126" s="35"/>
      <c r="I126" s="21">
        <v>34</v>
      </c>
      <c r="J126" s="5" t="s">
        <v>13</v>
      </c>
      <c r="K126" s="22">
        <f t="shared" si="101"/>
        <v>13210.38</v>
      </c>
      <c r="L126" s="22">
        <f t="shared" si="101"/>
        <v>11000</v>
      </c>
      <c r="M126" s="22">
        <f t="shared" si="101"/>
        <v>11000</v>
      </c>
      <c r="N126" s="22">
        <f t="shared" si="101"/>
        <v>13000</v>
      </c>
      <c r="O126" s="22">
        <f t="shared" si="101"/>
        <v>13000</v>
      </c>
      <c r="P126" s="22">
        <f t="shared" si="101"/>
        <v>10000</v>
      </c>
      <c r="Q126" s="22">
        <f t="shared" si="101"/>
        <v>10000</v>
      </c>
      <c r="R126" s="22">
        <f t="shared" si="101"/>
        <v>4750.33</v>
      </c>
      <c r="S126" s="22">
        <f t="shared" si="101"/>
        <v>10000</v>
      </c>
      <c r="T126" s="22">
        <f t="shared" si="101"/>
        <v>4705.82</v>
      </c>
      <c r="U126" s="22">
        <f t="shared" si="101"/>
        <v>0</v>
      </c>
      <c r="V126" s="22">
        <f t="shared" si="101"/>
        <v>100</v>
      </c>
      <c r="W126" s="22">
        <f t="shared" si="101"/>
        <v>10000</v>
      </c>
      <c r="X126" s="22">
        <f t="shared" si="101"/>
        <v>20000</v>
      </c>
      <c r="Y126" s="22">
        <f t="shared" si="101"/>
        <v>8000</v>
      </c>
      <c r="Z126" s="22">
        <f t="shared" si="101"/>
        <v>11000</v>
      </c>
      <c r="AA126" s="22">
        <f t="shared" si="101"/>
        <v>10000</v>
      </c>
      <c r="AB126" s="22">
        <f t="shared" si="101"/>
        <v>6404.21</v>
      </c>
      <c r="AC126" s="22">
        <f>SUM(AC127)</f>
        <v>13000</v>
      </c>
      <c r="AD126" s="22">
        <f t="shared" si="101"/>
        <v>20000</v>
      </c>
      <c r="AE126" s="22">
        <f t="shared" si="101"/>
        <v>0</v>
      </c>
      <c r="AF126" s="22">
        <f t="shared" si="102"/>
        <v>0</v>
      </c>
      <c r="AG126" s="22">
        <f t="shared" si="102"/>
        <v>20000</v>
      </c>
      <c r="AH126" s="22">
        <f t="shared" si="102"/>
        <v>15827.68</v>
      </c>
      <c r="AI126" s="22">
        <f t="shared" si="102"/>
        <v>20000</v>
      </c>
      <c r="AJ126" s="22">
        <f t="shared" si="102"/>
        <v>8448.85</v>
      </c>
      <c r="AK126" s="22">
        <f t="shared" si="102"/>
        <v>20000</v>
      </c>
      <c r="AL126" s="22">
        <f t="shared" si="102"/>
        <v>0</v>
      </c>
      <c r="AM126" s="22">
        <f t="shared" si="102"/>
        <v>0</v>
      </c>
      <c r="AN126" s="22">
        <f t="shared" si="102"/>
        <v>20000</v>
      </c>
      <c r="AO126" s="22">
        <f t="shared" si="84"/>
        <v>2654.4561682925209</v>
      </c>
      <c r="AP126" s="22">
        <f t="shared" si="102"/>
        <v>34000</v>
      </c>
      <c r="AQ126" s="22"/>
      <c r="AR126" s="22">
        <f t="shared" si="85"/>
        <v>4512.5754860972856</v>
      </c>
      <c r="AS126" s="22"/>
      <c r="AT126" s="22">
        <f t="shared" si="109"/>
        <v>2107.5500000000002</v>
      </c>
      <c r="AU126" s="22">
        <f t="shared" si="109"/>
        <v>1000</v>
      </c>
      <c r="AV126" s="22">
        <f t="shared" si="109"/>
        <v>0</v>
      </c>
      <c r="AW126" s="22">
        <f t="shared" si="110"/>
        <v>5512.5754860972856</v>
      </c>
      <c r="AX126" s="2"/>
      <c r="AY126" s="2"/>
      <c r="AZ126" s="2"/>
      <c r="BA126" s="2"/>
      <c r="BB126" s="2"/>
      <c r="BC126" s="2"/>
      <c r="BD126" s="2">
        <f t="shared" si="87"/>
        <v>0</v>
      </c>
      <c r="BE126" s="2">
        <f t="shared" si="88"/>
        <v>5512.5754860972856</v>
      </c>
      <c r="BF126" s="2">
        <f t="shared" si="89"/>
        <v>0</v>
      </c>
      <c r="BG126" s="2">
        <f t="shared" si="111"/>
        <v>2543.98</v>
      </c>
      <c r="BH126" s="2">
        <f t="shared" si="111"/>
        <v>5630</v>
      </c>
      <c r="BI126" s="2">
        <f t="shared" si="111"/>
        <v>2208.62</v>
      </c>
      <c r="BJ126" s="2">
        <f t="shared" si="111"/>
        <v>0</v>
      </c>
      <c r="BK126" s="2">
        <f t="shared" si="111"/>
        <v>0</v>
      </c>
      <c r="BL126" s="2">
        <f t="shared" si="111"/>
        <v>4930</v>
      </c>
      <c r="BM126" s="2">
        <f t="shared" si="111"/>
        <v>4930</v>
      </c>
      <c r="BN126" s="2">
        <f t="shared" si="111"/>
        <v>4872.8900000000003</v>
      </c>
      <c r="BO126" s="2">
        <f t="shared" si="111"/>
        <v>3500</v>
      </c>
      <c r="BP126" s="2">
        <f t="shared" si="111"/>
        <v>1000</v>
      </c>
      <c r="BQ126" s="2">
        <f t="shared" si="111"/>
        <v>4336.2999999999993</v>
      </c>
      <c r="BR126" s="2">
        <f t="shared" si="111"/>
        <v>7430</v>
      </c>
      <c r="BS126" s="2">
        <f t="shared" si="111"/>
        <v>5266.4000000000005</v>
      </c>
      <c r="BT126" s="402">
        <f t="shared" si="81"/>
        <v>70.880215343203233</v>
      </c>
    </row>
    <row r="127" spans="1:72" x14ac:dyDescent="0.2">
      <c r="A127" s="24"/>
      <c r="B127" s="31"/>
      <c r="C127" s="20"/>
      <c r="D127" s="20"/>
      <c r="E127" s="20"/>
      <c r="F127" s="20"/>
      <c r="G127" s="20"/>
      <c r="H127" s="20"/>
      <c r="I127" s="32">
        <v>343</v>
      </c>
      <c r="J127" s="33" t="s">
        <v>72</v>
      </c>
      <c r="K127" s="34">
        <f t="shared" si="101"/>
        <v>13210.38</v>
      </c>
      <c r="L127" s="34">
        <f t="shared" si="101"/>
        <v>11000</v>
      </c>
      <c r="M127" s="34">
        <f t="shared" si="101"/>
        <v>11000</v>
      </c>
      <c r="N127" s="34">
        <f t="shared" ref="N127:AJ127" si="112">SUM(N128:N128)</f>
        <v>13000</v>
      </c>
      <c r="O127" s="34">
        <f t="shared" si="112"/>
        <v>13000</v>
      </c>
      <c r="P127" s="34">
        <f t="shared" si="112"/>
        <v>10000</v>
      </c>
      <c r="Q127" s="34">
        <f t="shared" si="112"/>
        <v>10000</v>
      </c>
      <c r="R127" s="34">
        <f t="shared" si="112"/>
        <v>4750.33</v>
      </c>
      <c r="S127" s="34">
        <f t="shared" si="112"/>
        <v>10000</v>
      </c>
      <c r="T127" s="34">
        <f t="shared" si="112"/>
        <v>4705.82</v>
      </c>
      <c r="U127" s="34">
        <f t="shared" si="112"/>
        <v>0</v>
      </c>
      <c r="V127" s="34">
        <f t="shared" si="112"/>
        <v>100</v>
      </c>
      <c r="W127" s="34">
        <f t="shared" si="112"/>
        <v>10000</v>
      </c>
      <c r="X127" s="34">
        <f t="shared" si="112"/>
        <v>20000</v>
      </c>
      <c r="Y127" s="34">
        <f t="shared" si="112"/>
        <v>8000</v>
      </c>
      <c r="Z127" s="34">
        <f t="shared" si="112"/>
        <v>11000</v>
      </c>
      <c r="AA127" s="34">
        <f t="shared" si="112"/>
        <v>10000</v>
      </c>
      <c r="AB127" s="34">
        <f t="shared" si="112"/>
        <v>6404.21</v>
      </c>
      <c r="AC127" s="34">
        <f>SUM(AC128:AC128)</f>
        <v>13000</v>
      </c>
      <c r="AD127" s="34">
        <f>SUM(AD128:AD128)</f>
        <v>20000</v>
      </c>
      <c r="AE127" s="34">
        <f t="shared" si="112"/>
        <v>0</v>
      </c>
      <c r="AF127" s="34">
        <f t="shared" si="112"/>
        <v>0</v>
      </c>
      <c r="AG127" s="34">
        <f t="shared" si="112"/>
        <v>20000</v>
      </c>
      <c r="AH127" s="34">
        <f t="shared" si="112"/>
        <v>15827.68</v>
      </c>
      <c r="AI127" s="34">
        <f t="shared" si="112"/>
        <v>20000</v>
      </c>
      <c r="AJ127" s="34">
        <f t="shared" si="112"/>
        <v>8448.85</v>
      </c>
      <c r="AK127" s="34">
        <f>SUM(AK128:AK130)</f>
        <v>20000</v>
      </c>
      <c r="AL127" s="34">
        <f t="shared" ref="AL127:AP127" si="113">SUM(AL128:AL130)</f>
        <v>0</v>
      </c>
      <c r="AM127" s="34">
        <f t="shared" si="113"/>
        <v>0</v>
      </c>
      <c r="AN127" s="34">
        <f t="shared" si="113"/>
        <v>20000</v>
      </c>
      <c r="AO127" s="22">
        <f t="shared" si="84"/>
        <v>2654.4561682925209</v>
      </c>
      <c r="AP127" s="34">
        <f t="shared" si="113"/>
        <v>34000</v>
      </c>
      <c r="AQ127" s="34"/>
      <c r="AR127" s="22">
        <f t="shared" si="85"/>
        <v>4512.5754860972856</v>
      </c>
      <c r="AS127" s="22"/>
      <c r="AT127" s="22">
        <f t="shared" ref="AT127:AV127" si="114">SUM(AT128:AT130)</f>
        <v>2107.5500000000002</v>
      </c>
      <c r="AU127" s="22">
        <f t="shared" si="114"/>
        <v>1000</v>
      </c>
      <c r="AV127" s="22">
        <f t="shared" si="114"/>
        <v>0</v>
      </c>
      <c r="AW127" s="22">
        <f t="shared" si="110"/>
        <v>5512.5754860972856</v>
      </c>
      <c r="AX127" s="2"/>
      <c r="AY127" s="2"/>
      <c r="AZ127" s="2"/>
      <c r="BA127" s="2"/>
      <c r="BB127" s="2"/>
      <c r="BC127" s="2"/>
      <c r="BD127" s="2">
        <f t="shared" si="87"/>
        <v>0</v>
      </c>
      <c r="BE127" s="2">
        <f t="shared" si="88"/>
        <v>5512.5754860972856</v>
      </c>
      <c r="BF127" s="2">
        <f t="shared" si="89"/>
        <v>0</v>
      </c>
      <c r="BG127" s="2">
        <f>SUM(BG128:BG130)</f>
        <v>2543.98</v>
      </c>
      <c r="BH127" s="2">
        <f>SUM(BH128:BH130)</f>
        <v>5630</v>
      </c>
      <c r="BI127" s="2">
        <f t="shared" ref="BI127:BS127" si="115">SUM(BI128:BI130)</f>
        <v>2208.62</v>
      </c>
      <c r="BJ127" s="2">
        <f t="shared" si="115"/>
        <v>0</v>
      </c>
      <c r="BK127" s="2">
        <f t="shared" si="115"/>
        <v>0</v>
      </c>
      <c r="BL127" s="2">
        <f t="shared" si="115"/>
        <v>4930</v>
      </c>
      <c r="BM127" s="2">
        <f t="shared" si="115"/>
        <v>4930</v>
      </c>
      <c r="BN127" s="2">
        <f t="shared" si="115"/>
        <v>4872.8900000000003</v>
      </c>
      <c r="BO127" s="2">
        <f t="shared" si="115"/>
        <v>3500</v>
      </c>
      <c r="BP127" s="2">
        <f t="shared" si="115"/>
        <v>1000</v>
      </c>
      <c r="BQ127" s="2">
        <f t="shared" si="115"/>
        <v>4336.2999999999993</v>
      </c>
      <c r="BR127" s="2">
        <f t="shared" si="115"/>
        <v>7430</v>
      </c>
      <c r="BS127" s="2">
        <f t="shared" si="115"/>
        <v>5266.4000000000005</v>
      </c>
      <c r="BT127" s="402">
        <f t="shared" si="81"/>
        <v>70.880215343203233</v>
      </c>
    </row>
    <row r="128" spans="1:72" x14ac:dyDescent="0.2">
      <c r="A128" s="24"/>
      <c r="B128" s="31"/>
      <c r="C128" s="20"/>
      <c r="D128" s="20"/>
      <c r="E128" s="20"/>
      <c r="F128" s="20"/>
      <c r="G128" s="20"/>
      <c r="H128" s="20"/>
      <c r="I128" s="32">
        <v>34311</v>
      </c>
      <c r="J128" s="33" t="s">
        <v>305</v>
      </c>
      <c r="K128" s="34">
        <v>13210.38</v>
      </c>
      <c r="L128" s="34">
        <v>11000</v>
      </c>
      <c r="M128" s="34">
        <v>11000</v>
      </c>
      <c r="N128" s="34">
        <v>13000</v>
      </c>
      <c r="O128" s="34">
        <v>13000</v>
      </c>
      <c r="P128" s="34">
        <v>10000</v>
      </c>
      <c r="Q128" s="34">
        <v>10000</v>
      </c>
      <c r="R128" s="34">
        <v>4750.33</v>
      </c>
      <c r="S128" s="34">
        <v>10000</v>
      </c>
      <c r="T128" s="34">
        <v>4705.82</v>
      </c>
      <c r="U128" s="34"/>
      <c r="V128" s="22">
        <f t="shared" si="91"/>
        <v>100</v>
      </c>
      <c r="W128" s="34">
        <v>10000</v>
      </c>
      <c r="X128" s="34">
        <v>20000</v>
      </c>
      <c r="Y128" s="34">
        <v>8000</v>
      </c>
      <c r="Z128" s="34">
        <v>11000</v>
      </c>
      <c r="AA128" s="34">
        <v>10000</v>
      </c>
      <c r="AB128" s="34">
        <v>6404.21</v>
      </c>
      <c r="AC128" s="34">
        <v>13000</v>
      </c>
      <c r="AD128" s="34">
        <v>20000</v>
      </c>
      <c r="AE128" s="34"/>
      <c r="AF128" s="34"/>
      <c r="AG128" s="37">
        <f>SUM(AD128+AE128-AF128)</f>
        <v>20000</v>
      </c>
      <c r="AH128" s="34">
        <v>15827.68</v>
      </c>
      <c r="AI128" s="34">
        <v>20000</v>
      </c>
      <c r="AJ128" s="2">
        <v>8448.85</v>
      </c>
      <c r="AK128" s="34">
        <v>20000</v>
      </c>
      <c r="AL128" s="34"/>
      <c r="AM128" s="34"/>
      <c r="AN128" s="2">
        <f t="shared" si="90"/>
        <v>20000</v>
      </c>
      <c r="AO128" s="22">
        <f t="shared" si="84"/>
        <v>2654.4561682925209</v>
      </c>
      <c r="AP128" s="2">
        <v>15000</v>
      </c>
      <c r="AQ128" s="2"/>
      <c r="AR128" s="22">
        <f t="shared" si="85"/>
        <v>1990.8421262193906</v>
      </c>
      <c r="AS128" s="22">
        <v>1936.27</v>
      </c>
      <c r="AT128" s="22">
        <v>1936.27</v>
      </c>
      <c r="AU128" s="22">
        <v>1000</v>
      </c>
      <c r="AV128" s="22"/>
      <c r="AW128" s="22">
        <f t="shared" si="110"/>
        <v>2990.8421262193906</v>
      </c>
      <c r="AX128" s="2"/>
      <c r="AY128" s="2"/>
      <c r="AZ128" s="2">
        <v>2990.84</v>
      </c>
      <c r="BA128" s="2"/>
      <c r="BB128" s="2"/>
      <c r="BC128" s="2"/>
      <c r="BD128" s="2">
        <f t="shared" si="87"/>
        <v>2990.84</v>
      </c>
      <c r="BE128" s="2">
        <f t="shared" si="88"/>
        <v>2.126219390447659E-3</v>
      </c>
      <c r="BF128" s="2">
        <f t="shared" si="89"/>
        <v>-2990.84</v>
      </c>
      <c r="BG128" s="2">
        <v>2309.71</v>
      </c>
      <c r="BH128" s="2">
        <v>3000</v>
      </c>
      <c r="BI128" s="2">
        <v>1446.34</v>
      </c>
      <c r="BJ128" s="2"/>
      <c r="BK128" s="2"/>
      <c r="BL128" s="2">
        <v>2300</v>
      </c>
      <c r="BM128" s="2">
        <v>2300</v>
      </c>
      <c r="BN128" s="2">
        <v>3454.04</v>
      </c>
      <c r="BO128" s="2">
        <v>3000</v>
      </c>
      <c r="BP128" s="2"/>
      <c r="BQ128" s="2">
        <v>3394.08</v>
      </c>
      <c r="BR128" s="22">
        <f>SUM(BM128+BO128-BP128)</f>
        <v>5300</v>
      </c>
      <c r="BS128" s="2">
        <v>3847.55</v>
      </c>
      <c r="BT128" s="402">
        <f t="shared" si="81"/>
        <v>72.595283018867931</v>
      </c>
    </row>
    <row r="129" spans="1:72" x14ac:dyDescent="0.2">
      <c r="A129" s="24"/>
      <c r="B129" s="31"/>
      <c r="C129" s="20"/>
      <c r="D129" s="20"/>
      <c r="E129" s="20"/>
      <c r="F129" s="20"/>
      <c r="G129" s="20"/>
      <c r="H129" s="20"/>
      <c r="I129" s="32">
        <v>34312</v>
      </c>
      <c r="J129" s="33" t="s">
        <v>353</v>
      </c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22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7"/>
      <c r="AH129" s="34"/>
      <c r="AI129" s="34"/>
      <c r="AJ129" s="2"/>
      <c r="AK129" s="34"/>
      <c r="AL129" s="34"/>
      <c r="AM129" s="34"/>
      <c r="AN129" s="2"/>
      <c r="AO129" s="22">
        <f t="shared" si="84"/>
        <v>0</v>
      </c>
      <c r="AP129" s="2">
        <v>18000</v>
      </c>
      <c r="AQ129" s="2"/>
      <c r="AR129" s="22">
        <f t="shared" si="85"/>
        <v>2389.0105514632687</v>
      </c>
      <c r="AS129" s="22">
        <v>146.74</v>
      </c>
      <c r="AT129" s="22">
        <v>146.74</v>
      </c>
      <c r="AU129" s="22"/>
      <c r="AV129" s="22"/>
      <c r="AW129" s="22">
        <f t="shared" si="110"/>
        <v>2389.0105514632687</v>
      </c>
      <c r="AX129" s="2"/>
      <c r="AY129" s="2"/>
      <c r="AZ129" s="2">
        <v>2389.0100000000002</v>
      </c>
      <c r="BA129" s="2"/>
      <c r="BB129" s="2"/>
      <c r="BC129" s="2"/>
      <c r="BD129" s="2">
        <f t="shared" si="87"/>
        <v>2389.0100000000002</v>
      </c>
      <c r="BE129" s="2">
        <f t="shared" si="88"/>
        <v>5.51463268493535E-4</v>
      </c>
      <c r="BF129" s="2">
        <f t="shared" si="89"/>
        <v>-2389.0100000000002</v>
      </c>
      <c r="BG129" s="2">
        <v>195.86</v>
      </c>
      <c r="BH129" s="2">
        <v>2500</v>
      </c>
      <c r="BI129" s="2">
        <v>716.86</v>
      </c>
      <c r="BJ129" s="2"/>
      <c r="BK129" s="2"/>
      <c r="BL129" s="2">
        <v>2500</v>
      </c>
      <c r="BM129" s="2">
        <v>2500</v>
      </c>
      <c r="BN129" s="2">
        <v>963.92</v>
      </c>
      <c r="BO129" s="2"/>
      <c r="BP129" s="2">
        <v>1000</v>
      </c>
      <c r="BQ129" s="2">
        <v>856.49</v>
      </c>
      <c r="BR129" s="22">
        <f>SUM(BM129+BO129-BP129)</f>
        <v>1500</v>
      </c>
      <c r="BS129" s="2">
        <v>963.92</v>
      </c>
      <c r="BT129" s="402">
        <f t="shared" si="81"/>
        <v>64.261333333333326</v>
      </c>
    </row>
    <row r="130" spans="1:72" x14ac:dyDescent="0.2">
      <c r="A130" s="24"/>
      <c r="B130" s="31"/>
      <c r="C130" s="20"/>
      <c r="D130" s="20"/>
      <c r="E130" s="20"/>
      <c r="F130" s="20"/>
      <c r="G130" s="20"/>
      <c r="H130" s="20"/>
      <c r="I130" s="32">
        <v>34315</v>
      </c>
      <c r="J130" s="33" t="s">
        <v>354</v>
      </c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22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7"/>
      <c r="AH130" s="34"/>
      <c r="AI130" s="34"/>
      <c r="AJ130" s="2"/>
      <c r="AK130" s="34"/>
      <c r="AL130" s="34"/>
      <c r="AM130" s="34"/>
      <c r="AN130" s="2"/>
      <c r="AO130" s="22">
        <f t="shared" si="84"/>
        <v>0</v>
      </c>
      <c r="AP130" s="2">
        <v>1000</v>
      </c>
      <c r="AQ130" s="2"/>
      <c r="AR130" s="22">
        <f t="shared" si="85"/>
        <v>132.72280841462606</v>
      </c>
      <c r="AS130" s="22">
        <v>24.54</v>
      </c>
      <c r="AT130" s="22">
        <v>24.54</v>
      </c>
      <c r="AU130" s="22"/>
      <c r="AV130" s="22"/>
      <c r="AW130" s="22">
        <f t="shared" si="110"/>
        <v>132.72280841462606</v>
      </c>
      <c r="AX130" s="2"/>
      <c r="AY130" s="2"/>
      <c r="AZ130" s="2">
        <v>132.72</v>
      </c>
      <c r="BA130" s="2"/>
      <c r="BB130" s="2"/>
      <c r="BC130" s="2"/>
      <c r="BD130" s="2">
        <f t="shared" si="87"/>
        <v>132.72</v>
      </c>
      <c r="BE130" s="2">
        <f t="shared" si="88"/>
        <v>2.8084146260596299E-3</v>
      </c>
      <c r="BF130" s="2">
        <f t="shared" si="89"/>
        <v>-132.72</v>
      </c>
      <c r="BG130" s="2">
        <v>38.409999999999997</v>
      </c>
      <c r="BH130" s="2">
        <v>130</v>
      </c>
      <c r="BI130" s="2">
        <v>45.42</v>
      </c>
      <c r="BJ130" s="2"/>
      <c r="BK130" s="2"/>
      <c r="BL130" s="2">
        <v>130</v>
      </c>
      <c r="BM130" s="2">
        <v>130</v>
      </c>
      <c r="BN130" s="2">
        <v>454.93</v>
      </c>
      <c r="BO130" s="2">
        <v>500</v>
      </c>
      <c r="BP130" s="2"/>
      <c r="BQ130" s="2">
        <v>85.73</v>
      </c>
      <c r="BR130" s="22">
        <f>SUM(BM130+BO130-BP130)</f>
        <v>630</v>
      </c>
      <c r="BS130" s="2">
        <v>454.93</v>
      </c>
      <c r="BT130" s="402">
        <f t="shared" si="81"/>
        <v>72.211111111111109</v>
      </c>
    </row>
    <row r="131" spans="1:72" x14ac:dyDescent="0.2">
      <c r="A131" s="24" t="s">
        <v>95</v>
      </c>
      <c r="B131" s="20"/>
      <c r="C131" s="20"/>
      <c r="D131" s="20"/>
      <c r="E131" s="20"/>
      <c r="F131" s="20"/>
      <c r="G131" s="20"/>
      <c r="H131" s="20"/>
      <c r="I131" s="32" t="s">
        <v>29</v>
      </c>
      <c r="J131" s="33" t="s">
        <v>28</v>
      </c>
      <c r="K131" s="34">
        <f t="shared" ref="K131:AQ131" si="116">SUM(K132)</f>
        <v>17615</v>
      </c>
      <c r="L131" s="34">
        <f t="shared" si="116"/>
        <v>0</v>
      </c>
      <c r="M131" s="34">
        <f t="shared" si="116"/>
        <v>0</v>
      </c>
      <c r="N131" s="34">
        <f t="shared" si="116"/>
        <v>36000</v>
      </c>
      <c r="O131" s="34">
        <f t="shared" si="116"/>
        <v>36000</v>
      </c>
      <c r="P131" s="34">
        <f t="shared" si="116"/>
        <v>55000</v>
      </c>
      <c r="Q131" s="34">
        <f t="shared" si="116"/>
        <v>55000</v>
      </c>
      <c r="R131" s="34">
        <f t="shared" si="116"/>
        <v>15657</v>
      </c>
      <c r="S131" s="34" t="e">
        <f t="shared" si="116"/>
        <v>#REF!</v>
      </c>
      <c r="T131" s="34" t="e">
        <f t="shared" si="116"/>
        <v>#REF!</v>
      </c>
      <c r="U131" s="34" t="e">
        <f t="shared" si="116"/>
        <v>#REF!</v>
      </c>
      <c r="V131" s="34" t="e">
        <f t="shared" si="116"/>
        <v>#DIV/0!</v>
      </c>
      <c r="W131" s="34">
        <f t="shared" si="116"/>
        <v>110020</v>
      </c>
      <c r="X131" s="34">
        <f t="shared" si="116"/>
        <v>230000</v>
      </c>
      <c r="Y131" s="34">
        <f t="shared" si="116"/>
        <v>375000</v>
      </c>
      <c r="Z131" s="34">
        <f t="shared" si="116"/>
        <v>415000</v>
      </c>
      <c r="AA131" s="34">
        <f t="shared" si="116"/>
        <v>282000</v>
      </c>
      <c r="AB131" s="34">
        <f t="shared" si="116"/>
        <v>82653.649999999994</v>
      </c>
      <c r="AC131" s="34">
        <f t="shared" si="116"/>
        <v>590000</v>
      </c>
      <c r="AD131" s="34">
        <f t="shared" si="116"/>
        <v>390000</v>
      </c>
      <c r="AE131" s="34">
        <f t="shared" si="116"/>
        <v>0</v>
      </c>
      <c r="AF131" s="34">
        <f t="shared" si="116"/>
        <v>0</v>
      </c>
      <c r="AG131" s="34">
        <f t="shared" si="116"/>
        <v>390000</v>
      </c>
      <c r="AH131" s="34">
        <f t="shared" si="116"/>
        <v>154491.43</v>
      </c>
      <c r="AI131" s="34">
        <f t="shared" si="116"/>
        <v>207000</v>
      </c>
      <c r="AJ131" s="34">
        <f t="shared" si="116"/>
        <v>14429.98</v>
      </c>
      <c r="AK131" s="34">
        <f t="shared" si="116"/>
        <v>315000</v>
      </c>
      <c r="AL131" s="34">
        <f t="shared" si="116"/>
        <v>75000</v>
      </c>
      <c r="AM131" s="34">
        <f t="shared" si="116"/>
        <v>200000</v>
      </c>
      <c r="AN131" s="34">
        <f t="shared" si="116"/>
        <v>190000</v>
      </c>
      <c r="AO131" s="22">
        <f t="shared" si="84"/>
        <v>25217.333598778951</v>
      </c>
      <c r="AP131" s="34">
        <f t="shared" si="116"/>
        <v>315000</v>
      </c>
      <c r="AQ131" s="34">
        <f t="shared" si="116"/>
        <v>0</v>
      </c>
      <c r="AR131" s="22">
        <f t="shared" si="85"/>
        <v>41807.684650607203</v>
      </c>
      <c r="AS131" s="22"/>
      <c r="AT131" s="22">
        <f t="shared" ref="AT131:AV131" si="117">SUM(AT132)</f>
        <v>24750.010000000002</v>
      </c>
      <c r="AU131" s="22">
        <f t="shared" si="117"/>
        <v>17200</v>
      </c>
      <c r="AV131" s="22">
        <f t="shared" si="117"/>
        <v>0</v>
      </c>
      <c r="AW131" s="22">
        <f t="shared" si="110"/>
        <v>59007.684650607203</v>
      </c>
      <c r="AX131" s="2"/>
      <c r="AY131" s="2"/>
      <c r="AZ131" s="2"/>
      <c r="BA131" s="2"/>
      <c r="BB131" s="2"/>
      <c r="BC131" s="2"/>
      <c r="BD131" s="2">
        <f t="shared" si="87"/>
        <v>0</v>
      </c>
      <c r="BE131" s="2">
        <f t="shared" si="88"/>
        <v>59007.684650607203</v>
      </c>
      <c r="BF131" s="2">
        <f t="shared" si="89"/>
        <v>0</v>
      </c>
      <c r="BG131" s="2">
        <f>SUM(BG138)</f>
        <v>76776.03</v>
      </c>
      <c r="BH131" s="2">
        <f>SUM(BH138)</f>
        <v>52000</v>
      </c>
      <c r="BI131" s="2">
        <f t="shared" ref="BI131:BS131" si="118">SUM(BI138)</f>
        <v>1800</v>
      </c>
      <c r="BJ131" s="2">
        <f t="shared" si="118"/>
        <v>2000</v>
      </c>
      <c r="BK131" s="2">
        <f t="shared" si="118"/>
        <v>2000</v>
      </c>
      <c r="BL131" s="2">
        <f t="shared" si="118"/>
        <v>42000</v>
      </c>
      <c r="BM131" s="2">
        <f t="shared" si="118"/>
        <v>42000</v>
      </c>
      <c r="BN131" s="2">
        <f t="shared" si="118"/>
        <v>39411.980000000003</v>
      </c>
      <c r="BO131" s="2">
        <f t="shared" si="118"/>
        <v>4000</v>
      </c>
      <c r="BP131" s="2">
        <f t="shared" si="118"/>
        <v>5500</v>
      </c>
      <c r="BQ131" s="2">
        <f t="shared" si="118"/>
        <v>16289.35</v>
      </c>
      <c r="BR131" s="2">
        <f t="shared" si="118"/>
        <v>40500</v>
      </c>
      <c r="BS131" s="2">
        <f t="shared" si="118"/>
        <v>39404.71</v>
      </c>
      <c r="BT131" s="402">
        <f t="shared" si="81"/>
        <v>97.295580246913588</v>
      </c>
    </row>
    <row r="132" spans="1:72" hidden="1" x14ac:dyDescent="0.2">
      <c r="A132" s="24"/>
      <c r="B132" s="20"/>
      <c r="C132" s="20"/>
      <c r="D132" s="20"/>
      <c r="E132" s="20"/>
      <c r="F132" s="20"/>
      <c r="G132" s="20"/>
      <c r="H132" s="20"/>
      <c r="I132" s="32" t="s">
        <v>83</v>
      </c>
      <c r="J132" s="33"/>
      <c r="K132" s="34">
        <f t="shared" ref="K132:AQ132" si="119">SUM(K138)</f>
        <v>17615</v>
      </c>
      <c r="L132" s="34">
        <f t="shared" si="119"/>
        <v>0</v>
      </c>
      <c r="M132" s="34">
        <f t="shared" si="119"/>
        <v>0</v>
      </c>
      <c r="N132" s="34">
        <f t="shared" si="119"/>
        <v>36000</v>
      </c>
      <c r="O132" s="34">
        <f t="shared" si="119"/>
        <v>36000</v>
      </c>
      <c r="P132" s="34">
        <f t="shared" si="119"/>
        <v>55000</v>
      </c>
      <c r="Q132" s="34">
        <f t="shared" si="119"/>
        <v>55000</v>
      </c>
      <c r="R132" s="34">
        <f t="shared" si="119"/>
        <v>15657</v>
      </c>
      <c r="S132" s="34" t="e">
        <f t="shared" si="119"/>
        <v>#REF!</v>
      </c>
      <c r="T132" s="34" t="e">
        <f t="shared" si="119"/>
        <v>#REF!</v>
      </c>
      <c r="U132" s="34" t="e">
        <f t="shared" si="119"/>
        <v>#REF!</v>
      </c>
      <c r="V132" s="34" t="e">
        <f t="shared" si="119"/>
        <v>#DIV/0!</v>
      </c>
      <c r="W132" s="34">
        <f t="shared" si="119"/>
        <v>110020</v>
      </c>
      <c r="X132" s="34">
        <f t="shared" si="119"/>
        <v>230000</v>
      </c>
      <c r="Y132" s="34">
        <f t="shared" si="119"/>
        <v>375000</v>
      </c>
      <c r="Z132" s="34">
        <f t="shared" si="119"/>
        <v>415000</v>
      </c>
      <c r="AA132" s="34">
        <f t="shared" si="119"/>
        <v>282000</v>
      </c>
      <c r="AB132" s="34">
        <f t="shared" si="119"/>
        <v>82653.649999999994</v>
      </c>
      <c r="AC132" s="34">
        <f t="shared" si="119"/>
        <v>590000</v>
      </c>
      <c r="AD132" s="34">
        <f t="shared" si="119"/>
        <v>390000</v>
      </c>
      <c r="AE132" s="34">
        <f t="shared" si="119"/>
        <v>0</v>
      </c>
      <c r="AF132" s="34">
        <f t="shared" si="119"/>
        <v>0</v>
      </c>
      <c r="AG132" s="34">
        <f t="shared" si="119"/>
        <v>390000</v>
      </c>
      <c r="AH132" s="34">
        <f t="shared" si="119"/>
        <v>154491.43</v>
      </c>
      <c r="AI132" s="34">
        <f t="shared" si="119"/>
        <v>207000</v>
      </c>
      <c r="AJ132" s="34">
        <f t="shared" si="119"/>
        <v>14429.98</v>
      </c>
      <c r="AK132" s="34">
        <f t="shared" si="119"/>
        <v>315000</v>
      </c>
      <c r="AL132" s="34">
        <f t="shared" si="119"/>
        <v>75000</v>
      </c>
      <c r="AM132" s="34">
        <f t="shared" si="119"/>
        <v>200000</v>
      </c>
      <c r="AN132" s="34">
        <f t="shared" si="119"/>
        <v>190000</v>
      </c>
      <c r="AO132" s="22">
        <f t="shared" si="84"/>
        <v>25217.333598778951</v>
      </c>
      <c r="AP132" s="34">
        <f t="shared" si="119"/>
        <v>315000</v>
      </c>
      <c r="AQ132" s="34">
        <f t="shared" si="119"/>
        <v>0</v>
      </c>
      <c r="AR132" s="22">
        <f t="shared" si="85"/>
        <v>41807.684650607203</v>
      </c>
      <c r="AS132" s="22"/>
      <c r="AT132" s="22">
        <f t="shared" ref="AT132:AV132" si="120">SUM(AT138)</f>
        <v>24750.010000000002</v>
      </c>
      <c r="AU132" s="22">
        <f t="shared" si="120"/>
        <v>17200</v>
      </c>
      <c r="AV132" s="22">
        <f t="shared" si="120"/>
        <v>0</v>
      </c>
      <c r="AW132" s="22">
        <f t="shared" si="110"/>
        <v>59007.684650607203</v>
      </c>
      <c r="AX132" s="2"/>
      <c r="AY132" s="2"/>
      <c r="AZ132" s="2"/>
      <c r="BA132" s="2"/>
      <c r="BB132" s="2"/>
      <c r="BC132" s="2"/>
      <c r="BD132" s="2">
        <f t="shared" si="87"/>
        <v>0</v>
      </c>
      <c r="BE132" s="2">
        <f t="shared" si="88"/>
        <v>59007.684650607203</v>
      </c>
      <c r="BF132" s="2">
        <f t="shared" si="89"/>
        <v>0</v>
      </c>
      <c r="BG132" s="2"/>
      <c r="BH132" s="2">
        <f>SUM(BH138)</f>
        <v>52000</v>
      </c>
      <c r="BI132" s="2">
        <f t="shared" ref="BI132:BS132" si="121">SUM(BI138)</f>
        <v>1800</v>
      </c>
      <c r="BJ132" s="2">
        <f t="shared" si="121"/>
        <v>2000</v>
      </c>
      <c r="BK132" s="2">
        <f t="shared" si="121"/>
        <v>2000</v>
      </c>
      <c r="BL132" s="2">
        <f t="shared" si="121"/>
        <v>42000</v>
      </c>
      <c r="BM132" s="2">
        <f t="shared" si="121"/>
        <v>42000</v>
      </c>
      <c r="BN132" s="2">
        <f t="shared" si="121"/>
        <v>39411.980000000003</v>
      </c>
      <c r="BO132" s="2">
        <f t="shared" si="121"/>
        <v>4000</v>
      </c>
      <c r="BP132" s="2">
        <f t="shared" si="121"/>
        <v>5500</v>
      </c>
      <c r="BQ132" s="2">
        <f t="shared" si="121"/>
        <v>16289.35</v>
      </c>
      <c r="BR132" s="2">
        <f t="shared" si="121"/>
        <v>40500</v>
      </c>
      <c r="BS132" s="2">
        <f t="shared" si="121"/>
        <v>39404.71</v>
      </c>
      <c r="BT132" s="402">
        <f t="shared" si="81"/>
        <v>97.295580246913588</v>
      </c>
    </row>
    <row r="133" spans="1:72" hidden="1" x14ac:dyDescent="0.2">
      <c r="A133" s="24"/>
      <c r="B133" s="31" t="s">
        <v>369</v>
      </c>
      <c r="C133" s="20"/>
      <c r="D133" s="31"/>
      <c r="E133" s="20"/>
      <c r="F133" s="20"/>
      <c r="G133" s="20"/>
      <c r="H133" s="20"/>
      <c r="I133" s="39" t="s">
        <v>370</v>
      </c>
      <c r="J133" s="33" t="s">
        <v>1</v>
      </c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22">
        <f t="shared" si="84"/>
        <v>0</v>
      </c>
      <c r="AP133" s="34">
        <f>SUM(AY143:AY157)</f>
        <v>0</v>
      </c>
      <c r="AQ133" s="34"/>
      <c r="AR133" s="22">
        <f t="shared" si="85"/>
        <v>0</v>
      </c>
      <c r="AS133" s="22"/>
      <c r="AT133" s="22">
        <f>SUM(BE143:BE157)</f>
        <v>59007.679301214404</v>
      </c>
      <c r="AU133" s="22"/>
      <c r="AV133" s="22">
        <f>SUM(BG143:BG157)</f>
        <v>153552.06000000003</v>
      </c>
      <c r="AW133" s="22">
        <v>40369.74</v>
      </c>
      <c r="AX133" s="2"/>
      <c r="AY133" s="2"/>
      <c r="AZ133" s="2"/>
      <c r="BA133" s="2"/>
      <c r="BB133" s="2"/>
      <c r="BC133" s="2"/>
      <c r="BD133" s="2">
        <f t="shared" si="87"/>
        <v>0</v>
      </c>
      <c r="BE133" s="2">
        <f t="shared" si="88"/>
        <v>40369.74</v>
      </c>
      <c r="BF133" s="2">
        <f t="shared" si="89"/>
        <v>0</v>
      </c>
      <c r="BG133" s="2"/>
      <c r="BH133" s="2">
        <v>3000</v>
      </c>
      <c r="BI133" s="2">
        <v>0</v>
      </c>
      <c r="BJ133" s="2">
        <v>5000</v>
      </c>
      <c r="BK133" s="2">
        <v>5000</v>
      </c>
      <c r="BL133" s="2"/>
      <c r="BM133" s="2"/>
      <c r="BN133" s="2"/>
      <c r="BO133" s="2"/>
      <c r="BP133" s="2"/>
      <c r="BQ133" s="2"/>
      <c r="BR133" s="22">
        <f>SUM(BM133+BO133-BP133)</f>
        <v>0</v>
      </c>
      <c r="BS133" s="2"/>
      <c r="BT133" s="402" t="e">
        <f t="shared" si="81"/>
        <v>#DIV/0!</v>
      </c>
    </row>
    <row r="134" spans="1:72" hidden="1" x14ac:dyDescent="0.2">
      <c r="A134" s="24"/>
      <c r="B134" s="31" t="s">
        <v>369</v>
      </c>
      <c r="C134" s="20"/>
      <c r="D134" s="31"/>
      <c r="E134" s="20"/>
      <c r="F134" s="20"/>
      <c r="G134" s="20"/>
      <c r="H134" s="20"/>
      <c r="I134" s="39" t="s">
        <v>371</v>
      </c>
      <c r="J134" s="33" t="s">
        <v>372</v>
      </c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22">
        <f t="shared" si="84"/>
        <v>0</v>
      </c>
      <c r="AP134" s="34">
        <f>SUM(BA144:BA149)</f>
        <v>6636.15</v>
      </c>
      <c r="AQ134" s="34"/>
      <c r="AR134" s="22">
        <f t="shared" si="85"/>
        <v>880.76846506072059</v>
      </c>
      <c r="AS134" s="22"/>
      <c r="AT134" s="22">
        <f t="shared" ref="AT134:AU134" si="122">SUM(BG144:BG149)</f>
        <v>35288.29</v>
      </c>
      <c r="AU134" s="22">
        <f t="shared" si="122"/>
        <v>6000</v>
      </c>
      <c r="AV134" s="22">
        <f>SUM(BJ144:BJ149)</f>
        <v>2000</v>
      </c>
      <c r="AW134" s="22">
        <v>0</v>
      </c>
      <c r="AX134" s="2"/>
      <c r="AY134" s="2"/>
      <c r="AZ134" s="2"/>
      <c r="BA134" s="2"/>
      <c r="BB134" s="2"/>
      <c r="BC134" s="2"/>
      <c r="BD134" s="2">
        <f t="shared" si="87"/>
        <v>0</v>
      </c>
      <c r="BE134" s="2">
        <f t="shared" si="88"/>
        <v>0</v>
      </c>
      <c r="BF134" s="2">
        <f t="shared" si="89"/>
        <v>0</v>
      </c>
      <c r="BG134" s="2"/>
      <c r="BH134" s="2">
        <v>5000</v>
      </c>
      <c r="BI134" s="2">
        <v>1800</v>
      </c>
      <c r="BJ134" s="2">
        <v>5000</v>
      </c>
      <c r="BK134" s="2">
        <v>5000</v>
      </c>
      <c r="BL134" s="2"/>
      <c r="BM134" s="2"/>
      <c r="BN134" s="2"/>
      <c r="BO134" s="2"/>
      <c r="BP134" s="2"/>
      <c r="BQ134" s="2"/>
      <c r="BR134" s="22">
        <f>SUM(BM134+BO134-BP134)</f>
        <v>0</v>
      </c>
      <c r="BS134" s="2"/>
      <c r="BT134" s="402" t="e">
        <f t="shared" ref="BT134:BT197" si="123">SUM(BS134/BR134*100)</f>
        <v>#DIV/0!</v>
      </c>
    </row>
    <row r="135" spans="1:72" hidden="1" x14ac:dyDescent="0.2">
      <c r="A135" s="24"/>
      <c r="B135" s="31" t="s">
        <v>369</v>
      </c>
      <c r="C135" s="20"/>
      <c r="D135" s="31"/>
      <c r="E135" s="20"/>
      <c r="F135" s="20"/>
      <c r="G135" s="20"/>
      <c r="H135" s="20"/>
      <c r="I135" s="39" t="s">
        <v>375</v>
      </c>
      <c r="J135" s="33" t="s">
        <v>376</v>
      </c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22"/>
      <c r="AP135" s="34"/>
      <c r="AQ135" s="34"/>
      <c r="AR135" s="22"/>
      <c r="AS135" s="22"/>
      <c r="AT135" s="22"/>
      <c r="AU135" s="22"/>
      <c r="AV135" s="22"/>
      <c r="AW135" s="22">
        <v>6636.15</v>
      </c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>
        <v>30000</v>
      </c>
      <c r="BI135" s="2"/>
      <c r="BJ135" s="2">
        <v>30000</v>
      </c>
      <c r="BK135" s="2">
        <v>30000</v>
      </c>
      <c r="BL135" s="2"/>
      <c r="BM135" s="2"/>
      <c r="BN135" s="2"/>
      <c r="BO135" s="2"/>
      <c r="BP135" s="2"/>
      <c r="BQ135" s="2"/>
      <c r="BR135" s="22">
        <f>SUM(BM135+BO135-BP135)</f>
        <v>0</v>
      </c>
      <c r="BS135" s="2"/>
      <c r="BT135" s="402" t="e">
        <f t="shared" si="123"/>
        <v>#DIV/0!</v>
      </c>
    </row>
    <row r="136" spans="1:72" hidden="1" x14ac:dyDescent="0.2">
      <c r="A136" s="24"/>
      <c r="B136" s="31" t="s">
        <v>369</v>
      </c>
      <c r="C136" s="20"/>
      <c r="D136" s="31"/>
      <c r="E136" s="20"/>
      <c r="F136" s="20"/>
      <c r="G136" s="20"/>
      <c r="H136" s="20"/>
      <c r="I136" s="39" t="s">
        <v>373</v>
      </c>
      <c r="J136" s="33" t="s">
        <v>395</v>
      </c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22"/>
      <c r="AP136" s="34"/>
      <c r="AQ136" s="34"/>
      <c r="AR136" s="22"/>
      <c r="AS136" s="22"/>
      <c r="AT136" s="22"/>
      <c r="AU136" s="22"/>
      <c r="AV136" s="22"/>
      <c r="AW136" s="22">
        <v>201.35</v>
      </c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2">
        <f>SUM(BM136+BO136-BP136)</f>
        <v>0</v>
      </c>
      <c r="BS136" s="2"/>
      <c r="BT136" s="402" t="e">
        <f t="shared" si="123"/>
        <v>#DIV/0!</v>
      </c>
    </row>
    <row r="137" spans="1:72" hidden="1" x14ac:dyDescent="0.2">
      <c r="A137" s="24"/>
      <c r="B137" s="31" t="s">
        <v>369</v>
      </c>
      <c r="C137" s="20"/>
      <c r="D137" s="31"/>
      <c r="E137" s="20"/>
      <c r="F137" s="20"/>
      <c r="G137" s="20"/>
      <c r="H137" s="20"/>
      <c r="I137" s="39" t="s">
        <v>396</v>
      </c>
      <c r="J137" s="33" t="s">
        <v>377</v>
      </c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22"/>
      <c r="AP137" s="34"/>
      <c r="AQ137" s="34"/>
      <c r="AR137" s="22"/>
      <c r="AS137" s="22"/>
      <c r="AT137" s="22"/>
      <c r="AU137" s="22"/>
      <c r="AV137" s="22"/>
      <c r="AW137" s="22">
        <v>11800.45</v>
      </c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2">
        <f>SUM(BM137+BO137-BP137)</f>
        <v>0</v>
      </c>
      <c r="BS137" s="2"/>
      <c r="BT137" s="402" t="e">
        <f t="shared" si="123"/>
        <v>#DIV/0!</v>
      </c>
    </row>
    <row r="138" spans="1:72" x14ac:dyDescent="0.2">
      <c r="A138" s="29"/>
      <c r="B138" s="35"/>
      <c r="C138" s="35"/>
      <c r="D138" s="35"/>
      <c r="E138" s="35"/>
      <c r="F138" s="35"/>
      <c r="G138" s="35"/>
      <c r="H138" s="35"/>
      <c r="I138" s="21">
        <v>4</v>
      </c>
      <c r="J138" s="5" t="s">
        <v>15</v>
      </c>
      <c r="K138" s="22">
        <f t="shared" ref="K138:V138" si="124">SUM(K142)</f>
        <v>17615</v>
      </c>
      <c r="L138" s="22">
        <f t="shared" si="124"/>
        <v>0</v>
      </c>
      <c r="M138" s="22">
        <f t="shared" si="124"/>
        <v>0</v>
      </c>
      <c r="N138" s="22">
        <f t="shared" si="124"/>
        <v>36000</v>
      </c>
      <c r="O138" s="22">
        <f t="shared" si="124"/>
        <v>36000</v>
      </c>
      <c r="P138" s="22">
        <f t="shared" si="124"/>
        <v>55000</v>
      </c>
      <c r="Q138" s="22">
        <f t="shared" si="124"/>
        <v>55000</v>
      </c>
      <c r="R138" s="22">
        <f t="shared" si="124"/>
        <v>15657</v>
      </c>
      <c r="S138" s="22" t="e">
        <f t="shared" si="124"/>
        <v>#REF!</v>
      </c>
      <c r="T138" s="22" t="e">
        <f t="shared" si="124"/>
        <v>#REF!</v>
      </c>
      <c r="U138" s="22" t="e">
        <f t="shared" si="124"/>
        <v>#REF!</v>
      </c>
      <c r="V138" s="22" t="e">
        <f t="shared" si="124"/>
        <v>#DIV/0!</v>
      </c>
      <c r="W138" s="22">
        <f>SUM(W142+W139)</f>
        <v>110020</v>
      </c>
      <c r="X138" s="22">
        <f>SUM(X142+X139)</f>
        <v>230000</v>
      </c>
      <c r="Y138" s="22">
        <f>SUM(Y142+Y139)</f>
        <v>375000</v>
      </c>
      <c r="Z138" s="22">
        <f>SUM(Z142+Z139)</f>
        <v>415000</v>
      </c>
      <c r="AA138" s="22">
        <f>SUM(AA142+AA139)</f>
        <v>282000</v>
      </c>
      <c r="AB138" s="22">
        <f t="shared" ref="AB138" si="125">SUM(AB142+AB139)</f>
        <v>82653.649999999994</v>
      </c>
      <c r="AC138" s="22">
        <f>SUM(AC142+AC139)</f>
        <v>590000</v>
      </c>
      <c r="AD138" s="22">
        <f>SUM(AD142+AD139)</f>
        <v>390000</v>
      </c>
      <c r="AE138" s="22">
        <f t="shared" ref="AE138:AQ138" si="126">SUM(AE142+AE139)</f>
        <v>0</v>
      </c>
      <c r="AF138" s="22">
        <f t="shared" si="126"/>
        <v>0</v>
      </c>
      <c r="AG138" s="22">
        <f t="shared" si="126"/>
        <v>390000</v>
      </c>
      <c r="AH138" s="22">
        <f t="shared" si="126"/>
        <v>154491.43</v>
      </c>
      <c r="AI138" s="22">
        <f t="shared" si="126"/>
        <v>207000</v>
      </c>
      <c r="AJ138" s="22">
        <f t="shared" si="126"/>
        <v>14429.98</v>
      </c>
      <c r="AK138" s="22">
        <f t="shared" si="126"/>
        <v>315000</v>
      </c>
      <c r="AL138" s="22">
        <f t="shared" si="126"/>
        <v>75000</v>
      </c>
      <c r="AM138" s="22">
        <f t="shared" si="126"/>
        <v>200000</v>
      </c>
      <c r="AN138" s="22">
        <f t="shared" si="126"/>
        <v>190000</v>
      </c>
      <c r="AO138" s="22">
        <f t="shared" si="84"/>
        <v>25217.333598778951</v>
      </c>
      <c r="AP138" s="22">
        <f t="shared" si="126"/>
        <v>315000</v>
      </c>
      <c r="AQ138" s="22">
        <f t="shared" si="126"/>
        <v>0</v>
      </c>
      <c r="AR138" s="22">
        <f t="shared" si="85"/>
        <v>41807.684650607203</v>
      </c>
      <c r="AS138" s="22"/>
      <c r="AT138" s="22">
        <f t="shared" ref="AT138:AV138" si="127">SUM(AT142+AT139)</f>
        <v>24750.010000000002</v>
      </c>
      <c r="AU138" s="22">
        <f t="shared" si="127"/>
        <v>17200</v>
      </c>
      <c r="AV138" s="22">
        <f t="shared" si="127"/>
        <v>0</v>
      </c>
      <c r="AW138" s="22">
        <f t="shared" ref="AW138:AW167" si="128">SUM(AR138+AU138-AV138)</f>
        <v>59007.684650607203</v>
      </c>
      <c r="AX138" s="2"/>
      <c r="AY138" s="2"/>
      <c r="AZ138" s="2"/>
      <c r="BA138" s="2"/>
      <c r="BB138" s="2"/>
      <c r="BC138" s="2"/>
      <c r="BD138" s="2">
        <f t="shared" si="87"/>
        <v>0</v>
      </c>
      <c r="BE138" s="2">
        <f t="shared" si="88"/>
        <v>59007.684650607203</v>
      </c>
      <c r="BF138" s="2">
        <f t="shared" si="89"/>
        <v>0</v>
      </c>
      <c r="BG138" s="2">
        <f>SUM(BG142)</f>
        <v>76776.03</v>
      </c>
      <c r="BH138" s="2">
        <f>SUM(BH139+BH142)</f>
        <v>52000</v>
      </c>
      <c r="BI138" s="2">
        <f t="shared" ref="BI138:BS138" si="129">SUM(BI139+BI142)</f>
        <v>1800</v>
      </c>
      <c r="BJ138" s="2">
        <f t="shared" si="129"/>
        <v>2000</v>
      </c>
      <c r="BK138" s="2">
        <f t="shared" si="129"/>
        <v>2000</v>
      </c>
      <c r="BL138" s="2">
        <f t="shared" si="129"/>
        <v>42000</v>
      </c>
      <c r="BM138" s="2">
        <f t="shared" si="129"/>
        <v>42000</v>
      </c>
      <c r="BN138" s="2">
        <f t="shared" si="129"/>
        <v>39411.980000000003</v>
      </c>
      <c r="BO138" s="2">
        <f t="shared" si="129"/>
        <v>4000</v>
      </c>
      <c r="BP138" s="2">
        <f t="shared" si="129"/>
        <v>5500</v>
      </c>
      <c r="BQ138" s="2">
        <f t="shared" si="129"/>
        <v>16289.35</v>
      </c>
      <c r="BR138" s="2">
        <f t="shared" si="129"/>
        <v>40500</v>
      </c>
      <c r="BS138" s="2">
        <f t="shared" si="129"/>
        <v>39404.71</v>
      </c>
      <c r="BT138" s="402">
        <f t="shared" si="123"/>
        <v>97.295580246913588</v>
      </c>
    </row>
    <row r="139" spans="1:72" hidden="1" x14ac:dyDescent="0.2">
      <c r="A139" s="29"/>
      <c r="B139" s="35"/>
      <c r="C139" s="35"/>
      <c r="D139" s="35"/>
      <c r="E139" s="35"/>
      <c r="F139" s="35"/>
      <c r="G139" s="35"/>
      <c r="H139" s="35"/>
      <c r="I139" s="21">
        <v>41</v>
      </c>
      <c r="J139" s="5" t="s">
        <v>211</v>
      </c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>
        <f>SUM(W140)</f>
        <v>60020</v>
      </c>
      <c r="X139" s="22">
        <f t="shared" ref="X139:AH139" si="130">SUM(X140)</f>
        <v>100000</v>
      </c>
      <c r="Y139" s="22">
        <f t="shared" si="130"/>
        <v>200000</v>
      </c>
      <c r="Z139" s="22">
        <f t="shared" si="130"/>
        <v>200000</v>
      </c>
      <c r="AA139" s="22">
        <f t="shared" si="130"/>
        <v>200000</v>
      </c>
      <c r="AB139" s="22">
        <f t="shared" si="130"/>
        <v>0</v>
      </c>
      <c r="AC139" s="22">
        <f t="shared" si="130"/>
        <v>200000</v>
      </c>
      <c r="AD139" s="22">
        <f t="shared" si="130"/>
        <v>0</v>
      </c>
      <c r="AE139" s="22">
        <f t="shared" si="130"/>
        <v>0</v>
      </c>
      <c r="AF139" s="22">
        <f t="shared" si="130"/>
        <v>0</v>
      </c>
      <c r="AG139" s="22">
        <f t="shared" si="130"/>
        <v>0</v>
      </c>
      <c r="AH139" s="22">
        <f t="shared" si="130"/>
        <v>0</v>
      </c>
      <c r="AI139" s="22">
        <f>SUM(AI140)</f>
        <v>100000</v>
      </c>
      <c r="AJ139" s="22">
        <f>SUM(AJ140)</f>
        <v>0</v>
      </c>
      <c r="AK139" s="22">
        <f>SUM(AK140)</f>
        <v>0</v>
      </c>
      <c r="AL139" s="22">
        <f t="shared" ref="AL139:AN139" si="131">SUM(AL140)</f>
        <v>0</v>
      </c>
      <c r="AM139" s="22">
        <f t="shared" si="131"/>
        <v>0</v>
      </c>
      <c r="AN139" s="22">
        <f t="shared" si="131"/>
        <v>0</v>
      </c>
      <c r="AO139" s="22">
        <f t="shared" si="84"/>
        <v>0</v>
      </c>
      <c r="AP139" s="2"/>
      <c r="AQ139" s="2"/>
      <c r="AR139" s="22">
        <f t="shared" si="85"/>
        <v>0</v>
      </c>
      <c r="AS139" s="22"/>
      <c r="AT139" s="22"/>
      <c r="AU139" s="22"/>
      <c r="AV139" s="22"/>
      <c r="AW139" s="22">
        <f t="shared" si="128"/>
        <v>0</v>
      </c>
      <c r="AX139" s="2"/>
      <c r="AY139" s="2"/>
      <c r="AZ139" s="2"/>
      <c r="BA139" s="2"/>
      <c r="BB139" s="2"/>
      <c r="BC139" s="2"/>
      <c r="BD139" s="2">
        <f t="shared" si="87"/>
        <v>0</v>
      </c>
      <c r="BE139" s="2">
        <f t="shared" si="88"/>
        <v>0</v>
      </c>
      <c r="BF139" s="2">
        <f t="shared" si="89"/>
        <v>0</v>
      </c>
      <c r="BG139" s="2"/>
      <c r="BH139" s="2">
        <f>SUM(BH140)</f>
        <v>0</v>
      </c>
      <c r="BI139" s="2">
        <f>SUM(BI140)</f>
        <v>0</v>
      </c>
      <c r="BJ139" s="2"/>
      <c r="BK139" s="2"/>
      <c r="BL139" s="2"/>
      <c r="BM139" s="2"/>
      <c r="BN139" s="2"/>
      <c r="BO139" s="2"/>
      <c r="BP139" s="2"/>
      <c r="BQ139" s="2"/>
      <c r="BR139" s="22">
        <f>SUM(BM139+BO139-BP139)</f>
        <v>0</v>
      </c>
      <c r="BS139" s="2"/>
      <c r="BT139" s="402" t="e">
        <f t="shared" si="123"/>
        <v>#DIV/0!</v>
      </c>
    </row>
    <row r="140" spans="1:72" hidden="1" x14ac:dyDescent="0.2">
      <c r="A140" s="24"/>
      <c r="B140" s="31" t="s">
        <v>57</v>
      </c>
      <c r="C140" s="20"/>
      <c r="D140" s="20"/>
      <c r="E140" s="20"/>
      <c r="F140" s="20"/>
      <c r="G140" s="20"/>
      <c r="H140" s="20"/>
      <c r="I140" s="32">
        <v>411</v>
      </c>
      <c r="J140" s="33" t="s">
        <v>212</v>
      </c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>
        <f>SUM(W141:W141)</f>
        <v>60020</v>
      </c>
      <c r="X140" s="34">
        <f>SUM(X141:X141)</f>
        <v>100000</v>
      </c>
      <c r="Y140" s="34">
        <f>SUM(Y141:Y141)</f>
        <v>200000</v>
      </c>
      <c r="Z140" s="34">
        <f>SUM(Z141:Z141)</f>
        <v>200000</v>
      </c>
      <c r="AA140" s="34">
        <f t="shared" ref="AA140:AH140" si="132">SUM(AA141:AA141)</f>
        <v>200000</v>
      </c>
      <c r="AB140" s="34">
        <f t="shared" si="132"/>
        <v>0</v>
      </c>
      <c r="AC140" s="34">
        <f t="shared" si="132"/>
        <v>200000</v>
      </c>
      <c r="AD140" s="34">
        <f t="shared" si="132"/>
        <v>0</v>
      </c>
      <c r="AE140" s="34">
        <f t="shared" si="132"/>
        <v>0</v>
      </c>
      <c r="AF140" s="34">
        <f t="shared" si="132"/>
        <v>0</v>
      </c>
      <c r="AG140" s="34">
        <f t="shared" si="132"/>
        <v>0</v>
      </c>
      <c r="AH140" s="34">
        <f t="shared" si="132"/>
        <v>0</v>
      </c>
      <c r="AI140" s="34">
        <f>SUM(AI141:AI141)</f>
        <v>100000</v>
      </c>
      <c r="AJ140" s="34">
        <f>SUM(AJ141:AJ141)</f>
        <v>0</v>
      </c>
      <c r="AK140" s="34">
        <f>SUM(AK141:AK141)</f>
        <v>0</v>
      </c>
      <c r="AL140" s="34">
        <f t="shared" ref="AL140:AN140" si="133">SUM(AL141:AL141)</f>
        <v>0</v>
      </c>
      <c r="AM140" s="34">
        <f t="shared" si="133"/>
        <v>0</v>
      </c>
      <c r="AN140" s="34">
        <f t="shared" si="133"/>
        <v>0</v>
      </c>
      <c r="AO140" s="22">
        <f t="shared" si="84"/>
        <v>0</v>
      </c>
      <c r="AP140" s="2"/>
      <c r="AQ140" s="2"/>
      <c r="AR140" s="22">
        <f t="shared" si="85"/>
        <v>0</v>
      </c>
      <c r="AS140" s="22"/>
      <c r="AT140" s="22"/>
      <c r="AU140" s="22"/>
      <c r="AV140" s="22"/>
      <c r="AW140" s="22">
        <f t="shared" si="128"/>
        <v>0</v>
      </c>
      <c r="AX140" s="2"/>
      <c r="AY140" s="2"/>
      <c r="AZ140" s="2"/>
      <c r="BA140" s="2"/>
      <c r="BB140" s="2"/>
      <c r="BC140" s="2"/>
      <c r="BD140" s="2">
        <f t="shared" si="87"/>
        <v>0</v>
      </c>
      <c r="BE140" s="2">
        <f t="shared" si="88"/>
        <v>0</v>
      </c>
      <c r="BF140" s="2">
        <f t="shared" si="89"/>
        <v>0</v>
      </c>
      <c r="BG140" s="2"/>
      <c r="BH140" s="2">
        <f>SUM(BH141)</f>
        <v>0</v>
      </c>
      <c r="BI140" s="2">
        <f>SUM(BI141)</f>
        <v>0</v>
      </c>
      <c r="BJ140" s="2"/>
      <c r="BK140" s="2"/>
      <c r="BL140" s="2"/>
      <c r="BM140" s="2"/>
      <c r="BN140" s="2"/>
      <c r="BO140" s="2"/>
      <c r="BP140" s="2"/>
      <c r="BQ140" s="2"/>
      <c r="BR140" s="22">
        <f>SUM(BM140+BO140-BP140)</f>
        <v>0</v>
      </c>
      <c r="BS140" s="2"/>
      <c r="BT140" s="402" t="e">
        <f t="shared" si="123"/>
        <v>#DIV/0!</v>
      </c>
    </row>
    <row r="141" spans="1:72" hidden="1" x14ac:dyDescent="0.2">
      <c r="A141" s="24"/>
      <c r="B141" s="31"/>
      <c r="C141" s="20"/>
      <c r="D141" s="20"/>
      <c r="E141" s="20"/>
      <c r="F141" s="20"/>
      <c r="G141" s="20"/>
      <c r="H141" s="20"/>
      <c r="I141" s="32">
        <v>41111</v>
      </c>
      <c r="J141" s="33" t="s">
        <v>210</v>
      </c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>
        <v>60020</v>
      </c>
      <c r="X141" s="34">
        <v>100000</v>
      </c>
      <c r="Y141" s="34">
        <v>200000</v>
      </c>
      <c r="Z141" s="34">
        <v>200000</v>
      </c>
      <c r="AA141" s="34">
        <v>200000</v>
      </c>
      <c r="AB141" s="34"/>
      <c r="AC141" s="34">
        <v>200000</v>
      </c>
      <c r="AD141" s="34">
        <v>0</v>
      </c>
      <c r="AE141" s="34"/>
      <c r="AF141" s="34"/>
      <c r="AG141" s="37">
        <f>SUM(AD141+AE141-AF141)</f>
        <v>0</v>
      </c>
      <c r="AH141" s="34"/>
      <c r="AI141" s="34">
        <v>100000</v>
      </c>
      <c r="AJ141" s="2">
        <v>0</v>
      </c>
      <c r="AK141" s="34">
        <v>0</v>
      </c>
      <c r="AL141" s="34"/>
      <c r="AM141" s="34"/>
      <c r="AN141" s="2">
        <f t="shared" si="90"/>
        <v>0</v>
      </c>
      <c r="AO141" s="22">
        <f t="shared" si="84"/>
        <v>0</v>
      </c>
      <c r="AP141" s="2"/>
      <c r="AQ141" s="2"/>
      <c r="AR141" s="22">
        <f t="shared" si="85"/>
        <v>0</v>
      </c>
      <c r="AS141" s="22"/>
      <c r="AT141" s="22"/>
      <c r="AU141" s="22"/>
      <c r="AV141" s="22"/>
      <c r="AW141" s="22">
        <f t="shared" si="128"/>
        <v>0</v>
      </c>
      <c r="AX141" s="2"/>
      <c r="AY141" s="2"/>
      <c r="AZ141" s="2"/>
      <c r="BA141" s="2"/>
      <c r="BB141" s="2"/>
      <c r="BC141" s="2"/>
      <c r="BD141" s="2">
        <f t="shared" si="87"/>
        <v>0</v>
      </c>
      <c r="BE141" s="2">
        <f t="shared" si="88"/>
        <v>0</v>
      </c>
      <c r="BF141" s="2">
        <f t="shared" si="89"/>
        <v>0</v>
      </c>
      <c r="BG141" s="2"/>
      <c r="BH141" s="2">
        <v>0</v>
      </c>
      <c r="BI141" s="2"/>
      <c r="BJ141" s="2"/>
      <c r="BK141" s="2"/>
      <c r="BL141" s="2"/>
      <c r="BM141" s="2"/>
      <c r="BN141" s="2"/>
      <c r="BO141" s="2"/>
      <c r="BP141" s="2"/>
      <c r="BQ141" s="2"/>
      <c r="BR141" s="22">
        <f>SUM(BM141+BO141-BP141)</f>
        <v>0</v>
      </c>
      <c r="BS141" s="2"/>
      <c r="BT141" s="402" t="e">
        <f t="shared" si="123"/>
        <v>#DIV/0!</v>
      </c>
    </row>
    <row r="142" spans="1:72" x14ac:dyDescent="0.2">
      <c r="A142" s="29"/>
      <c r="B142" s="35" t="s">
        <v>399</v>
      </c>
      <c r="C142" s="35"/>
      <c r="D142" s="35"/>
      <c r="E142" s="35"/>
      <c r="F142" s="35"/>
      <c r="G142" s="35"/>
      <c r="H142" s="35"/>
      <c r="I142" s="21">
        <v>42</v>
      </c>
      <c r="J142" s="5" t="s">
        <v>16</v>
      </c>
      <c r="K142" s="22">
        <f t="shared" ref="K142:R142" si="134">SUM(K143)</f>
        <v>17615</v>
      </c>
      <c r="L142" s="22">
        <f t="shared" si="134"/>
        <v>0</v>
      </c>
      <c r="M142" s="22">
        <f t="shared" si="134"/>
        <v>0</v>
      </c>
      <c r="N142" s="22">
        <f t="shared" si="134"/>
        <v>36000</v>
      </c>
      <c r="O142" s="22">
        <f t="shared" si="134"/>
        <v>36000</v>
      </c>
      <c r="P142" s="22">
        <f t="shared" si="134"/>
        <v>55000</v>
      </c>
      <c r="Q142" s="22">
        <f t="shared" si="134"/>
        <v>55000</v>
      </c>
      <c r="R142" s="22">
        <f t="shared" si="134"/>
        <v>15657</v>
      </c>
      <c r="S142" s="22" t="e">
        <f>SUM(S143+#REF!)</f>
        <v>#REF!</v>
      </c>
      <c r="T142" s="22" t="e">
        <f>SUM(T143+#REF!)</f>
        <v>#REF!</v>
      </c>
      <c r="U142" s="22" t="e">
        <f>SUM(U143+#REF!)</f>
        <v>#REF!</v>
      </c>
      <c r="V142" s="22" t="e">
        <f>SUM(V143+#REF!)</f>
        <v>#DIV/0!</v>
      </c>
      <c r="W142" s="22">
        <f>SUM(W143)</f>
        <v>50000</v>
      </c>
      <c r="X142" s="22">
        <f t="shared" ref="X142:AQ142" si="135">SUM(X143+X154)</f>
        <v>130000</v>
      </c>
      <c r="Y142" s="22">
        <f t="shared" si="135"/>
        <v>175000</v>
      </c>
      <c r="Z142" s="22">
        <f t="shared" si="135"/>
        <v>215000</v>
      </c>
      <c r="AA142" s="22">
        <f t="shared" si="135"/>
        <v>82000</v>
      </c>
      <c r="AB142" s="22">
        <f t="shared" si="135"/>
        <v>82653.649999999994</v>
      </c>
      <c r="AC142" s="22">
        <f t="shared" si="135"/>
        <v>390000</v>
      </c>
      <c r="AD142" s="22">
        <f t="shared" si="135"/>
        <v>390000</v>
      </c>
      <c r="AE142" s="22">
        <f t="shared" si="135"/>
        <v>0</v>
      </c>
      <c r="AF142" s="22">
        <f t="shared" si="135"/>
        <v>0</v>
      </c>
      <c r="AG142" s="22">
        <f t="shared" si="135"/>
        <v>390000</v>
      </c>
      <c r="AH142" s="22">
        <f t="shared" si="135"/>
        <v>154491.43</v>
      </c>
      <c r="AI142" s="22">
        <f t="shared" si="135"/>
        <v>107000</v>
      </c>
      <c r="AJ142" s="22">
        <f t="shared" si="135"/>
        <v>14429.98</v>
      </c>
      <c r="AK142" s="22">
        <f t="shared" si="135"/>
        <v>315000</v>
      </c>
      <c r="AL142" s="22">
        <f t="shared" si="135"/>
        <v>75000</v>
      </c>
      <c r="AM142" s="22">
        <f t="shared" si="135"/>
        <v>200000</v>
      </c>
      <c r="AN142" s="22">
        <f t="shared" si="135"/>
        <v>190000</v>
      </c>
      <c r="AO142" s="22">
        <f t="shared" si="84"/>
        <v>25217.333598778951</v>
      </c>
      <c r="AP142" s="22">
        <f t="shared" si="135"/>
        <v>315000</v>
      </c>
      <c r="AQ142" s="22">
        <f t="shared" si="135"/>
        <v>0</v>
      </c>
      <c r="AR142" s="22">
        <f t="shared" si="85"/>
        <v>41807.684650607203</v>
      </c>
      <c r="AS142" s="22"/>
      <c r="AT142" s="22">
        <f t="shared" ref="AT142:AV142" si="136">SUM(AT143+AT154)</f>
        <v>24750.010000000002</v>
      </c>
      <c r="AU142" s="22">
        <f t="shared" si="136"/>
        <v>17200</v>
      </c>
      <c r="AV142" s="22">
        <f t="shared" si="136"/>
        <v>0</v>
      </c>
      <c r="AW142" s="22">
        <f t="shared" si="128"/>
        <v>59007.684650607203</v>
      </c>
      <c r="AX142" s="2"/>
      <c r="AY142" s="2"/>
      <c r="AZ142" s="2"/>
      <c r="BA142" s="2"/>
      <c r="BB142" s="2"/>
      <c r="BC142" s="2"/>
      <c r="BD142" s="2">
        <f t="shared" si="87"/>
        <v>0</v>
      </c>
      <c r="BE142" s="2">
        <f t="shared" si="88"/>
        <v>59007.684650607203</v>
      </c>
      <c r="BF142" s="2">
        <f t="shared" si="89"/>
        <v>0</v>
      </c>
      <c r="BG142" s="2">
        <f>SUM(BG143)</f>
        <v>76776.03</v>
      </c>
      <c r="BH142" s="2">
        <f>SUM(BH143)</f>
        <v>52000</v>
      </c>
      <c r="BI142" s="2">
        <f t="shared" ref="BI142:BS142" si="137">SUM(BI143)</f>
        <v>1800</v>
      </c>
      <c r="BJ142" s="2">
        <f t="shared" si="137"/>
        <v>2000</v>
      </c>
      <c r="BK142" s="2">
        <f t="shared" si="137"/>
        <v>2000</v>
      </c>
      <c r="BL142" s="2">
        <f t="shared" si="137"/>
        <v>42000</v>
      </c>
      <c r="BM142" s="2">
        <f t="shared" si="137"/>
        <v>42000</v>
      </c>
      <c r="BN142" s="2">
        <f t="shared" si="137"/>
        <v>39411.980000000003</v>
      </c>
      <c r="BO142" s="2">
        <f t="shared" si="137"/>
        <v>4000</v>
      </c>
      <c r="BP142" s="2">
        <f t="shared" si="137"/>
        <v>5500</v>
      </c>
      <c r="BQ142" s="2">
        <f t="shared" si="137"/>
        <v>16289.35</v>
      </c>
      <c r="BR142" s="2">
        <f t="shared" si="137"/>
        <v>40500</v>
      </c>
      <c r="BS142" s="2">
        <f t="shared" si="137"/>
        <v>39404.71</v>
      </c>
      <c r="BT142" s="402">
        <f t="shared" si="123"/>
        <v>97.295580246913588</v>
      </c>
    </row>
    <row r="143" spans="1:72" x14ac:dyDescent="0.2">
      <c r="A143" s="24"/>
      <c r="B143" s="31"/>
      <c r="C143" s="20"/>
      <c r="D143" s="20"/>
      <c r="E143" s="20"/>
      <c r="F143" s="20"/>
      <c r="G143" s="20"/>
      <c r="H143" s="20"/>
      <c r="I143" s="32">
        <v>422</v>
      </c>
      <c r="J143" s="33" t="s">
        <v>75</v>
      </c>
      <c r="K143" s="34">
        <f t="shared" ref="K143:AB143" si="138">SUM(K144:K150)</f>
        <v>17615</v>
      </c>
      <c r="L143" s="34">
        <f t="shared" si="138"/>
        <v>0</v>
      </c>
      <c r="M143" s="34">
        <f t="shared" si="138"/>
        <v>0</v>
      </c>
      <c r="N143" s="34">
        <f t="shared" si="138"/>
        <v>36000</v>
      </c>
      <c r="O143" s="34">
        <f t="shared" si="138"/>
        <v>36000</v>
      </c>
      <c r="P143" s="34">
        <f t="shared" si="138"/>
        <v>55000</v>
      </c>
      <c r="Q143" s="34">
        <f t="shared" si="138"/>
        <v>55000</v>
      </c>
      <c r="R143" s="34">
        <f t="shared" si="138"/>
        <v>15657</v>
      </c>
      <c r="S143" s="34">
        <f t="shared" si="138"/>
        <v>50000</v>
      </c>
      <c r="T143" s="34">
        <f t="shared" si="138"/>
        <v>2654.1</v>
      </c>
      <c r="U143" s="34">
        <f t="shared" si="138"/>
        <v>0</v>
      </c>
      <c r="V143" s="34" t="e">
        <f t="shared" si="138"/>
        <v>#DIV/0!</v>
      </c>
      <c r="W143" s="34">
        <f t="shared" si="138"/>
        <v>50000</v>
      </c>
      <c r="X143" s="34">
        <f t="shared" si="138"/>
        <v>30000</v>
      </c>
      <c r="Y143" s="34">
        <f>SUM(Y144:Y150)</f>
        <v>60000</v>
      </c>
      <c r="Z143" s="34">
        <f>SUM(Z144:Z150)</f>
        <v>100000</v>
      </c>
      <c r="AA143" s="34">
        <f t="shared" si="138"/>
        <v>67000</v>
      </c>
      <c r="AB143" s="34">
        <f t="shared" si="138"/>
        <v>1653.65</v>
      </c>
      <c r="AC143" s="34">
        <f>SUM(AC144:AC153)</f>
        <v>375000</v>
      </c>
      <c r="AD143" s="34">
        <f>SUM(AD144:AD153)</f>
        <v>375000</v>
      </c>
      <c r="AE143" s="34">
        <f t="shared" ref="AE143:AH143" si="139">SUM(AE144:AE153)</f>
        <v>0</v>
      </c>
      <c r="AF143" s="34">
        <f t="shared" si="139"/>
        <v>0</v>
      </c>
      <c r="AG143" s="34">
        <f t="shared" si="139"/>
        <v>375000</v>
      </c>
      <c r="AH143" s="34">
        <f t="shared" si="139"/>
        <v>154491.43</v>
      </c>
      <c r="AI143" s="34">
        <f>SUM(AI144:AI153)</f>
        <v>107000</v>
      </c>
      <c r="AJ143" s="34">
        <f>SUM(AJ144:AJ153)</f>
        <v>14429.98</v>
      </c>
      <c r="AK143" s="34">
        <f t="shared" ref="AK143:AP143" si="140">SUM(AK144:AK153)</f>
        <v>315000</v>
      </c>
      <c r="AL143" s="34">
        <f t="shared" si="140"/>
        <v>75000</v>
      </c>
      <c r="AM143" s="34">
        <f t="shared" si="140"/>
        <v>200000</v>
      </c>
      <c r="AN143" s="34">
        <f t="shared" si="140"/>
        <v>190000</v>
      </c>
      <c r="AO143" s="22">
        <f t="shared" si="84"/>
        <v>25217.333598778951</v>
      </c>
      <c r="AP143" s="34">
        <f t="shared" si="140"/>
        <v>315000</v>
      </c>
      <c r="AQ143" s="34"/>
      <c r="AR143" s="22">
        <f t="shared" si="85"/>
        <v>41807.684650607203</v>
      </c>
      <c r="AS143" s="22"/>
      <c r="AT143" s="22">
        <f t="shared" ref="AT143:AV143" si="141">SUM(AT144:AT153)</f>
        <v>24750.010000000002</v>
      </c>
      <c r="AU143" s="22">
        <f t="shared" si="141"/>
        <v>17200</v>
      </c>
      <c r="AV143" s="22">
        <f t="shared" si="141"/>
        <v>0</v>
      </c>
      <c r="AW143" s="22">
        <f t="shared" si="128"/>
        <v>59007.684650607203</v>
      </c>
      <c r="AX143" s="2"/>
      <c r="AY143" s="2"/>
      <c r="AZ143" s="2"/>
      <c r="BA143" s="2"/>
      <c r="BB143" s="2"/>
      <c r="BC143" s="2"/>
      <c r="BD143" s="2">
        <f t="shared" si="87"/>
        <v>0</v>
      </c>
      <c r="BE143" s="2">
        <f t="shared" si="88"/>
        <v>59007.684650607203</v>
      </c>
      <c r="BF143" s="2">
        <f t="shared" si="89"/>
        <v>0</v>
      </c>
      <c r="BG143" s="2">
        <f>SUM(BG144:BG153)</f>
        <v>76776.03</v>
      </c>
      <c r="BH143" s="2">
        <f>SUM(BH144:BH153)</f>
        <v>52000</v>
      </c>
      <c r="BI143" s="2">
        <f t="shared" ref="BI143:BS143" si="142">SUM(BI144:BI153)</f>
        <v>1800</v>
      </c>
      <c r="BJ143" s="2">
        <f t="shared" si="142"/>
        <v>2000</v>
      </c>
      <c r="BK143" s="2">
        <f t="shared" si="142"/>
        <v>2000</v>
      </c>
      <c r="BL143" s="2">
        <f t="shared" si="142"/>
        <v>42000</v>
      </c>
      <c r="BM143" s="2">
        <f t="shared" si="142"/>
        <v>42000</v>
      </c>
      <c r="BN143" s="2">
        <f t="shared" si="142"/>
        <v>39411.980000000003</v>
      </c>
      <c r="BO143" s="2">
        <f t="shared" si="142"/>
        <v>4000</v>
      </c>
      <c r="BP143" s="2">
        <f t="shared" si="142"/>
        <v>5500</v>
      </c>
      <c r="BQ143" s="2">
        <f t="shared" si="142"/>
        <v>16289.35</v>
      </c>
      <c r="BR143" s="2">
        <f t="shared" si="142"/>
        <v>40500</v>
      </c>
      <c r="BS143" s="2">
        <f t="shared" si="142"/>
        <v>39404.71</v>
      </c>
      <c r="BT143" s="402">
        <f t="shared" si="123"/>
        <v>97.295580246913588</v>
      </c>
    </row>
    <row r="144" spans="1:72" x14ac:dyDescent="0.2">
      <c r="A144" s="24"/>
      <c r="B144" s="20"/>
      <c r="C144" s="20"/>
      <c r="D144" s="20"/>
      <c r="E144" s="31"/>
      <c r="F144" s="31"/>
      <c r="G144" s="31"/>
      <c r="H144" s="20"/>
      <c r="I144" s="32">
        <v>42211</v>
      </c>
      <c r="J144" s="33" t="s">
        <v>55</v>
      </c>
      <c r="K144" s="34">
        <v>17615</v>
      </c>
      <c r="L144" s="34">
        <v>0</v>
      </c>
      <c r="M144" s="34">
        <v>0</v>
      </c>
      <c r="N144" s="34">
        <v>6000</v>
      </c>
      <c r="O144" s="34">
        <v>6000</v>
      </c>
      <c r="P144" s="34">
        <v>5000</v>
      </c>
      <c r="Q144" s="34">
        <v>5000</v>
      </c>
      <c r="R144" s="34">
        <v>1257</v>
      </c>
      <c r="S144" s="34">
        <v>5000</v>
      </c>
      <c r="T144" s="34"/>
      <c r="U144" s="34"/>
      <c r="V144" s="22">
        <f t="shared" si="91"/>
        <v>100</v>
      </c>
      <c r="W144" s="34">
        <v>5000</v>
      </c>
      <c r="X144" s="34">
        <v>10000</v>
      </c>
      <c r="Y144" s="34">
        <v>10000</v>
      </c>
      <c r="Z144" s="34">
        <v>10000</v>
      </c>
      <c r="AA144" s="34">
        <v>12000</v>
      </c>
      <c r="AB144" s="34"/>
      <c r="AC144" s="34">
        <v>150000</v>
      </c>
      <c r="AD144" s="34">
        <v>150000</v>
      </c>
      <c r="AE144" s="34"/>
      <c r="AF144" s="34"/>
      <c r="AG144" s="37">
        <f>SUM(AD144+AE144-AF144)</f>
        <v>150000</v>
      </c>
      <c r="AH144" s="34"/>
      <c r="AI144" s="34">
        <v>25000</v>
      </c>
      <c r="AJ144" s="2">
        <v>0</v>
      </c>
      <c r="AK144" s="34">
        <v>25000</v>
      </c>
      <c r="AL144" s="34"/>
      <c r="AM144" s="34"/>
      <c r="AN144" s="34">
        <v>25000</v>
      </c>
      <c r="AO144" s="22">
        <f t="shared" si="84"/>
        <v>3318.0702103656513</v>
      </c>
      <c r="AP144" s="2">
        <v>10000</v>
      </c>
      <c r="AQ144" s="2"/>
      <c r="AR144" s="22">
        <f t="shared" si="85"/>
        <v>1327.2280841462605</v>
      </c>
      <c r="AS144" s="22"/>
      <c r="AT144" s="22"/>
      <c r="AU144" s="22"/>
      <c r="AV144" s="22"/>
      <c r="AW144" s="22">
        <f t="shared" si="128"/>
        <v>1327.2280841462605</v>
      </c>
      <c r="AX144" s="2"/>
      <c r="AY144" s="2"/>
      <c r="AZ144" s="2"/>
      <c r="BA144" s="2">
        <v>1327.23</v>
      </c>
      <c r="BB144" s="2"/>
      <c r="BC144" s="2"/>
      <c r="BD144" s="2">
        <f t="shared" si="87"/>
        <v>1327.23</v>
      </c>
      <c r="BE144" s="2">
        <f t="shared" si="88"/>
        <v>-1.9158537395469466E-3</v>
      </c>
      <c r="BF144" s="2">
        <f t="shared" si="89"/>
        <v>-1327.23</v>
      </c>
      <c r="BG144" s="2"/>
      <c r="BH144" s="2">
        <v>1000</v>
      </c>
      <c r="BI144" s="2"/>
      <c r="BJ144" s="2"/>
      <c r="BK144" s="2"/>
      <c r="BL144" s="2">
        <v>1000</v>
      </c>
      <c r="BM144" s="2">
        <v>1000</v>
      </c>
      <c r="BN144" s="2"/>
      <c r="BO144" s="2"/>
      <c r="BP144" s="2">
        <v>1000</v>
      </c>
      <c r="BQ144" s="2"/>
      <c r="BR144" s="22">
        <f t="shared" ref="BR144:BR157" si="143">SUM(BM144+BO144-BP144)</f>
        <v>0</v>
      </c>
      <c r="BS144" s="2"/>
      <c r="BT144" s="402">
        <v>0</v>
      </c>
    </row>
    <row r="145" spans="1:72" x14ac:dyDescent="0.2">
      <c r="A145" s="24"/>
      <c r="B145" s="20"/>
      <c r="C145" s="20"/>
      <c r="D145" s="20"/>
      <c r="E145" s="31"/>
      <c r="F145" s="31"/>
      <c r="G145" s="31"/>
      <c r="H145" s="20"/>
      <c r="I145" s="32">
        <v>42212</v>
      </c>
      <c r="J145" s="33" t="s">
        <v>335</v>
      </c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22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7"/>
      <c r="AH145" s="34"/>
      <c r="AI145" s="34"/>
      <c r="AJ145" s="7">
        <v>4420.7700000000004</v>
      </c>
      <c r="AK145" s="34">
        <v>10000</v>
      </c>
      <c r="AL145" s="34"/>
      <c r="AM145" s="34"/>
      <c r="AN145" s="2">
        <f t="shared" si="90"/>
        <v>10000</v>
      </c>
      <c r="AO145" s="22">
        <f t="shared" ref="AO145:AO220" si="144">SUM(AN145/$AN$2)</f>
        <v>1327.2280841462605</v>
      </c>
      <c r="AP145" s="2">
        <v>10000</v>
      </c>
      <c r="AQ145" s="2"/>
      <c r="AR145" s="22">
        <f t="shared" ref="AR145:AR220" si="145">SUM(AP145/$AN$2)</f>
        <v>1327.2280841462605</v>
      </c>
      <c r="AS145" s="22">
        <v>693.56</v>
      </c>
      <c r="AT145" s="22">
        <v>693.56</v>
      </c>
      <c r="AU145" s="22"/>
      <c r="AV145" s="22"/>
      <c r="AW145" s="22">
        <f t="shared" si="128"/>
        <v>1327.2280841462605</v>
      </c>
      <c r="AX145" s="2"/>
      <c r="AY145" s="2"/>
      <c r="AZ145" s="2"/>
      <c r="BA145" s="2">
        <v>1327.23</v>
      </c>
      <c r="BB145" s="2"/>
      <c r="BC145" s="2"/>
      <c r="BD145" s="2">
        <f t="shared" si="87"/>
        <v>1327.23</v>
      </c>
      <c r="BE145" s="2">
        <f t="shared" si="88"/>
        <v>-1.9158537395469466E-3</v>
      </c>
      <c r="BF145" s="2">
        <f t="shared" si="89"/>
        <v>-1327.23</v>
      </c>
      <c r="BG145" s="2">
        <v>693.56</v>
      </c>
      <c r="BH145" s="2">
        <v>1000</v>
      </c>
      <c r="BI145" s="2"/>
      <c r="BJ145" s="2"/>
      <c r="BK145" s="2"/>
      <c r="BL145" s="2">
        <v>1000</v>
      </c>
      <c r="BM145" s="2">
        <v>1000</v>
      </c>
      <c r="BN145" s="2">
        <v>375.87</v>
      </c>
      <c r="BO145" s="2"/>
      <c r="BP145" s="2">
        <v>500</v>
      </c>
      <c r="BQ145" s="2">
        <v>1395</v>
      </c>
      <c r="BR145" s="22">
        <f t="shared" si="143"/>
        <v>500</v>
      </c>
      <c r="BS145" s="2">
        <v>368.6</v>
      </c>
      <c r="BT145" s="402">
        <f t="shared" si="123"/>
        <v>73.720000000000013</v>
      </c>
    </row>
    <row r="146" spans="1:72" x14ac:dyDescent="0.2">
      <c r="A146" s="24"/>
      <c r="B146" s="20"/>
      <c r="C146" s="20"/>
      <c r="D146" s="20"/>
      <c r="E146" s="31"/>
      <c r="F146" s="31"/>
      <c r="G146" s="31"/>
      <c r="H146" s="20"/>
      <c r="I146" s="32">
        <v>42219</v>
      </c>
      <c r="J146" s="33" t="s">
        <v>194</v>
      </c>
      <c r="K146" s="34"/>
      <c r="L146" s="34"/>
      <c r="M146" s="34"/>
      <c r="N146" s="34"/>
      <c r="O146" s="34"/>
      <c r="P146" s="34"/>
      <c r="Q146" s="34"/>
      <c r="R146" s="34">
        <v>14400</v>
      </c>
      <c r="S146" s="34">
        <v>15000</v>
      </c>
      <c r="T146" s="34">
        <v>2654.1</v>
      </c>
      <c r="U146" s="34"/>
      <c r="V146" s="22" t="e">
        <f t="shared" si="91"/>
        <v>#DIV/0!</v>
      </c>
      <c r="W146" s="34">
        <v>15000</v>
      </c>
      <c r="X146" s="34">
        <v>20000</v>
      </c>
      <c r="Y146" s="34">
        <v>20000</v>
      </c>
      <c r="Z146" s="34">
        <v>20000</v>
      </c>
      <c r="AA146" s="34">
        <v>20000</v>
      </c>
      <c r="AB146" s="34">
        <v>1653.65</v>
      </c>
      <c r="AC146" s="34">
        <v>20000</v>
      </c>
      <c r="AD146" s="34">
        <v>20000</v>
      </c>
      <c r="AE146" s="34"/>
      <c r="AF146" s="34"/>
      <c r="AG146" s="37">
        <f t="shared" ref="AG146:AG153" si="146">SUM(AD146+AE146-AF146)</f>
        <v>20000</v>
      </c>
      <c r="AH146" s="34"/>
      <c r="AI146" s="34">
        <v>20000</v>
      </c>
      <c r="AJ146" s="2">
        <v>0</v>
      </c>
      <c r="AK146" s="34">
        <v>20000</v>
      </c>
      <c r="AL146" s="34"/>
      <c r="AM146" s="34"/>
      <c r="AN146" s="2">
        <f t="shared" si="90"/>
        <v>20000</v>
      </c>
      <c r="AO146" s="22">
        <f t="shared" si="144"/>
        <v>2654.4561682925209</v>
      </c>
      <c r="AP146" s="2">
        <v>20000</v>
      </c>
      <c r="AQ146" s="2"/>
      <c r="AR146" s="22">
        <f t="shared" si="145"/>
        <v>2654.4561682925209</v>
      </c>
      <c r="AS146" s="22"/>
      <c r="AT146" s="22"/>
      <c r="AU146" s="22"/>
      <c r="AV146" s="22"/>
      <c r="AW146" s="22">
        <f t="shared" si="128"/>
        <v>2654.4561682925209</v>
      </c>
      <c r="AX146" s="2"/>
      <c r="AY146" s="2"/>
      <c r="AZ146" s="2"/>
      <c r="BA146" s="2">
        <v>2654.46</v>
      </c>
      <c r="BB146" s="2"/>
      <c r="BC146" s="2"/>
      <c r="BD146" s="2">
        <f t="shared" si="87"/>
        <v>2654.46</v>
      </c>
      <c r="BE146" s="2">
        <f t="shared" si="88"/>
        <v>-3.8317074790938932E-3</v>
      </c>
      <c r="BF146" s="2">
        <f t="shared" si="89"/>
        <v>-2654.46</v>
      </c>
      <c r="BG146" s="2">
        <v>1631.25</v>
      </c>
      <c r="BH146" s="2">
        <v>2000</v>
      </c>
      <c r="BI146" s="2"/>
      <c r="BJ146" s="2">
        <v>2000</v>
      </c>
      <c r="BK146" s="2">
        <v>2000</v>
      </c>
      <c r="BL146" s="2">
        <v>2000</v>
      </c>
      <c r="BM146" s="2">
        <v>2000</v>
      </c>
      <c r="BN146" s="2"/>
      <c r="BO146" s="2"/>
      <c r="BP146" s="2">
        <v>2000</v>
      </c>
      <c r="BQ146" s="2">
        <v>3240</v>
      </c>
      <c r="BR146" s="22">
        <f t="shared" si="143"/>
        <v>0</v>
      </c>
      <c r="BS146" s="2"/>
      <c r="BT146" s="402">
        <v>0</v>
      </c>
    </row>
    <row r="147" spans="1:72" hidden="1" x14ac:dyDescent="0.2">
      <c r="A147" s="24"/>
      <c r="B147" s="20"/>
      <c r="C147" s="20"/>
      <c r="D147" s="20"/>
      <c r="E147" s="31"/>
      <c r="F147" s="31"/>
      <c r="G147" s="31"/>
      <c r="H147" s="20"/>
      <c r="I147" s="32">
        <v>42221</v>
      </c>
      <c r="J147" s="33" t="s">
        <v>361</v>
      </c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22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7"/>
      <c r="AH147" s="34"/>
      <c r="AI147" s="34"/>
      <c r="AJ147" s="2"/>
      <c r="AK147" s="34"/>
      <c r="AL147" s="34"/>
      <c r="AM147" s="34"/>
      <c r="AN147" s="2"/>
      <c r="AO147" s="22">
        <f t="shared" si="144"/>
        <v>0</v>
      </c>
      <c r="AP147" s="2">
        <v>0</v>
      </c>
      <c r="AQ147" s="2"/>
      <c r="AR147" s="22">
        <f t="shared" si="145"/>
        <v>0</v>
      </c>
      <c r="AS147" s="22"/>
      <c r="AT147" s="22"/>
      <c r="AU147" s="22"/>
      <c r="AV147" s="22"/>
      <c r="AW147" s="22">
        <f t="shared" si="128"/>
        <v>0</v>
      </c>
      <c r="AX147" s="2"/>
      <c r="AY147" s="2"/>
      <c r="AZ147" s="2"/>
      <c r="BA147" s="2"/>
      <c r="BB147" s="2"/>
      <c r="BC147" s="2"/>
      <c r="BD147" s="2">
        <f t="shared" si="87"/>
        <v>0</v>
      </c>
      <c r="BE147" s="2">
        <f t="shared" si="88"/>
        <v>0</v>
      </c>
      <c r="BF147" s="2">
        <f t="shared" si="89"/>
        <v>0</v>
      </c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2">
        <f t="shared" si="143"/>
        <v>0</v>
      </c>
      <c r="BS147" s="2"/>
      <c r="BT147" s="402" t="e">
        <f t="shared" si="123"/>
        <v>#DIV/0!</v>
      </c>
    </row>
    <row r="148" spans="1:72" x14ac:dyDescent="0.2">
      <c r="A148" s="24"/>
      <c r="B148" s="20"/>
      <c r="C148" s="20"/>
      <c r="D148" s="20"/>
      <c r="E148" s="31"/>
      <c r="F148" s="31"/>
      <c r="G148" s="31"/>
      <c r="H148" s="20"/>
      <c r="I148" s="32">
        <v>42231</v>
      </c>
      <c r="J148" s="33" t="s">
        <v>301</v>
      </c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22"/>
      <c r="W148" s="34"/>
      <c r="X148" s="34"/>
      <c r="Y148" s="34"/>
      <c r="Z148" s="34"/>
      <c r="AA148" s="34"/>
      <c r="AB148" s="34"/>
      <c r="AC148" s="34">
        <v>150000</v>
      </c>
      <c r="AD148" s="34">
        <v>150000</v>
      </c>
      <c r="AE148" s="34"/>
      <c r="AF148" s="34"/>
      <c r="AG148" s="37">
        <f t="shared" si="146"/>
        <v>150000</v>
      </c>
      <c r="AH148" s="34">
        <v>133963.93</v>
      </c>
      <c r="AI148" s="34">
        <v>0</v>
      </c>
      <c r="AJ148" s="2">
        <v>0</v>
      </c>
      <c r="AK148" s="34">
        <v>20000</v>
      </c>
      <c r="AL148" s="34"/>
      <c r="AM148" s="34"/>
      <c r="AN148" s="2">
        <f t="shared" si="90"/>
        <v>20000</v>
      </c>
      <c r="AO148" s="22">
        <f t="shared" si="144"/>
        <v>2654.4561682925209</v>
      </c>
      <c r="AP148" s="2">
        <v>10000</v>
      </c>
      <c r="AQ148" s="2"/>
      <c r="AR148" s="22">
        <f t="shared" si="145"/>
        <v>1327.2280841462605</v>
      </c>
      <c r="AS148" s="22"/>
      <c r="AT148" s="22"/>
      <c r="AU148" s="22"/>
      <c r="AV148" s="22"/>
      <c r="AW148" s="22">
        <f t="shared" si="128"/>
        <v>1327.2280841462605</v>
      </c>
      <c r="AX148" s="2"/>
      <c r="AY148" s="2"/>
      <c r="AZ148" s="2"/>
      <c r="BA148" s="2">
        <v>1327.23</v>
      </c>
      <c r="BB148" s="2"/>
      <c r="BC148" s="2"/>
      <c r="BD148" s="2">
        <f t="shared" si="87"/>
        <v>1327.23</v>
      </c>
      <c r="BE148" s="2">
        <f t="shared" si="88"/>
        <v>-1.9158537395469466E-3</v>
      </c>
      <c r="BF148" s="2">
        <f t="shared" si="89"/>
        <v>-1327.23</v>
      </c>
      <c r="BG148" s="2"/>
      <c r="BH148" s="2">
        <v>2000</v>
      </c>
      <c r="BI148" s="2">
        <v>1800</v>
      </c>
      <c r="BJ148" s="2"/>
      <c r="BK148" s="2"/>
      <c r="BL148" s="2">
        <v>2000</v>
      </c>
      <c r="BM148" s="2">
        <v>2000</v>
      </c>
      <c r="BN148" s="2"/>
      <c r="BO148" s="2"/>
      <c r="BP148" s="2">
        <v>2000</v>
      </c>
      <c r="BQ148" s="2">
        <v>755</v>
      </c>
      <c r="BR148" s="22">
        <f t="shared" si="143"/>
        <v>0</v>
      </c>
      <c r="BS148" s="2"/>
      <c r="BT148" s="402">
        <v>0</v>
      </c>
    </row>
    <row r="149" spans="1:72" hidden="1" x14ac:dyDescent="0.2">
      <c r="A149" s="24"/>
      <c r="B149" s="20"/>
      <c r="C149" s="20"/>
      <c r="D149" s="20"/>
      <c r="E149" s="31"/>
      <c r="F149" s="31"/>
      <c r="G149" s="31"/>
      <c r="H149" s="20"/>
      <c r="I149" s="32">
        <v>42261</v>
      </c>
      <c r="J149" s="33" t="s">
        <v>355</v>
      </c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22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7"/>
      <c r="AH149" s="34"/>
      <c r="AI149" s="34"/>
      <c r="AJ149" s="2"/>
      <c r="AK149" s="34"/>
      <c r="AL149" s="34"/>
      <c r="AM149" s="34"/>
      <c r="AN149" s="2"/>
      <c r="AO149" s="22">
        <f t="shared" si="144"/>
        <v>0</v>
      </c>
      <c r="AP149" s="2">
        <v>0</v>
      </c>
      <c r="AQ149" s="2"/>
      <c r="AR149" s="22">
        <f t="shared" si="145"/>
        <v>0</v>
      </c>
      <c r="AS149" s="22">
        <v>32963.480000000003</v>
      </c>
      <c r="AT149" s="22"/>
      <c r="AU149" s="22"/>
      <c r="AV149" s="22"/>
      <c r="AW149" s="22">
        <f t="shared" si="128"/>
        <v>0</v>
      </c>
      <c r="AX149" s="2"/>
      <c r="AY149" s="2"/>
      <c r="AZ149" s="2"/>
      <c r="BA149" s="2"/>
      <c r="BB149" s="2"/>
      <c r="BC149" s="2"/>
      <c r="BD149" s="2">
        <f t="shared" si="87"/>
        <v>0</v>
      </c>
      <c r="BE149" s="2">
        <f t="shared" si="88"/>
        <v>0</v>
      </c>
      <c r="BF149" s="2">
        <f t="shared" si="89"/>
        <v>0</v>
      </c>
      <c r="BG149" s="2">
        <v>32963.480000000003</v>
      </c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2">
        <f t="shared" si="143"/>
        <v>0</v>
      </c>
      <c r="BS149" s="2"/>
      <c r="BT149" s="402" t="e">
        <f t="shared" si="123"/>
        <v>#DIV/0!</v>
      </c>
    </row>
    <row r="150" spans="1:72" x14ac:dyDescent="0.2">
      <c r="A150" s="24"/>
      <c r="B150" s="20"/>
      <c r="C150" s="20"/>
      <c r="D150" s="20"/>
      <c r="E150" s="31"/>
      <c r="F150" s="31"/>
      <c r="G150" s="31"/>
      <c r="H150" s="20"/>
      <c r="I150" s="32">
        <v>42273</v>
      </c>
      <c r="J150" s="33" t="s">
        <v>390</v>
      </c>
      <c r="K150" s="34">
        <v>0</v>
      </c>
      <c r="L150" s="34">
        <v>0</v>
      </c>
      <c r="M150" s="34">
        <v>0</v>
      </c>
      <c r="N150" s="34">
        <v>30000</v>
      </c>
      <c r="O150" s="34">
        <v>30000</v>
      </c>
      <c r="P150" s="34">
        <v>50000</v>
      </c>
      <c r="Q150" s="34">
        <v>50000</v>
      </c>
      <c r="R150" s="34"/>
      <c r="S150" s="34">
        <v>30000</v>
      </c>
      <c r="T150" s="34"/>
      <c r="U150" s="34"/>
      <c r="V150" s="22">
        <f t="shared" si="91"/>
        <v>60</v>
      </c>
      <c r="W150" s="34">
        <v>30000</v>
      </c>
      <c r="X150" s="34">
        <v>0</v>
      </c>
      <c r="Y150" s="34">
        <v>30000</v>
      </c>
      <c r="Z150" s="34">
        <v>70000</v>
      </c>
      <c r="AA150" s="34">
        <v>35000</v>
      </c>
      <c r="AB150" s="34"/>
      <c r="AC150" s="34">
        <v>35000</v>
      </c>
      <c r="AD150" s="34">
        <v>35000</v>
      </c>
      <c r="AE150" s="34"/>
      <c r="AF150" s="34"/>
      <c r="AG150" s="37">
        <f t="shared" si="146"/>
        <v>35000</v>
      </c>
      <c r="AH150" s="34"/>
      <c r="AI150" s="34">
        <v>30000</v>
      </c>
      <c r="AJ150" s="2">
        <v>0</v>
      </c>
      <c r="AK150" s="34">
        <v>200000</v>
      </c>
      <c r="AL150" s="34"/>
      <c r="AM150" s="34">
        <v>200000</v>
      </c>
      <c r="AN150" s="2">
        <f t="shared" si="90"/>
        <v>0</v>
      </c>
      <c r="AO150" s="22">
        <f t="shared" si="144"/>
        <v>0</v>
      </c>
      <c r="AP150" s="2"/>
      <c r="AQ150" s="2"/>
      <c r="AR150" s="22">
        <f t="shared" si="145"/>
        <v>0</v>
      </c>
      <c r="AS150" s="22"/>
      <c r="AT150" s="22"/>
      <c r="AU150" s="22">
        <v>17200</v>
      </c>
      <c r="AV150" s="22"/>
      <c r="AW150" s="22">
        <f t="shared" si="128"/>
        <v>17200</v>
      </c>
      <c r="AX150" s="2"/>
      <c r="AY150" s="2"/>
      <c r="AZ150" s="2">
        <v>15000</v>
      </c>
      <c r="BA150" s="2"/>
      <c r="BB150" s="2"/>
      <c r="BC150" s="2">
        <v>2200</v>
      </c>
      <c r="BD150" s="2">
        <f t="shared" si="87"/>
        <v>17200</v>
      </c>
      <c r="BE150" s="2">
        <f t="shared" si="88"/>
        <v>0</v>
      </c>
      <c r="BF150" s="2">
        <f t="shared" si="89"/>
        <v>-17200</v>
      </c>
      <c r="BG150" s="2">
        <v>17071.29</v>
      </c>
      <c r="BH150" s="2">
        <v>10000</v>
      </c>
      <c r="BI150" s="2"/>
      <c r="BJ150" s="2"/>
      <c r="BK150" s="2"/>
      <c r="BL150" s="2">
        <v>0</v>
      </c>
      <c r="BM150" s="2">
        <v>0</v>
      </c>
      <c r="BN150" s="2"/>
      <c r="BO150" s="2"/>
      <c r="BP150" s="2"/>
      <c r="BQ150" s="2">
        <v>10406.85</v>
      </c>
      <c r="BR150" s="22">
        <f t="shared" si="143"/>
        <v>0</v>
      </c>
      <c r="BS150" s="2"/>
      <c r="BT150" s="402">
        <v>0</v>
      </c>
    </row>
    <row r="151" spans="1:72" hidden="1" x14ac:dyDescent="0.2">
      <c r="A151" s="24"/>
      <c r="B151" s="20"/>
      <c r="C151" s="20"/>
      <c r="D151" s="20"/>
      <c r="E151" s="31"/>
      <c r="F151" s="31"/>
      <c r="G151" s="31"/>
      <c r="H151" s="20"/>
      <c r="I151" s="32">
        <v>42271</v>
      </c>
      <c r="J151" s="33" t="s">
        <v>334</v>
      </c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22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7"/>
      <c r="AH151" s="34"/>
      <c r="AI151" s="34"/>
      <c r="AJ151" s="2">
        <v>2036.03</v>
      </c>
      <c r="AK151" s="34">
        <v>10000</v>
      </c>
      <c r="AL151" s="34">
        <v>55000</v>
      </c>
      <c r="AM151" s="34"/>
      <c r="AN151" s="2">
        <f t="shared" si="90"/>
        <v>65000</v>
      </c>
      <c r="AO151" s="22">
        <f t="shared" si="144"/>
        <v>8626.9825469506923</v>
      </c>
      <c r="AP151" s="2">
        <v>65000</v>
      </c>
      <c r="AQ151" s="2"/>
      <c r="AR151" s="22">
        <f t="shared" si="145"/>
        <v>8626.9825469506923</v>
      </c>
      <c r="AS151" s="22"/>
      <c r="AT151" s="22"/>
      <c r="AU151" s="22"/>
      <c r="AV151" s="22"/>
      <c r="AW151" s="22">
        <f t="shared" si="128"/>
        <v>8626.9825469506923</v>
      </c>
      <c r="AX151" s="2"/>
      <c r="AY151" s="2"/>
      <c r="AZ151" s="2">
        <v>8626.98</v>
      </c>
      <c r="BA151" s="2"/>
      <c r="BB151" s="2"/>
      <c r="BC151" s="2"/>
      <c r="BD151" s="2">
        <f t="shared" si="87"/>
        <v>8626.98</v>
      </c>
      <c r="BE151" s="2">
        <f t="shared" si="88"/>
        <v>2.546950692703831E-3</v>
      </c>
      <c r="BF151" s="2">
        <f t="shared" si="89"/>
        <v>-8626.98</v>
      </c>
      <c r="BG151" s="2">
        <v>360</v>
      </c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2">
        <f t="shared" si="143"/>
        <v>0</v>
      </c>
      <c r="BS151" s="2"/>
      <c r="BT151" s="402" t="e">
        <f t="shared" si="123"/>
        <v>#DIV/0!</v>
      </c>
    </row>
    <row r="152" spans="1:72" x14ac:dyDescent="0.2">
      <c r="A152" s="24"/>
      <c r="B152" s="20"/>
      <c r="C152" s="20"/>
      <c r="D152" s="20"/>
      <c r="E152" s="31"/>
      <c r="F152" s="31"/>
      <c r="G152" s="31"/>
      <c r="H152" s="20"/>
      <c r="I152" s="32">
        <v>42273</v>
      </c>
      <c r="J152" s="33" t="s">
        <v>366</v>
      </c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22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7"/>
      <c r="AH152" s="34"/>
      <c r="AI152" s="34"/>
      <c r="AJ152" s="2"/>
      <c r="AK152" s="34"/>
      <c r="AL152" s="34"/>
      <c r="AM152" s="34"/>
      <c r="AN152" s="2"/>
      <c r="AO152" s="22">
        <f t="shared" si="144"/>
        <v>0</v>
      </c>
      <c r="AP152" s="2">
        <v>150000</v>
      </c>
      <c r="AQ152" s="2"/>
      <c r="AR152" s="22">
        <f t="shared" si="145"/>
        <v>19908.421262193908</v>
      </c>
      <c r="AS152" s="22"/>
      <c r="AT152" s="22"/>
      <c r="AU152" s="22"/>
      <c r="AV152" s="22"/>
      <c r="AW152" s="22">
        <f t="shared" si="128"/>
        <v>19908.421262193908</v>
      </c>
      <c r="AX152" s="2"/>
      <c r="AY152" s="2"/>
      <c r="AZ152" s="2">
        <v>10106.620000000001</v>
      </c>
      <c r="BA152" s="2"/>
      <c r="BB152" s="2">
        <v>201.35</v>
      </c>
      <c r="BC152" s="2">
        <v>9600.4500000000007</v>
      </c>
      <c r="BD152" s="2">
        <f t="shared" si="87"/>
        <v>19908.420000000002</v>
      </c>
      <c r="BE152" s="2">
        <f t="shared" si="88"/>
        <v>1.2621939058590215E-3</v>
      </c>
      <c r="BF152" s="2">
        <f t="shared" si="89"/>
        <v>-19908.420000000002</v>
      </c>
      <c r="BG152" s="2"/>
      <c r="BH152" s="2">
        <v>36000</v>
      </c>
      <c r="BI152" s="2"/>
      <c r="BJ152" s="2"/>
      <c r="BK152" s="2"/>
      <c r="BL152" s="2">
        <v>36000</v>
      </c>
      <c r="BM152" s="2">
        <v>36000</v>
      </c>
      <c r="BN152" s="2">
        <v>39036.11</v>
      </c>
      <c r="BO152" s="2">
        <v>4000</v>
      </c>
      <c r="BP152" s="2"/>
      <c r="BQ152" s="2">
        <v>492.5</v>
      </c>
      <c r="BR152" s="22">
        <f t="shared" si="143"/>
        <v>40000</v>
      </c>
      <c r="BS152" s="2">
        <v>39036.11</v>
      </c>
      <c r="BT152" s="402">
        <f t="shared" si="123"/>
        <v>97.590275000000005</v>
      </c>
    </row>
    <row r="153" spans="1:72" hidden="1" x14ac:dyDescent="0.2">
      <c r="A153" s="24"/>
      <c r="B153" s="20"/>
      <c r="C153" s="20"/>
      <c r="D153" s="20"/>
      <c r="E153" s="31"/>
      <c r="F153" s="31"/>
      <c r="G153" s="31"/>
      <c r="H153" s="20"/>
      <c r="I153" s="32">
        <v>42274</v>
      </c>
      <c r="J153" s="33" t="s">
        <v>302</v>
      </c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22"/>
      <c r="W153" s="34"/>
      <c r="X153" s="34"/>
      <c r="Y153" s="34"/>
      <c r="Z153" s="34"/>
      <c r="AA153" s="34"/>
      <c r="AB153" s="34"/>
      <c r="AC153" s="34">
        <v>20000</v>
      </c>
      <c r="AD153" s="34">
        <v>20000</v>
      </c>
      <c r="AE153" s="34"/>
      <c r="AF153" s="34"/>
      <c r="AG153" s="37">
        <f t="shared" si="146"/>
        <v>20000</v>
      </c>
      <c r="AH153" s="34">
        <v>20527.5</v>
      </c>
      <c r="AI153" s="34">
        <v>32000</v>
      </c>
      <c r="AJ153" s="2">
        <v>7973.18</v>
      </c>
      <c r="AK153" s="34">
        <v>30000</v>
      </c>
      <c r="AL153" s="34">
        <v>20000</v>
      </c>
      <c r="AM153" s="34"/>
      <c r="AN153" s="2">
        <f t="shared" si="90"/>
        <v>50000</v>
      </c>
      <c r="AO153" s="22">
        <f t="shared" si="144"/>
        <v>6636.1404207313026</v>
      </c>
      <c r="AP153" s="2">
        <v>50000</v>
      </c>
      <c r="AQ153" s="2"/>
      <c r="AR153" s="22">
        <f t="shared" si="145"/>
        <v>6636.1404207313026</v>
      </c>
      <c r="AS153" s="22">
        <v>24056.45</v>
      </c>
      <c r="AT153" s="22">
        <v>24056.45</v>
      </c>
      <c r="AU153" s="22"/>
      <c r="AV153" s="22"/>
      <c r="AW153" s="22">
        <f t="shared" si="128"/>
        <v>6636.1404207313026</v>
      </c>
      <c r="AX153" s="2"/>
      <c r="AY153" s="2"/>
      <c r="AZ153" s="2">
        <v>6636.14</v>
      </c>
      <c r="BA153" s="2"/>
      <c r="BB153" s="2"/>
      <c r="BC153" s="2"/>
      <c r="BD153" s="2">
        <f t="shared" si="87"/>
        <v>6636.14</v>
      </c>
      <c r="BE153" s="2">
        <f t="shared" si="88"/>
        <v>4.2073130225617206E-4</v>
      </c>
      <c r="BF153" s="2">
        <f t="shared" si="89"/>
        <v>-6636.14</v>
      </c>
      <c r="BG153" s="2">
        <v>24056.45</v>
      </c>
      <c r="BH153" s="2">
        <v>0</v>
      </c>
      <c r="BI153" s="2"/>
      <c r="BJ153" s="2"/>
      <c r="BK153" s="2"/>
      <c r="BL153" s="2"/>
      <c r="BM153" s="2"/>
      <c r="BN153" s="2"/>
      <c r="BO153" s="2"/>
      <c r="BP153" s="2"/>
      <c r="BQ153" s="2"/>
      <c r="BR153" s="22">
        <f t="shared" si="143"/>
        <v>0</v>
      </c>
      <c r="BS153" s="2"/>
      <c r="BT153" s="402" t="e">
        <f t="shared" si="123"/>
        <v>#DIV/0!</v>
      </c>
    </row>
    <row r="154" spans="1:72" hidden="1" x14ac:dyDescent="0.2">
      <c r="A154" s="24"/>
      <c r="B154" s="31" t="s">
        <v>57</v>
      </c>
      <c r="C154" s="20"/>
      <c r="D154" s="20"/>
      <c r="E154" s="31"/>
      <c r="F154" s="31"/>
      <c r="G154" s="31"/>
      <c r="H154" s="20"/>
      <c r="I154" s="32">
        <v>426</v>
      </c>
      <c r="J154" s="33" t="s">
        <v>239</v>
      </c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22"/>
      <c r="W154" s="34"/>
      <c r="X154" s="34">
        <f>SUM(X155:X157)</f>
        <v>100000</v>
      </c>
      <c r="Y154" s="34">
        <f>SUM(Y155:Y157)</f>
        <v>115000</v>
      </c>
      <c r="Z154" s="34">
        <f>SUM(Z155:Z157)</f>
        <v>115000</v>
      </c>
      <c r="AA154" s="34">
        <f t="shared" ref="AA154:AI154" si="147">SUM(AA155:AA157)</f>
        <v>15000</v>
      </c>
      <c r="AB154" s="34">
        <f t="shared" si="147"/>
        <v>81000</v>
      </c>
      <c r="AC154" s="34">
        <f t="shared" si="147"/>
        <v>15000</v>
      </c>
      <c r="AD154" s="34">
        <f t="shared" si="147"/>
        <v>15000</v>
      </c>
      <c r="AE154" s="34">
        <f t="shared" si="147"/>
        <v>0</v>
      </c>
      <c r="AF154" s="34">
        <f t="shared" si="147"/>
        <v>0</v>
      </c>
      <c r="AG154" s="34">
        <f t="shared" si="147"/>
        <v>15000</v>
      </c>
      <c r="AH154" s="34">
        <f t="shared" si="147"/>
        <v>0</v>
      </c>
      <c r="AI154" s="34">
        <f t="shared" si="147"/>
        <v>0</v>
      </c>
      <c r="AJ154" s="2">
        <v>0</v>
      </c>
      <c r="AK154" s="34">
        <v>0</v>
      </c>
      <c r="AL154" s="34"/>
      <c r="AM154" s="34"/>
      <c r="AN154" s="2">
        <f t="shared" si="90"/>
        <v>0</v>
      </c>
      <c r="AO154" s="22">
        <f t="shared" si="144"/>
        <v>0</v>
      </c>
      <c r="AP154" s="2"/>
      <c r="AQ154" s="2"/>
      <c r="AR154" s="22">
        <f t="shared" si="145"/>
        <v>0</v>
      </c>
      <c r="AS154" s="22"/>
      <c r="AT154" s="22"/>
      <c r="AU154" s="22"/>
      <c r="AV154" s="22"/>
      <c r="AW154" s="22">
        <f t="shared" si="128"/>
        <v>0</v>
      </c>
      <c r="AX154" s="2"/>
      <c r="AY154" s="2"/>
      <c r="AZ154" s="2"/>
      <c r="BA154" s="2"/>
      <c r="BB154" s="2"/>
      <c r="BC154" s="2"/>
      <c r="BD154" s="2">
        <f t="shared" si="87"/>
        <v>0</v>
      </c>
      <c r="BE154" s="2">
        <f t="shared" si="88"/>
        <v>0</v>
      </c>
      <c r="BF154" s="2">
        <f t="shared" si="89"/>
        <v>0</v>
      </c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2">
        <f t="shared" si="143"/>
        <v>0</v>
      </c>
      <c r="BS154" s="2"/>
      <c r="BT154" s="402" t="e">
        <f t="shared" si="123"/>
        <v>#DIV/0!</v>
      </c>
    </row>
    <row r="155" spans="1:72" hidden="1" x14ac:dyDescent="0.2">
      <c r="A155" s="24"/>
      <c r="B155" s="20"/>
      <c r="C155" s="20"/>
      <c r="D155" s="20"/>
      <c r="E155" s="31"/>
      <c r="F155" s="31"/>
      <c r="G155" s="31"/>
      <c r="H155" s="20"/>
      <c r="I155" s="32">
        <v>42621</v>
      </c>
      <c r="J155" s="33" t="s">
        <v>238</v>
      </c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22"/>
      <c r="W155" s="34"/>
      <c r="X155" s="34"/>
      <c r="Y155" s="34">
        <v>15000</v>
      </c>
      <c r="Z155" s="34">
        <v>15000</v>
      </c>
      <c r="AA155" s="34">
        <v>15000</v>
      </c>
      <c r="AB155" s="34">
        <v>6000</v>
      </c>
      <c r="AC155" s="34">
        <v>15000</v>
      </c>
      <c r="AD155" s="34">
        <v>15000</v>
      </c>
      <c r="AE155" s="34"/>
      <c r="AF155" s="34"/>
      <c r="AG155" s="37">
        <f t="shared" ref="AG155:AG157" si="148">SUM(AC155+AE155-AF155)</f>
        <v>15000</v>
      </c>
      <c r="AH155" s="34"/>
      <c r="AI155" s="34">
        <v>0</v>
      </c>
      <c r="AJ155" s="2">
        <v>0</v>
      </c>
      <c r="AK155" s="34"/>
      <c r="AL155" s="34"/>
      <c r="AM155" s="34"/>
      <c r="AN155" s="2">
        <f t="shared" si="90"/>
        <v>0</v>
      </c>
      <c r="AO155" s="22">
        <f t="shared" si="144"/>
        <v>0</v>
      </c>
      <c r="AP155" s="2"/>
      <c r="AQ155" s="2"/>
      <c r="AR155" s="22">
        <f t="shared" si="145"/>
        <v>0</v>
      </c>
      <c r="AS155" s="22"/>
      <c r="AT155" s="22"/>
      <c r="AU155" s="22"/>
      <c r="AV155" s="22"/>
      <c r="AW155" s="22">
        <f t="shared" si="128"/>
        <v>0</v>
      </c>
      <c r="AX155" s="2"/>
      <c r="AY155" s="2"/>
      <c r="AZ155" s="2"/>
      <c r="BA155" s="2"/>
      <c r="BB155" s="2"/>
      <c r="BC155" s="2"/>
      <c r="BD155" s="2">
        <f t="shared" ref="BD155:BD230" si="149">SUM(AX155+AY155+AZ155+BA155+BB155+BC155)</f>
        <v>0</v>
      </c>
      <c r="BE155" s="2">
        <f t="shared" ref="BE155:BE232" si="150">SUM(AW155-BD155)</f>
        <v>0</v>
      </c>
      <c r="BF155" s="2">
        <f t="shared" si="89"/>
        <v>0</v>
      </c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2">
        <f t="shared" si="143"/>
        <v>0</v>
      </c>
      <c r="BS155" s="2"/>
      <c r="BT155" s="402" t="e">
        <f t="shared" si="123"/>
        <v>#DIV/0!</v>
      </c>
    </row>
    <row r="156" spans="1:72" hidden="1" x14ac:dyDescent="0.2">
      <c r="A156" s="24"/>
      <c r="B156" s="20"/>
      <c r="C156" s="20"/>
      <c r="D156" s="20"/>
      <c r="E156" s="31"/>
      <c r="F156" s="31"/>
      <c r="G156" s="31"/>
      <c r="H156" s="20"/>
      <c r="I156" s="32">
        <v>42639</v>
      </c>
      <c r="J156" s="33" t="s">
        <v>273</v>
      </c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22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7">
        <f t="shared" si="148"/>
        <v>0</v>
      </c>
      <c r="AH156" s="34"/>
      <c r="AI156" s="34"/>
      <c r="AJ156" s="2"/>
      <c r="AK156" s="34"/>
      <c r="AL156" s="34"/>
      <c r="AM156" s="34"/>
      <c r="AN156" s="2">
        <f t="shared" si="90"/>
        <v>0</v>
      </c>
      <c r="AO156" s="22">
        <f t="shared" si="144"/>
        <v>0</v>
      </c>
      <c r="AP156" s="2"/>
      <c r="AQ156" s="2"/>
      <c r="AR156" s="22">
        <f t="shared" si="145"/>
        <v>0</v>
      </c>
      <c r="AS156" s="22"/>
      <c r="AT156" s="22"/>
      <c r="AU156" s="22"/>
      <c r="AV156" s="22"/>
      <c r="AW156" s="22">
        <f t="shared" si="128"/>
        <v>0</v>
      </c>
      <c r="AX156" s="2"/>
      <c r="AY156" s="2"/>
      <c r="AZ156" s="2"/>
      <c r="BA156" s="2"/>
      <c r="BB156" s="2"/>
      <c r="BC156" s="2"/>
      <c r="BD156" s="2">
        <f t="shared" si="149"/>
        <v>0</v>
      </c>
      <c r="BE156" s="2">
        <f t="shared" si="150"/>
        <v>0</v>
      </c>
      <c r="BF156" s="2">
        <f t="shared" ref="BF156:BF233" si="151">SUM(BE156-AW156)</f>
        <v>0</v>
      </c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2">
        <f t="shared" si="143"/>
        <v>0</v>
      </c>
      <c r="BS156" s="2"/>
      <c r="BT156" s="402" t="e">
        <f t="shared" si="123"/>
        <v>#DIV/0!</v>
      </c>
    </row>
    <row r="157" spans="1:72" hidden="1" x14ac:dyDescent="0.2">
      <c r="A157" s="24"/>
      <c r="B157" s="20"/>
      <c r="C157" s="20"/>
      <c r="D157" s="20"/>
      <c r="E157" s="31"/>
      <c r="F157" s="31"/>
      <c r="G157" s="31"/>
      <c r="H157" s="20"/>
      <c r="I157" s="32">
        <v>42637</v>
      </c>
      <c r="J157" s="33" t="s">
        <v>243</v>
      </c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22"/>
      <c r="W157" s="34"/>
      <c r="X157" s="34">
        <v>100000</v>
      </c>
      <c r="Y157" s="34">
        <v>100000</v>
      </c>
      <c r="Z157" s="34">
        <v>100000</v>
      </c>
      <c r="AA157" s="34"/>
      <c r="AB157" s="34">
        <v>75000</v>
      </c>
      <c r="AC157" s="34"/>
      <c r="AD157" s="34"/>
      <c r="AE157" s="34"/>
      <c r="AF157" s="34"/>
      <c r="AG157" s="37">
        <f t="shared" si="148"/>
        <v>0</v>
      </c>
      <c r="AH157" s="34"/>
      <c r="AI157" s="34"/>
      <c r="AJ157" s="2"/>
      <c r="AK157" s="34"/>
      <c r="AL157" s="34"/>
      <c r="AM157" s="34"/>
      <c r="AN157" s="2">
        <f t="shared" si="90"/>
        <v>0</v>
      </c>
      <c r="AO157" s="22">
        <f t="shared" si="144"/>
        <v>0</v>
      </c>
      <c r="AP157" s="2"/>
      <c r="AQ157" s="2"/>
      <c r="AR157" s="22">
        <f t="shared" si="145"/>
        <v>0</v>
      </c>
      <c r="AS157" s="22"/>
      <c r="AT157" s="22"/>
      <c r="AU157" s="22"/>
      <c r="AV157" s="22"/>
      <c r="AW157" s="22">
        <f t="shared" si="128"/>
        <v>0</v>
      </c>
      <c r="AX157" s="2"/>
      <c r="AY157" s="2"/>
      <c r="AZ157" s="2"/>
      <c r="BA157" s="2"/>
      <c r="BB157" s="2"/>
      <c r="BC157" s="2"/>
      <c r="BD157" s="2">
        <f t="shared" si="149"/>
        <v>0</v>
      </c>
      <c r="BE157" s="2">
        <f t="shared" si="150"/>
        <v>0</v>
      </c>
      <c r="BF157" s="2">
        <f t="shared" si="151"/>
        <v>0</v>
      </c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2">
        <f t="shared" si="143"/>
        <v>0</v>
      </c>
      <c r="BS157" s="2"/>
      <c r="BT157" s="402" t="e">
        <f t="shared" si="123"/>
        <v>#DIV/0!</v>
      </c>
    </row>
    <row r="158" spans="1:72" x14ac:dyDescent="0.2">
      <c r="A158" s="29" t="s">
        <v>98</v>
      </c>
      <c r="B158" s="35"/>
      <c r="C158" s="35"/>
      <c r="D158" s="35"/>
      <c r="E158" s="36"/>
      <c r="F158" s="36"/>
      <c r="G158" s="36"/>
      <c r="H158" s="35"/>
      <c r="I158" s="21" t="s">
        <v>99</v>
      </c>
      <c r="J158" s="5" t="s">
        <v>100</v>
      </c>
      <c r="K158" s="22" t="e">
        <f>SUM(K159+K166+#REF!)</f>
        <v>#REF!</v>
      </c>
      <c r="L158" s="22" t="e">
        <f>SUM(L159+L166+#REF!)</f>
        <v>#REF!</v>
      </c>
      <c r="M158" s="22" t="e">
        <f>SUM(M159+M166+#REF!)</f>
        <v>#REF!</v>
      </c>
      <c r="N158" s="22">
        <f t="shared" ref="N158:Z158" si="152">SUM(N159+N166)</f>
        <v>43000</v>
      </c>
      <c r="O158" s="22">
        <f t="shared" si="152"/>
        <v>43000</v>
      </c>
      <c r="P158" s="22">
        <f t="shared" si="152"/>
        <v>31000</v>
      </c>
      <c r="Q158" s="22">
        <f t="shared" si="152"/>
        <v>31000</v>
      </c>
      <c r="R158" s="22">
        <f t="shared" si="152"/>
        <v>0</v>
      </c>
      <c r="S158" s="22">
        <f t="shared" si="152"/>
        <v>31000</v>
      </c>
      <c r="T158" s="22">
        <f t="shared" si="152"/>
        <v>0</v>
      </c>
      <c r="U158" s="22">
        <f t="shared" si="152"/>
        <v>0</v>
      </c>
      <c r="V158" s="22">
        <f t="shared" si="152"/>
        <v>200</v>
      </c>
      <c r="W158" s="22">
        <f t="shared" si="152"/>
        <v>31000</v>
      </c>
      <c r="X158" s="22">
        <f t="shared" si="152"/>
        <v>88000</v>
      </c>
      <c r="Y158" s="22">
        <f t="shared" si="152"/>
        <v>88000</v>
      </c>
      <c r="Z158" s="22">
        <f t="shared" si="152"/>
        <v>88000</v>
      </c>
      <c r="AA158" s="22">
        <f>SUM(AA159+AA166)</f>
        <v>93000</v>
      </c>
      <c r="AB158" s="22">
        <f t="shared" ref="AB158" si="153">SUM(AB159+AB166)</f>
        <v>0</v>
      </c>
      <c r="AC158" s="22">
        <f>SUM(AC159+AC166)</f>
        <v>115000</v>
      </c>
      <c r="AD158" s="22">
        <f>SUM(AD159+AD166)</f>
        <v>95000</v>
      </c>
      <c r="AE158" s="22">
        <f t="shared" ref="AE158:AI158" si="154">SUM(AE159+AE166)</f>
        <v>0</v>
      </c>
      <c r="AF158" s="22">
        <f t="shared" si="154"/>
        <v>0</v>
      </c>
      <c r="AG158" s="22">
        <f t="shared" si="154"/>
        <v>95000</v>
      </c>
      <c r="AH158" s="22">
        <f t="shared" si="154"/>
        <v>4997.09</v>
      </c>
      <c r="AI158" s="22">
        <f t="shared" si="154"/>
        <v>60000</v>
      </c>
      <c r="AJ158" s="22">
        <f>SUM(AJ159+AJ166)</f>
        <v>0</v>
      </c>
      <c r="AK158" s="22">
        <f t="shared" ref="AK158:AQ158" si="155">SUM(AK159+AK166)</f>
        <v>60000</v>
      </c>
      <c r="AL158" s="22">
        <f t="shared" si="155"/>
        <v>0</v>
      </c>
      <c r="AM158" s="22">
        <f t="shared" si="155"/>
        <v>0</v>
      </c>
      <c r="AN158" s="22">
        <f t="shared" si="155"/>
        <v>60000</v>
      </c>
      <c r="AO158" s="22">
        <f t="shared" si="144"/>
        <v>7963.3685048775624</v>
      </c>
      <c r="AP158" s="22">
        <f t="shared" si="155"/>
        <v>60000</v>
      </c>
      <c r="AQ158" s="22">
        <f t="shared" si="155"/>
        <v>0</v>
      </c>
      <c r="AR158" s="22">
        <f t="shared" si="145"/>
        <v>7963.3685048775624</v>
      </c>
      <c r="AS158" s="22"/>
      <c r="AT158" s="22">
        <f t="shared" ref="AT158:AV158" si="156">SUM(AT159+AT166)</f>
        <v>0</v>
      </c>
      <c r="AU158" s="22">
        <f t="shared" si="156"/>
        <v>0</v>
      </c>
      <c r="AV158" s="22">
        <f t="shared" si="156"/>
        <v>0</v>
      </c>
      <c r="AW158" s="22">
        <f t="shared" si="128"/>
        <v>7963.3685048775624</v>
      </c>
      <c r="AX158" s="2"/>
      <c r="AY158" s="2"/>
      <c r="AZ158" s="2"/>
      <c r="BA158" s="2"/>
      <c r="BB158" s="2"/>
      <c r="BC158" s="2"/>
      <c r="BD158" s="2">
        <f t="shared" si="149"/>
        <v>0</v>
      </c>
      <c r="BE158" s="2">
        <f t="shared" si="150"/>
        <v>7963.3685048775624</v>
      </c>
      <c r="BF158" s="2">
        <f t="shared" si="151"/>
        <v>0</v>
      </c>
      <c r="BG158" s="2">
        <f>SUM(BG159+BG166)</f>
        <v>2805.68</v>
      </c>
      <c r="BH158" s="2">
        <f>SUM(BH159+BH166)</f>
        <v>7980</v>
      </c>
      <c r="BI158" s="2">
        <f t="shared" ref="BI158:BS158" si="157">SUM(BI159+BI166)</f>
        <v>0</v>
      </c>
      <c r="BJ158" s="2">
        <f t="shared" si="157"/>
        <v>0</v>
      </c>
      <c r="BK158" s="2">
        <f t="shared" si="157"/>
        <v>0</v>
      </c>
      <c r="BL158" s="2">
        <f t="shared" si="157"/>
        <v>7980</v>
      </c>
      <c r="BM158" s="2">
        <f t="shared" si="157"/>
        <v>7980</v>
      </c>
      <c r="BN158" s="2">
        <f t="shared" si="157"/>
        <v>7313.61</v>
      </c>
      <c r="BO158" s="2">
        <f t="shared" si="157"/>
        <v>0</v>
      </c>
      <c r="BP158" s="2">
        <f t="shared" si="157"/>
        <v>0</v>
      </c>
      <c r="BQ158" s="2">
        <f t="shared" si="157"/>
        <v>7980</v>
      </c>
      <c r="BR158" s="2">
        <f t="shared" si="157"/>
        <v>7980</v>
      </c>
      <c r="BS158" s="2">
        <f t="shared" si="157"/>
        <v>7313.61</v>
      </c>
      <c r="BT158" s="402">
        <f t="shared" si="123"/>
        <v>91.649248120300754</v>
      </c>
    </row>
    <row r="159" spans="1:72" x14ac:dyDescent="0.2">
      <c r="A159" s="24" t="s">
        <v>103</v>
      </c>
      <c r="B159" s="20"/>
      <c r="C159" s="20"/>
      <c r="D159" s="20"/>
      <c r="E159" s="31"/>
      <c r="F159" s="31"/>
      <c r="G159" s="31"/>
      <c r="H159" s="20"/>
      <c r="I159" s="32" t="s">
        <v>21</v>
      </c>
      <c r="J159" s="33" t="s">
        <v>164</v>
      </c>
      <c r="K159" s="34" t="e">
        <f t="shared" ref="K159:AE163" si="158">SUM(K160)</f>
        <v>#REF!</v>
      </c>
      <c r="L159" s="34" t="e">
        <f t="shared" si="158"/>
        <v>#REF!</v>
      </c>
      <c r="M159" s="34" t="e">
        <f t="shared" si="158"/>
        <v>#REF!</v>
      </c>
      <c r="N159" s="34">
        <f t="shared" si="158"/>
        <v>40000</v>
      </c>
      <c r="O159" s="34">
        <f t="shared" si="158"/>
        <v>40000</v>
      </c>
      <c r="P159" s="34">
        <f t="shared" si="158"/>
        <v>28000</v>
      </c>
      <c r="Q159" s="34">
        <f t="shared" si="158"/>
        <v>28000</v>
      </c>
      <c r="R159" s="34">
        <f t="shared" si="158"/>
        <v>0</v>
      </c>
      <c r="S159" s="34">
        <f t="shared" si="158"/>
        <v>28000</v>
      </c>
      <c r="T159" s="34">
        <f t="shared" si="158"/>
        <v>0</v>
      </c>
      <c r="U159" s="34">
        <f t="shared" si="158"/>
        <v>0</v>
      </c>
      <c r="V159" s="34">
        <f t="shared" si="158"/>
        <v>100</v>
      </c>
      <c r="W159" s="34">
        <f t="shared" si="158"/>
        <v>28000</v>
      </c>
      <c r="X159" s="34">
        <f t="shared" si="158"/>
        <v>85000</v>
      </c>
      <c r="Y159" s="34">
        <f t="shared" si="158"/>
        <v>85000</v>
      </c>
      <c r="Z159" s="34">
        <f t="shared" si="158"/>
        <v>85000</v>
      </c>
      <c r="AA159" s="34">
        <f t="shared" si="158"/>
        <v>85000</v>
      </c>
      <c r="AB159" s="34">
        <f t="shared" si="158"/>
        <v>0</v>
      </c>
      <c r="AC159" s="34">
        <f t="shared" si="158"/>
        <v>85000</v>
      </c>
      <c r="AD159" s="34">
        <f t="shared" si="158"/>
        <v>85000</v>
      </c>
      <c r="AE159" s="34">
        <f t="shared" si="158"/>
        <v>0</v>
      </c>
      <c r="AF159" s="34">
        <f t="shared" ref="AF159:AQ163" si="159">SUM(AF160)</f>
        <v>0</v>
      </c>
      <c r="AG159" s="34">
        <f t="shared" si="159"/>
        <v>85000</v>
      </c>
      <c r="AH159" s="34">
        <f t="shared" si="159"/>
        <v>0</v>
      </c>
      <c r="AI159" s="34">
        <f t="shared" si="159"/>
        <v>50000</v>
      </c>
      <c r="AJ159" s="34">
        <f t="shared" si="159"/>
        <v>0</v>
      </c>
      <c r="AK159" s="34">
        <f t="shared" si="159"/>
        <v>50000</v>
      </c>
      <c r="AL159" s="34">
        <f t="shared" si="159"/>
        <v>0</v>
      </c>
      <c r="AM159" s="34">
        <f t="shared" si="159"/>
        <v>0</v>
      </c>
      <c r="AN159" s="34">
        <f t="shared" si="159"/>
        <v>50000</v>
      </c>
      <c r="AO159" s="22">
        <f t="shared" si="144"/>
        <v>6636.1404207313026</v>
      </c>
      <c r="AP159" s="34">
        <f t="shared" si="159"/>
        <v>50000</v>
      </c>
      <c r="AQ159" s="34">
        <f t="shared" si="159"/>
        <v>0</v>
      </c>
      <c r="AR159" s="22">
        <f t="shared" si="145"/>
        <v>6636.1404207313026</v>
      </c>
      <c r="AS159" s="22"/>
      <c r="AT159" s="22">
        <f t="shared" ref="AT159:AV159" si="160">SUM(AT160)</f>
        <v>0</v>
      </c>
      <c r="AU159" s="22">
        <f t="shared" si="160"/>
        <v>0</v>
      </c>
      <c r="AV159" s="22">
        <f t="shared" si="160"/>
        <v>0</v>
      </c>
      <c r="AW159" s="22">
        <f t="shared" si="128"/>
        <v>6636.1404207313026</v>
      </c>
      <c r="AX159" s="2"/>
      <c r="AY159" s="2"/>
      <c r="AZ159" s="2"/>
      <c r="BA159" s="2"/>
      <c r="BB159" s="2"/>
      <c r="BC159" s="2"/>
      <c r="BD159" s="2">
        <f t="shared" si="149"/>
        <v>0</v>
      </c>
      <c r="BE159" s="2">
        <f t="shared" si="150"/>
        <v>6636.1404207313026</v>
      </c>
      <c r="BF159" s="2">
        <f t="shared" si="151"/>
        <v>0</v>
      </c>
      <c r="BG159" s="2">
        <f>SUM(BG162)</f>
        <v>2805.68</v>
      </c>
      <c r="BH159" s="2">
        <f>SUM(BH162)</f>
        <v>6650</v>
      </c>
      <c r="BI159" s="2">
        <f t="shared" ref="BI159:BS160" si="161">SUM(BI162)</f>
        <v>0</v>
      </c>
      <c r="BJ159" s="2">
        <f t="shared" si="161"/>
        <v>0</v>
      </c>
      <c r="BK159" s="2">
        <f t="shared" si="161"/>
        <v>0</v>
      </c>
      <c r="BL159" s="2">
        <f t="shared" si="161"/>
        <v>6650</v>
      </c>
      <c r="BM159" s="2">
        <f t="shared" si="161"/>
        <v>6650</v>
      </c>
      <c r="BN159" s="2">
        <f t="shared" si="161"/>
        <v>6650</v>
      </c>
      <c r="BO159" s="2">
        <f t="shared" si="161"/>
        <v>0</v>
      </c>
      <c r="BP159" s="2">
        <f t="shared" si="161"/>
        <v>0</v>
      </c>
      <c r="BQ159" s="2">
        <f t="shared" si="161"/>
        <v>6650</v>
      </c>
      <c r="BR159" s="2">
        <f t="shared" si="161"/>
        <v>6650</v>
      </c>
      <c r="BS159" s="2">
        <f t="shared" si="161"/>
        <v>6650</v>
      </c>
      <c r="BT159" s="402">
        <f t="shared" si="123"/>
        <v>100</v>
      </c>
    </row>
    <row r="160" spans="1:72" hidden="1" x14ac:dyDescent="0.2">
      <c r="A160" s="24"/>
      <c r="B160" s="20"/>
      <c r="C160" s="20"/>
      <c r="D160" s="20"/>
      <c r="E160" s="31"/>
      <c r="F160" s="31"/>
      <c r="G160" s="31"/>
      <c r="H160" s="20"/>
      <c r="I160" s="32" t="s">
        <v>101</v>
      </c>
      <c r="J160" s="33"/>
      <c r="K160" s="34" t="e">
        <f t="shared" ref="K160:AQ160" si="162">SUM(K162)</f>
        <v>#REF!</v>
      </c>
      <c r="L160" s="34" t="e">
        <f t="shared" si="162"/>
        <v>#REF!</v>
      </c>
      <c r="M160" s="34" t="e">
        <f t="shared" si="162"/>
        <v>#REF!</v>
      </c>
      <c r="N160" s="34">
        <f t="shared" si="162"/>
        <v>40000</v>
      </c>
      <c r="O160" s="34">
        <f t="shared" si="162"/>
        <v>40000</v>
      </c>
      <c r="P160" s="34">
        <f t="shared" si="162"/>
        <v>28000</v>
      </c>
      <c r="Q160" s="34">
        <f t="shared" si="162"/>
        <v>28000</v>
      </c>
      <c r="R160" s="34">
        <f t="shared" si="162"/>
        <v>0</v>
      </c>
      <c r="S160" s="34">
        <f t="shared" si="162"/>
        <v>28000</v>
      </c>
      <c r="T160" s="34">
        <f t="shared" si="162"/>
        <v>0</v>
      </c>
      <c r="U160" s="34">
        <f t="shared" si="162"/>
        <v>0</v>
      </c>
      <c r="V160" s="34">
        <f t="shared" si="162"/>
        <v>100</v>
      </c>
      <c r="W160" s="34">
        <f t="shared" si="162"/>
        <v>28000</v>
      </c>
      <c r="X160" s="34">
        <f t="shared" si="162"/>
        <v>85000</v>
      </c>
      <c r="Y160" s="34">
        <f t="shared" si="162"/>
        <v>85000</v>
      </c>
      <c r="Z160" s="34">
        <f t="shared" si="162"/>
        <v>85000</v>
      </c>
      <c r="AA160" s="34">
        <f t="shared" si="162"/>
        <v>85000</v>
      </c>
      <c r="AB160" s="34">
        <f t="shared" si="162"/>
        <v>0</v>
      </c>
      <c r="AC160" s="34">
        <f t="shared" si="162"/>
        <v>85000</v>
      </c>
      <c r="AD160" s="34">
        <f t="shared" si="162"/>
        <v>85000</v>
      </c>
      <c r="AE160" s="34">
        <f t="shared" si="162"/>
        <v>0</v>
      </c>
      <c r="AF160" s="34">
        <f t="shared" si="162"/>
        <v>0</v>
      </c>
      <c r="AG160" s="34">
        <f t="shared" si="162"/>
        <v>85000</v>
      </c>
      <c r="AH160" s="34">
        <f t="shared" si="162"/>
        <v>0</v>
      </c>
      <c r="AI160" s="34">
        <f t="shared" si="162"/>
        <v>50000</v>
      </c>
      <c r="AJ160" s="34">
        <f t="shared" si="162"/>
        <v>0</v>
      </c>
      <c r="AK160" s="34">
        <f t="shared" si="162"/>
        <v>50000</v>
      </c>
      <c r="AL160" s="34">
        <f t="shared" si="162"/>
        <v>0</v>
      </c>
      <c r="AM160" s="34">
        <f t="shared" si="162"/>
        <v>0</v>
      </c>
      <c r="AN160" s="34">
        <f t="shared" si="162"/>
        <v>50000</v>
      </c>
      <c r="AO160" s="22">
        <f t="shared" si="144"/>
        <v>6636.1404207313026</v>
      </c>
      <c r="AP160" s="34">
        <f t="shared" si="162"/>
        <v>50000</v>
      </c>
      <c r="AQ160" s="34">
        <f t="shared" si="162"/>
        <v>0</v>
      </c>
      <c r="AR160" s="22">
        <f t="shared" si="145"/>
        <v>6636.1404207313026</v>
      </c>
      <c r="AS160" s="22"/>
      <c r="AT160" s="22">
        <f t="shared" ref="AT160:AV160" si="163">SUM(AT162)</f>
        <v>0</v>
      </c>
      <c r="AU160" s="22">
        <f t="shared" si="163"/>
        <v>0</v>
      </c>
      <c r="AV160" s="22">
        <f t="shared" si="163"/>
        <v>0</v>
      </c>
      <c r="AW160" s="22">
        <f t="shared" si="128"/>
        <v>6636.1404207313026</v>
      </c>
      <c r="AX160" s="2"/>
      <c r="AY160" s="2"/>
      <c r="AZ160" s="2"/>
      <c r="BA160" s="2"/>
      <c r="BB160" s="2"/>
      <c r="BC160" s="2"/>
      <c r="BD160" s="2">
        <f t="shared" si="149"/>
        <v>0</v>
      </c>
      <c r="BE160" s="2">
        <f t="shared" si="150"/>
        <v>6636.1404207313026</v>
      </c>
      <c r="BF160" s="2">
        <f t="shared" si="151"/>
        <v>0</v>
      </c>
      <c r="BG160" s="2"/>
      <c r="BH160" s="2">
        <f>SUM(BH163)</f>
        <v>6650</v>
      </c>
      <c r="BI160" s="2">
        <f t="shared" si="161"/>
        <v>0</v>
      </c>
      <c r="BJ160" s="2">
        <f t="shared" si="161"/>
        <v>0</v>
      </c>
      <c r="BK160" s="2">
        <f t="shared" si="161"/>
        <v>0</v>
      </c>
      <c r="BL160" s="2">
        <f t="shared" si="161"/>
        <v>6650</v>
      </c>
      <c r="BM160" s="2">
        <f t="shared" si="161"/>
        <v>6650</v>
      </c>
      <c r="BN160" s="2">
        <f t="shared" si="161"/>
        <v>6650</v>
      </c>
      <c r="BO160" s="2">
        <f t="shared" si="161"/>
        <v>0</v>
      </c>
      <c r="BP160" s="2">
        <f t="shared" si="161"/>
        <v>0</v>
      </c>
      <c r="BQ160" s="2"/>
      <c r="BR160" s="2">
        <f t="shared" si="161"/>
        <v>6650</v>
      </c>
      <c r="BS160" s="2">
        <f t="shared" si="161"/>
        <v>6650</v>
      </c>
      <c r="BT160" s="402">
        <f t="shared" si="123"/>
        <v>100</v>
      </c>
    </row>
    <row r="161" spans="1:72" hidden="1" x14ac:dyDescent="0.2">
      <c r="A161" s="24"/>
      <c r="B161" s="31" t="s">
        <v>367</v>
      </c>
      <c r="C161" s="20"/>
      <c r="D161" s="20"/>
      <c r="E161" s="20"/>
      <c r="F161" s="20"/>
      <c r="G161" s="20"/>
      <c r="H161" s="20"/>
      <c r="I161" s="32" t="s">
        <v>368</v>
      </c>
      <c r="J161" s="33" t="s">
        <v>31</v>
      </c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22">
        <f t="shared" si="144"/>
        <v>0</v>
      </c>
      <c r="AP161" s="34">
        <v>50000</v>
      </c>
      <c r="AQ161" s="34">
        <v>50000</v>
      </c>
      <c r="AR161" s="22">
        <f t="shared" si="145"/>
        <v>6636.1404207313026</v>
      </c>
      <c r="AS161" s="22"/>
      <c r="AT161" s="22">
        <v>50000</v>
      </c>
      <c r="AU161" s="22"/>
      <c r="AV161" s="22"/>
      <c r="AW161" s="22">
        <f t="shared" si="128"/>
        <v>6636.1404207313026</v>
      </c>
      <c r="AX161" s="2"/>
      <c r="AY161" s="2"/>
      <c r="AZ161" s="2"/>
      <c r="BA161" s="2"/>
      <c r="BB161" s="2"/>
      <c r="BC161" s="2"/>
      <c r="BD161" s="2">
        <f t="shared" si="149"/>
        <v>0</v>
      </c>
      <c r="BE161" s="2">
        <f t="shared" si="150"/>
        <v>6636.1404207313026</v>
      </c>
      <c r="BF161" s="2">
        <f t="shared" si="151"/>
        <v>0</v>
      </c>
      <c r="BG161" s="2"/>
      <c r="BH161" s="2">
        <v>6650</v>
      </c>
      <c r="BI161" s="2"/>
      <c r="BJ161" s="2">
        <v>6700</v>
      </c>
      <c r="BK161" s="2">
        <v>6700</v>
      </c>
      <c r="BL161" s="2"/>
      <c r="BM161" s="2"/>
      <c r="BN161" s="2"/>
      <c r="BO161" s="2"/>
      <c r="BP161" s="2"/>
      <c r="BQ161" s="2"/>
      <c r="BR161" s="22">
        <f>SUM(BM161+BO161-BP161)</f>
        <v>0</v>
      </c>
      <c r="BS161" s="2"/>
      <c r="BT161" s="402" t="e">
        <f t="shared" si="123"/>
        <v>#DIV/0!</v>
      </c>
    </row>
    <row r="162" spans="1:72" x14ac:dyDescent="0.2">
      <c r="A162" s="29"/>
      <c r="B162" s="35"/>
      <c r="C162" s="35"/>
      <c r="D162" s="35"/>
      <c r="E162" s="36"/>
      <c r="F162" s="36"/>
      <c r="G162" s="36"/>
      <c r="H162" s="35"/>
      <c r="I162" s="21">
        <v>3</v>
      </c>
      <c r="J162" s="5" t="s">
        <v>4</v>
      </c>
      <c r="K162" s="22" t="e">
        <f t="shared" si="158"/>
        <v>#REF!</v>
      </c>
      <c r="L162" s="22" t="e">
        <f t="shared" si="158"/>
        <v>#REF!</v>
      </c>
      <c r="M162" s="22" t="e">
        <f t="shared" si="158"/>
        <v>#REF!</v>
      </c>
      <c r="N162" s="22">
        <f t="shared" si="158"/>
        <v>40000</v>
      </c>
      <c r="O162" s="22">
        <f t="shared" si="158"/>
        <v>40000</v>
      </c>
      <c r="P162" s="22">
        <f t="shared" si="158"/>
        <v>28000</v>
      </c>
      <c r="Q162" s="22">
        <f t="shared" si="158"/>
        <v>28000</v>
      </c>
      <c r="R162" s="22">
        <f t="shared" si="158"/>
        <v>0</v>
      </c>
      <c r="S162" s="22">
        <f t="shared" si="158"/>
        <v>28000</v>
      </c>
      <c r="T162" s="22">
        <f t="shared" si="158"/>
        <v>0</v>
      </c>
      <c r="U162" s="22">
        <f t="shared" si="158"/>
        <v>0</v>
      </c>
      <c r="V162" s="22">
        <f t="shared" si="158"/>
        <v>100</v>
      </c>
      <c r="W162" s="22">
        <f t="shared" si="158"/>
        <v>28000</v>
      </c>
      <c r="X162" s="22">
        <f t="shared" si="158"/>
        <v>85000</v>
      </c>
      <c r="Y162" s="22">
        <f>SUM(Y163)</f>
        <v>85000</v>
      </c>
      <c r="Z162" s="22">
        <f>SUM(Z163)</f>
        <v>85000</v>
      </c>
      <c r="AA162" s="22">
        <f t="shared" si="158"/>
        <v>85000</v>
      </c>
      <c r="AB162" s="22">
        <f t="shared" si="158"/>
        <v>0</v>
      </c>
      <c r="AC162" s="22">
        <f t="shared" si="158"/>
        <v>85000</v>
      </c>
      <c r="AD162" s="22">
        <f t="shared" si="158"/>
        <v>85000</v>
      </c>
      <c r="AE162" s="22">
        <f t="shared" si="158"/>
        <v>0</v>
      </c>
      <c r="AF162" s="22">
        <f t="shared" si="159"/>
        <v>0</v>
      </c>
      <c r="AG162" s="22">
        <f t="shared" si="159"/>
        <v>85000</v>
      </c>
      <c r="AH162" s="22">
        <f t="shared" si="159"/>
        <v>0</v>
      </c>
      <c r="AI162" s="22">
        <f>SUM(AI163)</f>
        <v>50000</v>
      </c>
      <c r="AJ162" s="22">
        <f>SUM(AJ163)</f>
        <v>0</v>
      </c>
      <c r="AK162" s="22">
        <f>SUM(AK163)</f>
        <v>50000</v>
      </c>
      <c r="AL162" s="22">
        <f t="shared" si="159"/>
        <v>0</v>
      </c>
      <c r="AM162" s="22">
        <f t="shared" si="159"/>
        <v>0</v>
      </c>
      <c r="AN162" s="22">
        <f t="shared" si="159"/>
        <v>50000</v>
      </c>
      <c r="AO162" s="22">
        <f t="shared" si="144"/>
        <v>6636.1404207313026</v>
      </c>
      <c r="AP162" s="22">
        <f t="shared" si="159"/>
        <v>50000</v>
      </c>
      <c r="AQ162" s="22">
        <f t="shared" si="159"/>
        <v>0</v>
      </c>
      <c r="AR162" s="22">
        <f t="shared" si="145"/>
        <v>6636.1404207313026</v>
      </c>
      <c r="AS162" s="22"/>
      <c r="AT162" s="22">
        <f t="shared" ref="AT162:AV163" si="164">SUM(AT163)</f>
        <v>0</v>
      </c>
      <c r="AU162" s="22">
        <f t="shared" si="164"/>
        <v>0</v>
      </c>
      <c r="AV162" s="22">
        <f t="shared" si="164"/>
        <v>0</v>
      </c>
      <c r="AW162" s="22">
        <f t="shared" si="128"/>
        <v>6636.1404207313026</v>
      </c>
      <c r="AX162" s="2"/>
      <c r="AY162" s="2"/>
      <c r="AZ162" s="2"/>
      <c r="BA162" s="2"/>
      <c r="BB162" s="2"/>
      <c r="BC162" s="2"/>
      <c r="BD162" s="2">
        <f t="shared" si="149"/>
        <v>0</v>
      </c>
      <c r="BE162" s="2">
        <f t="shared" si="150"/>
        <v>6636.1404207313026</v>
      </c>
      <c r="BF162" s="2">
        <f t="shared" si="151"/>
        <v>0</v>
      </c>
      <c r="BG162" s="2">
        <f>SUM(BG163)</f>
        <v>2805.68</v>
      </c>
      <c r="BH162" s="2">
        <f>SUM(BH163)</f>
        <v>6650</v>
      </c>
      <c r="BI162" s="2">
        <f t="shared" ref="BI162:BS164" si="165">SUM(BI163)</f>
        <v>0</v>
      </c>
      <c r="BJ162" s="2">
        <f t="shared" si="165"/>
        <v>0</v>
      </c>
      <c r="BK162" s="2">
        <f t="shared" si="165"/>
        <v>0</v>
      </c>
      <c r="BL162" s="2">
        <f t="shared" si="165"/>
        <v>6650</v>
      </c>
      <c r="BM162" s="2">
        <f t="shared" si="165"/>
        <v>6650</v>
      </c>
      <c r="BN162" s="2">
        <f t="shared" si="165"/>
        <v>6650</v>
      </c>
      <c r="BO162" s="2">
        <f t="shared" si="165"/>
        <v>0</v>
      </c>
      <c r="BP162" s="2">
        <f t="shared" si="165"/>
        <v>0</v>
      </c>
      <c r="BQ162" s="2">
        <f t="shared" si="165"/>
        <v>6650</v>
      </c>
      <c r="BR162" s="2">
        <f t="shared" si="165"/>
        <v>6650</v>
      </c>
      <c r="BS162" s="2">
        <f t="shared" si="165"/>
        <v>6650</v>
      </c>
      <c r="BT162" s="402">
        <f t="shared" si="123"/>
        <v>100</v>
      </c>
    </row>
    <row r="163" spans="1:72" x14ac:dyDescent="0.2">
      <c r="A163" s="29"/>
      <c r="B163" s="35" t="s">
        <v>368</v>
      </c>
      <c r="C163" s="35"/>
      <c r="D163" s="35"/>
      <c r="E163" s="36"/>
      <c r="F163" s="36"/>
      <c r="G163" s="36"/>
      <c r="H163" s="35"/>
      <c r="I163" s="21">
        <v>38</v>
      </c>
      <c r="J163" s="5" t="s">
        <v>88</v>
      </c>
      <c r="K163" s="22" t="e">
        <f t="shared" si="158"/>
        <v>#REF!</v>
      </c>
      <c r="L163" s="22" t="e">
        <f t="shared" si="158"/>
        <v>#REF!</v>
      </c>
      <c r="M163" s="22" t="e">
        <f t="shared" si="158"/>
        <v>#REF!</v>
      </c>
      <c r="N163" s="22">
        <f t="shared" si="158"/>
        <v>40000</v>
      </c>
      <c r="O163" s="22">
        <f t="shared" si="158"/>
        <v>40000</v>
      </c>
      <c r="P163" s="22">
        <f t="shared" si="158"/>
        <v>28000</v>
      </c>
      <c r="Q163" s="22">
        <f t="shared" si="158"/>
        <v>28000</v>
      </c>
      <c r="R163" s="22">
        <f t="shared" si="158"/>
        <v>0</v>
      </c>
      <c r="S163" s="22">
        <f t="shared" si="158"/>
        <v>28000</v>
      </c>
      <c r="T163" s="22">
        <f t="shared" si="158"/>
        <v>0</v>
      </c>
      <c r="U163" s="22">
        <f t="shared" si="158"/>
        <v>0</v>
      </c>
      <c r="V163" s="22">
        <f t="shared" si="158"/>
        <v>100</v>
      </c>
      <c r="W163" s="22">
        <f t="shared" si="158"/>
        <v>28000</v>
      </c>
      <c r="X163" s="22">
        <f t="shared" si="158"/>
        <v>85000</v>
      </c>
      <c r="Y163" s="22">
        <f t="shared" si="158"/>
        <v>85000</v>
      </c>
      <c r="Z163" s="22">
        <f t="shared" si="158"/>
        <v>85000</v>
      </c>
      <c r="AA163" s="22">
        <f t="shared" si="158"/>
        <v>85000</v>
      </c>
      <c r="AB163" s="22">
        <f t="shared" si="158"/>
        <v>0</v>
      </c>
      <c r="AC163" s="22">
        <f t="shared" si="158"/>
        <v>85000</v>
      </c>
      <c r="AD163" s="22">
        <f t="shared" si="158"/>
        <v>85000</v>
      </c>
      <c r="AE163" s="22">
        <f t="shared" si="158"/>
        <v>0</v>
      </c>
      <c r="AF163" s="22">
        <f t="shared" si="159"/>
        <v>0</v>
      </c>
      <c r="AG163" s="22">
        <f t="shared" si="159"/>
        <v>85000</v>
      </c>
      <c r="AH163" s="22">
        <f t="shared" si="159"/>
        <v>0</v>
      </c>
      <c r="AI163" s="22">
        <f t="shared" si="159"/>
        <v>50000</v>
      </c>
      <c r="AJ163" s="22">
        <f>SUM(AJ164)</f>
        <v>0</v>
      </c>
      <c r="AK163" s="22">
        <f>SUM(AK164)</f>
        <v>50000</v>
      </c>
      <c r="AL163" s="22">
        <f t="shared" si="159"/>
        <v>0</v>
      </c>
      <c r="AM163" s="22">
        <f t="shared" si="159"/>
        <v>0</v>
      </c>
      <c r="AN163" s="22">
        <f t="shared" si="159"/>
        <v>50000</v>
      </c>
      <c r="AO163" s="22">
        <f t="shared" si="144"/>
        <v>6636.1404207313026</v>
      </c>
      <c r="AP163" s="22">
        <f t="shared" si="159"/>
        <v>50000</v>
      </c>
      <c r="AQ163" s="22"/>
      <c r="AR163" s="22">
        <f t="shared" si="145"/>
        <v>6636.1404207313026</v>
      </c>
      <c r="AS163" s="22"/>
      <c r="AT163" s="22">
        <f t="shared" si="164"/>
        <v>0</v>
      </c>
      <c r="AU163" s="22">
        <f t="shared" si="164"/>
        <v>0</v>
      </c>
      <c r="AV163" s="22">
        <f t="shared" si="164"/>
        <v>0</v>
      </c>
      <c r="AW163" s="22">
        <f t="shared" si="128"/>
        <v>6636.1404207313026</v>
      </c>
      <c r="AX163" s="2"/>
      <c r="AY163" s="2"/>
      <c r="AZ163" s="2"/>
      <c r="BA163" s="2"/>
      <c r="BB163" s="2"/>
      <c r="BC163" s="2"/>
      <c r="BD163" s="2">
        <f t="shared" si="149"/>
        <v>0</v>
      </c>
      <c r="BE163" s="2">
        <f t="shared" si="150"/>
        <v>6636.1404207313026</v>
      </c>
      <c r="BF163" s="2">
        <f t="shared" si="151"/>
        <v>0</v>
      </c>
      <c r="BG163" s="2">
        <f>SUM(BG257)</f>
        <v>2805.68</v>
      </c>
      <c r="BH163" s="2">
        <f>SUM(BH164)</f>
        <v>6650</v>
      </c>
      <c r="BI163" s="2">
        <f t="shared" si="165"/>
        <v>0</v>
      </c>
      <c r="BJ163" s="2">
        <f t="shared" si="165"/>
        <v>0</v>
      </c>
      <c r="BK163" s="2">
        <f t="shared" si="165"/>
        <v>0</v>
      </c>
      <c r="BL163" s="2">
        <f t="shared" si="165"/>
        <v>6650</v>
      </c>
      <c r="BM163" s="2">
        <f t="shared" si="165"/>
        <v>6650</v>
      </c>
      <c r="BN163" s="2">
        <f t="shared" si="165"/>
        <v>6650</v>
      </c>
      <c r="BO163" s="2">
        <f t="shared" si="165"/>
        <v>0</v>
      </c>
      <c r="BP163" s="2">
        <f t="shared" si="165"/>
        <v>0</v>
      </c>
      <c r="BQ163" s="2">
        <f t="shared" si="165"/>
        <v>6650</v>
      </c>
      <c r="BR163" s="2">
        <f t="shared" si="165"/>
        <v>6650</v>
      </c>
      <c r="BS163" s="2">
        <f t="shared" si="165"/>
        <v>6650</v>
      </c>
      <c r="BT163" s="402">
        <f t="shared" si="123"/>
        <v>100</v>
      </c>
    </row>
    <row r="164" spans="1:72" x14ac:dyDescent="0.2">
      <c r="A164" s="24"/>
      <c r="B164" s="31"/>
      <c r="C164" s="20"/>
      <c r="D164" s="20"/>
      <c r="E164" s="31"/>
      <c r="F164" s="31"/>
      <c r="G164" s="31"/>
      <c r="H164" s="20"/>
      <c r="I164" s="32">
        <v>381</v>
      </c>
      <c r="J164" s="33" t="s">
        <v>73</v>
      </c>
      <c r="K164" s="34" t="e">
        <f>SUM(#REF!)</f>
        <v>#REF!</v>
      </c>
      <c r="L164" s="34" t="e">
        <f>SUM(#REF!)</f>
        <v>#REF!</v>
      </c>
      <c r="M164" s="34" t="e">
        <f>SUM(#REF!)</f>
        <v>#REF!</v>
      </c>
      <c r="N164" s="34">
        <f t="shared" ref="N164:AJ164" si="166">SUM(N165:N165)</f>
        <v>40000</v>
      </c>
      <c r="O164" s="34">
        <f t="shared" si="166"/>
        <v>40000</v>
      </c>
      <c r="P164" s="34">
        <f t="shared" si="166"/>
        <v>28000</v>
      </c>
      <c r="Q164" s="34">
        <f t="shared" si="166"/>
        <v>28000</v>
      </c>
      <c r="R164" s="34">
        <f t="shared" si="166"/>
        <v>0</v>
      </c>
      <c r="S164" s="34">
        <f t="shared" si="166"/>
        <v>28000</v>
      </c>
      <c r="T164" s="34">
        <f t="shared" si="166"/>
        <v>0</v>
      </c>
      <c r="U164" s="34">
        <f t="shared" si="166"/>
        <v>0</v>
      </c>
      <c r="V164" s="34">
        <f t="shared" si="166"/>
        <v>100</v>
      </c>
      <c r="W164" s="34">
        <f t="shared" si="166"/>
        <v>28000</v>
      </c>
      <c r="X164" s="34">
        <f t="shared" si="166"/>
        <v>85000</v>
      </c>
      <c r="Y164" s="34">
        <f t="shared" si="166"/>
        <v>85000</v>
      </c>
      <c r="Z164" s="34">
        <f t="shared" si="166"/>
        <v>85000</v>
      </c>
      <c r="AA164" s="34">
        <f t="shared" si="166"/>
        <v>85000</v>
      </c>
      <c r="AB164" s="34">
        <f t="shared" si="166"/>
        <v>0</v>
      </c>
      <c r="AC164" s="34">
        <f t="shared" si="166"/>
        <v>85000</v>
      </c>
      <c r="AD164" s="34">
        <f t="shared" si="166"/>
        <v>85000</v>
      </c>
      <c r="AE164" s="34">
        <f t="shared" si="166"/>
        <v>0</v>
      </c>
      <c r="AF164" s="34">
        <f t="shared" si="166"/>
        <v>0</v>
      </c>
      <c r="AG164" s="34">
        <f t="shared" si="166"/>
        <v>85000</v>
      </c>
      <c r="AH164" s="34">
        <f t="shared" si="166"/>
        <v>0</v>
      </c>
      <c r="AI164" s="34">
        <f t="shared" si="166"/>
        <v>50000</v>
      </c>
      <c r="AJ164" s="34">
        <f t="shared" si="166"/>
        <v>0</v>
      </c>
      <c r="AK164" s="34">
        <f>SUM(AK165:AK165)</f>
        <v>50000</v>
      </c>
      <c r="AL164" s="34">
        <f t="shared" ref="AL164:AP164" si="167">SUM(AL165:AL165)</f>
        <v>0</v>
      </c>
      <c r="AM164" s="34">
        <f t="shared" si="167"/>
        <v>0</v>
      </c>
      <c r="AN164" s="34">
        <f t="shared" si="167"/>
        <v>50000</v>
      </c>
      <c r="AO164" s="22">
        <f t="shared" si="144"/>
        <v>6636.1404207313026</v>
      </c>
      <c r="AP164" s="34">
        <f t="shared" si="167"/>
        <v>50000</v>
      </c>
      <c r="AQ164" s="34"/>
      <c r="AR164" s="22">
        <f t="shared" si="145"/>
        <v>6636.1404207313026</v>
      </c>
      <c r="AS164" s="22"/>
      <c r="AT164" s="22">
        <f t="shared" ref="AT164:AV164" si="168">SUM(AT165:AT165)</f>
        <v>0</v>
      </c>
      <c r="AU164" s="22">
        <f t="shared" si="168"/>
        <v>0</v>
      </c>
      <c r="AV164" s="22">
        <f t="shared" si="168"/>
        <v>0</v>
      </c>
      <c r="AW164" s="22">
        <f t="shared" si="128"/>
        <v>6636.1404207313026</v>
      </c>
      <c r="AX164" s="2"/>
      <c r="AY164" s="2"/>
      <c r="AZ164" s="2"/>
      <c r="BA164" s="2"/>
      <c r="BB164" s="2"/>
      <c r="BC164" s="2"/>
      <c r="BD164" s="2">
        <f t="shared" si="149"/>
        <v>0</v>
      </c>
      <c r="BE164" s="2">
        <f t="shared" si="150"/>
        <v>6636.1404207313026</v>
      </c>
      <c r="BF164" s="2">
        <f t="shared" si="151"/>
        <v>0</v>
      </c>
      <c r="BG164" s="2">
        <f>SUM(BG165)</f>
        <v>0</v>
      </c>
      <c r="BH164" s="2">
        <f>SUM(BH165)</f>
        <v>6650</v>
      </c>
      <c r="BI164" s="2">
        <f t="shared" si="165"/>
        <v>0</v>
      </c>
      <c r="BJ164" s="2">
        <f t="shared" si="165"/>
        <v>0</v>
      </c>
      <c r="BK164" s="2">
        <f t="shared" si="165"/>
        <v>0</v>
      </c>
      <c r="BL164" s="2">
        <f t="shared" si="165"/>
        <v>6650</v>
      </c>
      <c r="BM164" s="2">
        <f t="shared" si="165"/>
        <v>6650</v>
      </c>
      <c r="BN164" s="2">
        <f t="shared" si="165"/>
        <v>6650</v>
      </c>
      <c r="BO164" s="2">
        <f t="shared" si="165"/>
        <v>0</v>
      </c>
      <c r="BP164" s="2">
        <f t="shared" si="165"/>
        <v>0</v>
      </c>
      <c r="BQ164" s="2">
        <f t="shared" si="165"/>
        <v>6650</v>
      </c>
      <c r="BR164" s="2">
        <f t="shared" si="165"/>
        <v>6650</v>
      </c>
      <c r="BS164" s="2">
        <f t="shared" si="165"/>
        <v>6650</v>
      </c>
      <c r="BT164" s="402">
        <f t="shared" si="123"/>
        <v>100</v>
      </c>
    </row>
    <row r="165" spans="1:72" x14ac:dyDescent="0.2">
      <c r="A165" s="24"/>
      <c r="B165" s="20"/>
      <c r="C165" s="20"/>
      <c r="D165" s="20"/>
      <c r="E165" s="31"/>
      <c r="F165" s="31"/>
      <c r="G165" s="31"/>
      <c r="H165" s="20"/>
      <c r="I165" s="32">
        <v>38111</v>
      </c>
      <c r="J165" s="33" t="s">
        <v>164</v>
      </c>
      <c r="K165" s="34"/>
      <c r="L165" s="34"/>
      <c r="M165" s="34"/>
      <c r="N165" s="34">
        <v>40000</v>
      </c>
      <c r="O165" s="34">
        <v>40000</v>
      </c>
      <c r="P165" s="34">
        <v>28000</v>
      </c>
      <c r="Q165" s="34">
        <v>28000</v>
      </c>
      <c r="R165" s="34"/>
      <c r="S165" s="34">
        <v>28000</v>
      </c>
      <c r="T165" s="34"/>
      <c r="U165" s="34"/>
      <c r="V165" s="22">
        <f t="shared" si="91"/>
        <v>100</v>
      </c>
      <c r="W165" s="34">
        <v>28000</v>
      </c>
      <c r="X165" s="34">
        <v>85000</v>
      </c>
      <c r="Y165" s="34">
        <v>85000</v>
      </c>
      <c r="Z165" s="34">
        <v>85000</v>
      </c>
      <c r="AA165" s="34">
        <v>85000</v>
      </c>
      <c r="AB165" s="34"/>
      <c r="AC165" s="34">
        <v>85000</v>
      </c>
      <c r="AD165" s="34">
        <v>85000</v>
      </c>
      <c r="AE165" s="34"/>
      <c r="AF165" s="34"/>
      <c r="AG165" s="37">
        <f t="shared" ref="AG165:AG256" si="169">SUM(AC165+AE165-AF165)</f>
        <v>85000</v>
      </c>
      <c r="AH165" s="34"/>
      <c r="AI165" s="34">
        <v>50000</v>
      </c>
      <c r="AJ165" s="2">
        <v>0</v>
      </c>
      <c r="AK165" s="34">
        <v>50000</v>
      </c>
      <c r="AL165" s="34"/>
      <c r="AM165" s="34"/>
      <c r="AN165" s="2">
        <f t="shared" si="90"/>
        <v>50000</v>
      </c>
      <c r="AO165" s="22">
        <f t="shared" si="144"/>
        <v>6636.1404207313026</v>
      </c>
      <c r="AP165" s="2">
        <v>50000</v>
      </c>
      <c r="AQ165" s="2"/>
      <c r="AR165" s="22">
        <f t="shared" si="145"/>
        <v>6636.1404207313026</v>
      </c>
      <c r="AS165" s="22"/>
      <c r="AT165" s="22"/>
      <c r="AU165" s="22"/>
      <c r="AV165" s="22"/>
      <c r="AW165" s="22">
        <f t="shared" si="128"/>
        <v>6636.1404207313026</v>
      </c>
      <c r="AX165" s="2">
        <v>6636.14</v>
      </c>
      <c r="AY165" s="2"/>
      <c r="AZ165" s="2"/>
      <c r="BA165" s="2"/>
      <c r="BB165" s="2"/>
      <c r="BC165" s="2"/>
      <c r="BD165" s="2">
        <f t="shared" si="149"/>
        <v>6636.14</v>
      </c>
      <c r="BE165" s="2">
        <f t="shared" si="150"/>
        <v>4.2073130225617206E-4</v>
      </c>
      <c r="BF165" s="2">
        <f t="shared" si="151"/>
        <v>-6636.14</v>
      </c>
      <c r="BG165" s="2"/>
      <c r="BH165" s="2">
        <v>6650</v>
      </c>
      <c r="BI165" s="2"/>
      <c r="BJ165" s="2"/>
      <c r="BK165" s="2"/>
      <c r="BL165" s="2">
        <v>6650</v>
      </c>
      <c r="BM165" s="2">
        <v>6650</v>
      </c>
      <c r="BN165" s="2">
        <v>6650</v>
      </c>
      <c r="BO165" s="2"/>
      <c r="BP165" s="2"/>
      <c r="BQ165" s="2">
        <v>6650</v>
      </c>
      <c r="BR165" s="22">
        <f>SUM(BM165+BO165-BP165)</f>
        <v>6650</v>
      </c>
      <c r="BS165" s="2">
        <v>6650</v>
      </c>
      <c r="BT165" s="402">
        <f t="shared" si="123"/>
        <v>100</v>
      </c>
    </row>
    <row r="166" spans="1:72" x14ac:dyDescent="0.2">
      <c r="A166" s="24" t="s">
        <v>102</v>
      </c>
      <c r="B166" s="31"/>
      <c r="C166" s="20"/>
      <c r="D166" s="20"/>
      <c r="E166" s="20"/>
      <c r="F166" s="20"/>
      <c r="G166" s="20"/>
      <c r="H166" s="20"/>
      <c r="I166" s="32" t="s">
        <v>21</v>
      </c>
      <c r="J166" s="33" t="s">
        <v>104</v>
      </c>
      <c r="K166" s="34">
        <f t="shared" ref="K166:AE172" si="170">SUM(K167)</f>
        <v>0</v>
      </c>
      <c r="L166" s="34">
        <f t="shared" si="170"/>
        <v>3000</v>
      </c>
      <c r="M166" s="34">
        <f t="shared" si="170"/>
        <v>3000</v>
      </c>
      <c r="N166" s="34">
        <f t="shared" si="170"/>
        <v>3000</v>
      </c>
      <c r="O166" s="34">
        <f t="shared" si="170"/>
        <v>3000</v>
      </c>
      <c r="P166" s="34">
        <f t="shared" si="170"/>
        <v>3000</v>
      </c>
      <c r="Q166" s="34">
        <f t="shared" si="170"/>
        <v>3000</v>
      </c>
      <c r="R166" s="34">
        <f t="shared" si="170"/>
        <v>0</v>
      </c>
      <c r="S166" s="34">
        <f t="shared" si="170"/>
        <v>3000</v>
      </c>
      <c r="T166" s="34">
        <f t="shared" si="170"/>
        <v>0</v>
      </c>
      <c r="U166" s="34">
        <f t="shared" si="170"/>
        <v>0</v>
      </c>
      <c r="V166" s="34">
        <f t="shared" si="170"/>
        <v>100</v>
      </c>
      <c r="W166" s="34">
        <f t="shared" si="170"/>
        <v>3000</v>
      </c>
      <c r="X166" s="34">
        <f t="shared" si="170"/>
        <v>3000</v>
      </c>
      <c r="Y166" s="34">
        <f t="shared" si="170"/>
        <v>3000</v>
      </c>
      <c r="Z166" s="34">
        <f t="shared" si="170"/>
        <v>3000</v>
      </c>
      <c r="AA166" s="34">
        <f t="shared" si="170"/>
        <v>8000</v>
      </c>
      <c r="AB166" s="34">
        <f t="shared" si="170"/>
        <v>0</v>
      </c>
      <c r="AC166" s="34">
        <f t="shared" si="170"/>
        <v>30000</v>
      </c>
      <c r="AD166" s="34">
        <f t="shared" si="170"/>
        <v>10000</v>
      </c>
      <c r="AE166" s="34">
        <f t="shared" si="170"/>
        <v>0</v>
      </c>
      <c r="AF166" s="34">
        <f t="shared" ref="AF166:AQ172" si="171">SUM(AF167)</f>
        <v>0</v>
      </c>
      <c r="AG166" s="34">
        <f t="shared" si="171"/>
        <v>10000</v>
      </c>
      <c r="AH166" s="34">
        <f t="shared" si="171"/>
        <v>4997.09</v>
      </c>
      <c r="AI166" s="34">
        <f t="shared" si="171"/>
        <v>10000</v>
      </c>
      <c r="AJ166" s="34">
        <f t="shared" si="171"/>
        <v>0</v>
      </c>
      <c r="AK166" s="34">
        <f t="shared" si="171"/>
        <v>10000</v>
      </c>
      <c r="AL166" s="34">
        <f t="shared" si="171"/>
        <v>0</v>
      </c>
      <c r="AM166" s="34">
        <f t="shared" si="171"/>
        <v>0</v>
      </c>
      <c r="AN166" s="34">
        <f t="shared" si="171"/>
        <v>10000</v>
      </c>
      <c r="AO166" s="22">
        <f t="shared" si="144"/>
        <v>1327.2280841462605</v>
      </c>
      <c r="AP166" s="34">
        <f t="shared" si="171"/>
        <v>10000</v>
      </c>
      <c r="AQ166" s="34">
        <f t="shared" si="171"/>
        <v>0</v>
      </c>
      <c r="AR166" s="22">
        <f t="shared" si="145"/>
        <v>1327.2280841462605</v>
      </c>
      <c r="AS166" s="22"/>
      <c r="AT166" s="22">
        <f t="shared" ref="AT166:AV166" si="172">SUM(AT167)</f>
        <v>0</v>
      </c>
      <c r="AU166" s="22">
        <f t="shared" si="172"/>
        <v>0</v>
      </c>
      <c r="AV166" s="22">
        <f t="shared" si="172"/>
        <v>0</v>
      </c>
      <c r="AW166" s="22">
        <f t="shared" si="128"/>
        <v>1327.2280841462605</v>
      </c>
      <c r="AX166" s="2"/>
      <c r="AY166" s="2"/>
      <c r="AZ166" s="2"/>
      <c r="BA166" s="2"/>
      <c r="BB166" s="2"/>
      <c r="BC166" s="2"/>
      <c r="BD166" s="2">
        <f t="shared" si="149"/>
        <v>0</v>
      </c>
      <c r="BE166" s="2">
        <f t="shared" si="150"/>
        <v>1327.2280841462605</v>
      </c>
      <c r="BF166" s="2">
        <f t="shared" si="151"/>
        <v>0</v>
      </c>
      <c r="BG166" s="2">
        <f>SUM(BG170)</f>
        <v>0</v>
      </c>
      <c r="BH166" s="2">
        <f>SUM(BH170)</f>
        <v>1330</v>
      </c>
      <c r="BI166" s="2">
        <f t="shared" ref="BI166:BS166" si="173">SUM(BI170)</f>
        <v>0</v>
      </c>
      <c r="BJ166" s="2">
        <f t="shared" si="173"/>
        <v>0</v>
      </c>
      <c r="BK166" s="2">
        <f t="shared" si="173"/>
        <v>0</v>
      </c>
      <c r="BL166" s="2">
        <f t="shared" si="173"/>
        <v>1330</v>
      </c>
      <c r="BM166" s="2">
        <f t="shared" si="173"/>
        <v>1330</v>
      </c>
      <c r="BN166" s="2">
        <f t="shared" si="173"/>
        <v>663.61</v>
      </c>
      <c r="BO166" s="2">
        <f t="shared" si="173"/>
        <v>0</v>
      </c>
      <c r="BP166" s="2">
        <f t="shared" si="173"/>
        <v>0</v>
      </c>
      <c r="BQ166" s="2">
        <f t="shared" si="173"/>
        <v>1330</v>
      </c>
      <c r="BR166" s="2">
        <f t="shared" si="173"/>
        <v>1330</v>
      </c>
      <c r="BS166" s="2">
        <f t="shared" si="173"/>
        <v>663.61</v>
      </c>
      <c r="BT166" s="402">
        <f t="shared" si="123"/>
        <v>49.895488721804512</v>
      </c>
    </row>
    <row r="167" spans="1:72" hidden="1" x14ac:dyDescent="0.2">
      <c r="A167" s="24"/>
      <c r="B167" s="31"/>
      <c r="C167" s="20"/>
      <c r="D167" s="20"/>
      <c r="E167" s="20"/>
      <c r="F167" s="20"/>
      <c r="G167" s="20"/>
      <c r="H167" s="20"/>
      <c r="I167" s="32" t="s">
        <v>105</v>
      </c>
      <c r="J167" s="33"/>
      <c r="K167" s="34">
        <f t="shared" ref="K167:AQ167" si="174">SUM(K170)</f>
        <v>0</v>
      </c>
      <c r="L167" s="34">
        <f t="shared" si="174"/>
        <v>3000</v>
      </c>
      <c r="M167" s="34">
        <f t="shared" si="174"/>
        <v>3000</v>
      </c>
      <c r="N167" s="34">
        <f t="shared" si="174"/>
        <v>3000</v>
      </c>
      <c r="O167" s="34">
        <f t="shared" si="174"/>
        <v>3000</v>
      </c>
      <c r="P167" s="34">
        <f t="shared" si="174"/>
        <v>3000</v>
      </c>
      <c r="Q167" s="34">
        <f t="shared" si="174"/>
        <v>3000</v>
      </c>
      <c r="R167" s="34">
        <f t="shared" si="174"/>
        <v>0</v>
      </c>
      <c r="S167" s="34">
        <f t="shared" si="174"/>
        <v>3000</v>
      </c>
      <c r="T167" s="34">
        <f t="shared" si="174"/>
        <v>0</v>
      </c>
      <c r="U167" s="34">
        <f t="shared" si="174"/>
        <v>0</v>
      </c>
      <c r="V167" s="34">
        <f t="shared" si="174"/>
        <v>100</v>
      </c>
      <c r="W167" s="34">
        <f t="shared" si="174"/>
        <v>3000</v>
      </c>
      <c r="X167" s="34">
        <f t="shared" si="174"/>
        <v>3000</v>
      </c>
      <c r="Y167" s="34">
        <f t="shared" si="174"/>
        <v>3000</v>
      </c>
      <c r="Z167" s="34">
        <f t="shared" si="174"/>
        <v>3000</v>
      </c>
      <c r="AA167" s="34">
        <f t="shared" si="174"/>
        <v>8000</v>
      </c>
      <c r="AB167" s="34">
        <f t="shared" si="174"/>
        <v>0</v>
      </c>
      <c r="AC167" s="34">
        <f t="shared" si="174"/>
        <v>30000</v>
      </c>
      <c r="AD167" s="34">
        <f t="shared" si="174"/>
        <v>10000</v>
      </c>
      <c r="AE167" s="34">
        <f t="shared" si="174"/>
        <v>0</v>
      </c>
      <c r="AF167" s="34">
        <f t="shared" si="174"/>
        <v>0</v>
      </c>
      <c r="AG167" s="34">
        <f t="shared" si="174"/>
        <v>10000</v>
      </c>
      <c r="AH167" s="34">
        <f t="shared" si="174"/>
        <v>4997.09</v>
      </c>
      <c r="AI167" s="34">
        <f t="shared" si="174"/>
        <v>10000</v>
      </c>
      <c r="AJ167" s="34">
        <f t="shared" si="174"/>
        <v>0</v>
      </c>
      <c r="AK167" s="34">
        <f t="shared" si="174"/>
        <v>10000</v>
      </c>
      <c r="AL167" s="34">
        <f t="shared" si="174"/>
        <v>0</v>
      </c>
      <c r="AM167" s="34">
        <f t="shared" si="174"/>
        <v>0</v>
      </c>
      <c r="AN167" s="34">
        <f t="shared" si="174"/>
        <v>10000</v>
      </c>
      <c r="AO167" s="22">
        <f t="shared" si="144"/>
        <v>1327.2280841462605</v>
      </c>
      <c r="AP167" s="34">
        <f t="shared" si="174"/>
        <v>10000</v>
      </c>
      <c r="AQ167" s="34">
        <f t="shared" si="174"/>
        <v>0</v>
      </c>
      <c r="AR167" s="22">
        <f t="shared" si="145"/>
        <v>1327.2280841462605</v>
      </c>
      <c r="AS167" s="22"/>
      <c r="AT167" s="22">
        <f t="shared" ref="AT167:AV167" si="175">SUM(AT170)</f>
        <v>0</v>
      </c>
      <c r="AU167" s="22">
        <f t="shared" si="175"/>
        <v>0</v>
      </c>
      <c r="AV167" s="22">
        <f t="shared" si="175"/>
        <v>0</v>
      </c>
      <c r="AW167" s="22">
        <f t="shared" si="128"/>
        <v>1327.2280841462605</v>
      </c>
      <c r="AX167" s="2"/>
      <c r="AY167" s="2"/>
      <c r="AZ167" s="2"/>
      <c r="BA167" s="2"/>
      <c r="BB167" s="2"/>
      <c r="BC167" s="2"/>
      <c r="BD167" s="2">
        <f t="shared" si="149"/>
        <v>0</v>
      </c>
      <c r="BE167" s="2">
        <f t="shared" si="150"/>
        <v>1327.2280841462605</v>
      </c>
      <c r="BF167" s="2">
        <f t="shared" si="151"/>
        <v>0</v>
      </c>
      <c r="BG167" s="2"/>
      <c r="BH167" s="2">
        <f>SUM(BH166)</f>
        <v>1330</v>
      </c>
      <c r="BI167" s="2">
        <f t="shared" ref="BI167:BS167" si="176">SUM(BI166)</f>
        <v>0</v>
      </c>
      <c r="BJ167" s="2">
        <f t="shared" si="176"/>
        <v>0</v>
      </c>
      <c r="BK167" s="2">
        <f t="shared" si="176"/>
        <v>0</v>
      </c>
      <c r="BL167" s="2">
        <f t="shared" si="176"/>
        <v>1330</v>
      </c>
      <c r="BM167" s="2">
        <f t="shared" si="176"/>
        <v>1330</v>
      </c>
      <c r="BN167" s="2">
        <f t="shared" si="176"/>
        <v>663.61</v>
      </c>
      <c r="BO167" s="2">
        <f t="shared" si="176"/>
        <v>0</v>
      </c>
      <c r="BP167" s="2">
        <f t="shared" si="176"/>
        <v>0</v>
      </c>
      <c r="BQ167" s="2"/>
      <c r="BR167" s="2">
        <f t="shared" si="176"/>
        <v>1330</v>
      </c>
      <c r="BS167" s="2">
        <f t="shared" si="176"/>
        <v>663.61</v>
      </c>
      <c r="BT167" s="402">
        <f t="shared" si="123"/>
        <v>49.895488721804512</v>
      </c>
    </row>
    <row r="168" spans="1:72" hidden="1" x14ac:dyDescent="0.2">
      <c r="A168" s="24"/>
      <c r="B168" s="31" t="s">
        <v>369</v>
      </c>
      <c r="C168" s="20"/>
      <c r="D168" s="31"/>
      <c r="E168" s="20"/>
      <c r="F168" s="20"/>
      <c r="G168" s="20"/>
      <c r="H168" s="20"/>
      <c r="I168" s="39" t="s">
        <v>370</v>
      </c>
      <c r="J168" s="33" t="s">
        <v>1</v>
      </c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22">
        <f t="shared" si="144"/>
        <v>0</v>
      </c>
      <c r="AP168" s="34">
        <v>10000</v>
      </c>
      <c r="AQ168" s="34"/>
      <c r="AR168" s="22">
        <f t="shared" si="145"/>
        <v>1327.2280841462605</v>
      </c>
      <c r="AS168" s="22"/>
      <c r="AT168" s="22">
        <v>10000</v>
      </c>
      <c r="AU168" s="22"/>
      <c r="AV168" s="22"/>
      <c r="AW168" s="22">
        <v>0</v>
      </c>
      <c r="AX168" s="2"/>
      <c r="AY168" s="2"/>
      <c r="AZ168" s="2"/>
      <c r="BA168" s="2"/>
      <c r="BB168" s="2"/>
      <c r="BC168" s="2"/>
      <c r="BD168" s="2">
        <f t="shared" si="149"/>
        <v>0</v>
      </c>
      <c r="BE168" s="2">
        <f t="shared" si="150"/>
        <v>0</v>
      </c>
      <c r="BF168" s="2">
        <f t="shared" si="151"/>
        <v>0</v>
      </c>
      <c r="BG168" s="2"/>
      <c r="BH168" s="2">
        <v>1330</v>
      </c>
      <c r="BI168" s="2"/>
      <c r="BJ168" s="2">
        <v>1330</v>
      </c>
      <c r="BK168" s="2">
        <v>1330</v>
      </c>
      <c r="BL168" s="2"/>
      <c r="BM168" s="2"/>
      <c r="BN168" s="2"/>
      <c r="BO168" s="2"/>
      <c r="BP168" s="2"/>
      <c r="BQ168" s="2"/>
      <c r="BR168" s="22">
        <f>SUM(BM168+BO168-BP168)</f>
        <v>0</v>
      </c>
      <c r="BS168" s="2"/>
      <c r="BT168" s="402" t="e">
        <f t="shared" si="123"/>
        <v>#DIV/0!</v>
      </c>
    </row>
    <row r="169" spans="1:72" hidden="1" x14ac:dyDescent="0.2">
      <c r="A169" s="24"/>
      <c r="B169" s="31" t="s">
        <v>369</v>
      </c>
      <c r="C169" s="20"/>
      <c r="D169" s="31"/>
      <c r="E169" s="20"/>
      <c r="F169" s="20"/>
      <c r="G169" s="20"/>
      <c r="H169" s="20"/>
      <c r="I169" s="39" t="s">
        <v>371</v>
      </c>
      <c r="J169" s="33" t="s">
        <v>397</v>
      </c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22"/>
      <c r="AP169" s="34"/>
      <c r="AQ169" s="34"/>
      <c r="AR169" s="22"/>
      <c r="AS169" s="22"/>
      <c r="AT169" s="22"/>
      <c r="AU169" s="22"/>
      <c r="AV169" s="22"/>
      <c r="AW169" s="22">
        <v>1327.23</v>
      </c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>
        <v>0</v>
      </c>
      <c r="BI169" s="2"/>
      <c r="BJ169" s="2"/>
      <c r="BK169" s="2"/>
      <c r="BL169" s="2"/>
      <c r="BM169" s="2"/>
      <c r="BN169" s="2"/>
      <c r="BO169" s="2"/>
      <c r="BP169" s="2"/>
      <c r="BQ169" s="2"/>
      <c r="BR169" s="22">
        <f>SUM(BM169+BO169-BP169)</f>
        <v>0</v>
      </c>
      <c r="BS169" s="2"/>
      <c r="BT169" s="402" t="e">
        <f t="shared" si="123"/>
        <v>#DIV/0!</v>
      </c>
    </row>
    <row r="170" spans="1:72" x14ac:dyDescent="0.2">
      <c r="A170" s="29"/>
      <c r="B170" s="36"/>
      <c r="C170" s="35"/>
      <c r="D170" s="35"/>
      <c r="E170" s="35"/>
      <c r="F170" s="35"/>
      <c r="G170" s="35"/>
      <c r="H170" s="35"/>
      <c r="I170" s="21">
        <v>3</v>
      </c>
      <c r="J170" s="5" t="s">
        <v>4</v>
      </c>
      <c r="K170" s="22">
        <f t="shared" si="170"/>
        <v>0</v>
      </c>
      <c r="L170" s="22">
        <f t="shared" si="170"/>
        <v>3000</v>
      </c>
      <c r="M170" s="22">
        <f t="shared" si="170"/>
        <v>3000</v>
      </c>
      <c r="N170" s="22">
        <f t="shared" si="170"/>
        <v>3000</v>
      </c>
      <c r="O170" s="22">
        <f t="shared" si="170"/>
        <v>3000</v>
      </c>
      <c r="P170" s="22">
        <f t="shared" si="170"/>
        <v>3000</v>
      </c>
      <c r="Q170" s="22">
        <f t="shared" si="170"/>
        <v>3000</v>
      </c>
      <c r="R170" s="22">
        <f t="shared" si="170"/>
        <v>0</v>
      </c>
      <c r="S170" s="22">
        <f t="shared" si="170"/>
        <v>3000</v>
      </c>
      <c r="T170" s="22">
        <f t="shared" si="170"/>
        <v>0</v>
      </c>
      <c r="U170" s="22">
        <f t="shared" si="170"/>
        <v>0</v>
      </c>
      <c r="V170" s="22">
        <f t="shared" si="170"/>
        <v>100</v>
      </c>
      <c r="W170" s="22">
        <f t="shared" si="170"/>
        <v>3000</v>
      </c>
      <c r="X170" s="22">
        <f t="shared" si="170"/>
        <v>3000</v>
      </c>
      <c r="Y170" s="22">
        <f t="shared" si="170"/>
        <v>3000</v>
      </c>
      <c r="Z170" s="22">
        <f t="shared" si="170"/>
        <v>3000</v>
      </c>
      <c r="AA170" s="22">
        <f t="shared" si="170"/>
        <v>8000</v>
      </c>
      <c r="AB170" s="22">
        <f t="shared" si="170"/>
        <v>0</v>
      </c>
      <c r="AC170" s="22">
        <f t="shared" si="170"/>
        <v>30000</v>
      </c>
      <c r="AD170" s="22">
        <f t="shared" si="170"/>
        <v>10000</v>
      </c>
      <c r="AE170" s="22">
        <f t="shared" si="170"/>
        <v>0</v>
      </c>
      <c r="AF170" s="22">
        <f t="shared" si="171"/>
        <v>0</v>
      </c>
      <c r="AG170" s="22">
        <f t="shared" si="171"/>
        <v>10000</v>
      </c>
      <c r="AH170" s="22">
        <f t="shared" si="171"/>
        <v>4997.09</v>
      </c>
      <c r="AI170" s="22">
        <f t="shared" si="171"/>
        <v>10000</v>
      </c>
      <c r="AJ170" s="22">
        <f t="shared" si="171"/>
        <v>0</v>
      </c>
      <c r="AK170" s="22">
        <f t="shared" si="171"/>
        <v>10000</v>
      </c>
      <c r="AL170" s="22">
        <f t="shared" si="171"/>
        <v>0</v>
      </c>
      <c r="AM170" s="22">
        <f t="shared" si="171"/>
        <v>0</v>
      </c>
      <c r="AN170" s="22">
        <f t="shared" si="171"/>
        <v>10000</v>
      </c>
      <c r="AO170" s="22">
        <f t="shared" si="144"/>
        <v>1327.2280841462605</v>
      </c>
      <c r="AP170" s="22">
        <f t="shared" si="171"/>
        <v>10000</v>
      </c>
      <c r="AQ170" s="22">
        <f t="shared" si="171"/>
        <v>0</v>
      </c>
      <c r="AR170" s="22">
        <f t="shared" si="145"/>
        <v>1327.2280841462605</v>
      </c>
      <c r="AS170" s="22"/>
      <c r="AT170" s="22">
        <f t="shared" ref="AT170:AV172" si="177">SUM(AT171)</f>
        <v>0</v>
      </c>
      <c r="AU170" s="22">
        <f t="shared" si="177"/>
        <v>0</v>
      </c>
      <c r="AV170" s="22">
        <f t="shared" si="177"/>
        <v>0</v>
      </c>
      <c r="AW170" s="22">
        <f t="shared" ref="AW170:AW179" si="178">SUM(AR170+AU170-AV170)</f>
        <v>1327.2280841462605</v>
      </c>
      <c r="AX170" s="2"/>
      <c r="AY170" s="2"/>
      <c r="AZ170" s="2"/>
      <c r="BA170" s="2"/>
      <c r="BB170" s="2"/>
      <c r="BC170" s="2"/>
      <c r="BD170" s="2">
        <f t="shared" si="149"/>
        <v>0</v>
      </c>
      <c r="BE170" s="2">
        <f t="shared" si="150"/>
        <v>1327.2280841462605</v>
      </c>
      <c r="BF170" s="2">
        <f t="shared" si="151"/>
        <v>0</v>
      </c>
      <c r="BG170" s="2">
        <f t="shared" ref="BG170:BS172" si="179">SUM(BG171)</f>
        <v>0</v>
      </c>
      <c r="BH170" s="2">
        <f t="shared" si="179"/>
        <v>1330</v>
      </c>
      <c r="BI170" s="2">
        <f t="shared" si="179"/>
        <v>0</v>
      </c>
      <c r="BJ170" s="2">
        <f t="shared" si="179"/>
        <v>0</v>
      </c>
      <c r="BK170" s="2">
        <f t="shared" si="179"/>
        <v>0</v>
      </c>
      <c r="BL170" s="2">
        <f t="shared" si="179"/>
        <v>1330</v>
      </c>
      <c r="BM170" s="2">
        <f t="shared" si="179"/>
        <v>1330</v>
      </c>
      <c r="BN170" s="2">
        <f t="shared" si="179"/>
        <v>663.61</v>
      </c>
      <c r="BO170" s="2">
        <f t="shared" si="179"/>
        <v>0</v>
      </c>
      <c r="BP170" s="2">
        <f t="shared" si="179"/>
        <v>0</v>
      </c>
      <c r="BQ170" s="2">
        <f t="shared" si="179"/>
        <v>1330</v>
      </c>
      <c r="BR170" s="2">
        <f t="shared" si="179"/>
        <v>1330</v>
      </c>
      <c r="BS170" s="2">
        <f t="shared" si="179"/>
        <v>663.61</v>
      </c>
      <c r="BT170" s="402">
        <f t="shared" si="123"/>
        <v>49.895488721804512</v>
      </c>
    </row>
    <row r="171" spans="1:72" x14ac:dyDescent="0.2">
      <c r="A171" s="29"/>
      <c r="B171" s="36" t="s">
        <v>370</v>
      </c>
      <c r="C171" s="35"/>
      <c r="D171" s="35"/>
      <c r="E171" s="35"/>
      <c r="F171" s="35"/>
      <c r="G171" s="35"/>
      <c r="H171" s="35"/>
      <c r="I171" s="21">
        <v>38</v>
      </c>
      <c r="J171" s="5" t="s">
        <v>88</v>
      </c>
      <c r="K171" s="22">
        <f t="shared" si="170"/>
        <v>0</v>
      </c>
      <c r="L171" s="22">
        <f t="shared" si="170"/>
        <v>3000</v>
      </c>
      <c r="M171" s="22">
        <f t="shared" si="170"/>
        <v>3000</v>
      </c>
      <c r="N171" s="22">
        <f t="shared" si="170"/>
        <v>3000</v>
      </c>
      <c r="O171" s="22">
        <f t="shared" si="170"/>
        <v>3000</v>
      </c>
      <c r="P171" s="22">
        <f t="shared" si="170"/>
        <v>3000</v>
      </c>
      <c r="Q171" s="22">
        <f t="shared" si="170"/>
        <v>3000</v>
      </c>
      <c r="R171" s="22">
        <f t="shared" si="170"/>
        <v>0</v>
      </c>
      <c r="S171" s="22">
        <f t="shared" si="170"/>
        <v>3000</v>
      </c>
      <c r="T171" s="22">
        <f t="shared" si="170"/>
        <v>0</v>
      </c>
      <c r="U171" s="22">
        <f t="shared" si="170"/>
        <v>0</v>
      </c>
      <c r="V171" s="22">
        <f t="shared" si="170"/>
        <v>100</v>
      </c>
      <c r="W171" s="22">
        <f t="shared" si="170"/>
        <v>3000</v>
      </c>
      <c r="X171" s="22">
        <f t="shared" si="170"/>
        <v>3000</v>
      </c>
      <c r="Y171" s="22">
        <f t="shared" si="170"/>
        <v>3000</v>
      </c>
      <c r="Z171" s="22">
        <f t="shared" si="170"/>
        <v>3000</v>
      </c>
      <c r="AA171" s="22">
        <f t="shared" si="170"/>
        <v>8000</v>
      </c>
      <c r="AB171" s="22">
        <f t="shared" si="170"/>
        <v>0</v>
      </c>
      <c r="AC171" s="22">
        <f t="shared" si="170"/>
        <v>30000</v>
      </c>
      <c r="AD171" s="22">
        <f t="shared" si="170"/>
        <v>10000</v>
      </c>
      <c r="AE171" s="22">
        <f t="shared" si="170"/>
        <v>0</v>
      </c>
      <c r="AF171" s="22">
        <f t="shared" si="171"/>
        <v>0</v>
      </c>
      <c r="AG171" s="22">
        <f t="shared" si="171"/>
        <v>10000</v>
      </c>
      <c r="AH171" s="22">
        <f t="shared" si="171"/>
        <v>4997.09</v>
      </c>
      <c r="AI171" s="22">
        <f t="shared" si="171"/>
        <v>10000</v>
      </c>
      <c r="AJ171" s="22">
        <f t="shared" si="171"/>
        <v>0</v>
      </c>
      <c r="AK171" s="22">
        <f t="shared" si="171"/>
        <v>10000</v>
      </c>
      <c r="AL171" s="22">
        <f t="shared" si="171"/>
        <v>0</v>
      </c>
      <c r="AM171" s="22">
        <f t="shared" si="171"/>
        <v>0</v>
      </c>
      <c r="AN171" s="22">
        <f t="shared" si="171"/>
        <v>10000</v>
      </c>
      <c r="AO171" s="22">
        <f t="shared" si="144"/>
        <v>1327.2280841462605</v>
      </c>
      <c r="AP171" s="22">
        <f t="shared" si="171"/>
        <v>10000</v>
      </c>
      <c r="AQ171" s="22"/>
      <c r="AR171" s="22">
        <f t="shared" si="145"/>
        <v>1327.2280841462605</v>
      </c>
      <c r="AS171" s="22"/>
      <c r="AT171" s="22">
        <f t="shared" si="177"/>
        <v>0</v>
      </c>
      <c r="AU171" s="22">
        <f t="shared" si="177"/>
        <v>0</v>
      </c>
      <c r="AV171" s="22">
        <f t="shared" si="177"/>
        <v>0</v>
      </c>
      <c r="AW171" s="22">
        <f t="shared" si="178"/>
        <v>1327.2280841462605</v>
      </c>
      <c r="AX171" s="2"/>
      <c r="AY171" s="2"/>
      <c r="AZ171" s="2"/>
      <c r="BA171" s="2"/>
      <c r="BB171" s="2"/>
      <c r="BC171" s="2"/>
      <c r="BD171" s="2">
        <f t="shared" si="149"/>
        <v>0</v>
      </c>
      <c r="BE171" s="2">
        <f t="shared" si="150"/>
        <v>1327.2280841462605</v>
      </c>
      <c r="BF171" s="2">
        <f t="shared" si="151"/>
        <v>0</v>
      </c>
      <c r="BG171" s="2">
        <f t="shared" si="179"/>
        <v>0</v>
      </c>
      <c r="BH171" s="2">
        <f t="shared" si="179"/>
        <v>1330</v>
      </c>
      <c r="BI171" s="2">
        <f t="shared" si="179"/>
        <v>0</v>
      </c>
      <c r="BJ171" s="2">
        <f t="shared" si="179"/>
        <v>0</v>
      </c>
      <c r="BK171" s="2">
        <f t="shared" si="179"/>
        <v>0</v>
      </c>
      <c r="BL171" s="2">
        <f t="shared" si="179"/>
        <v>1330</v>
      </c>
      <c r="BM171" s="2">
        <f t="shared" si="179"/>
        <v>1330</v>
      </c>
      <c r="BN171" s="2">
        <f t="shared" si="179"/>
        <v>663.61</v>
      </c>
      <c r="BO171" s="2">
        <f t="shared" si="179"/>
        <v>0</v>
      </c>
      <c r="BP171" s="2">
        <f t="shared" si="179"/>
        <v>0</v>
      </c>
      <c r="BQ171" s="2">
        <f t="shared" si="179"/>
        <v>1330</v>
      </c>
      <c r="BR171" s="2">
        <f t="shared" si="179"/>
        <v>1330</v>
      </c>
      <c r="BS171" s="2">
        <f t="shared" si="179"/>
        <v>663.61</v>
      </c>
      <c r="BT171" s="402">
        <f t="shared" si="123"/>
        <v>49.895488721804512</v>
      </c>
    </row>
    <row r="172" spans="1:72" x14ac:dyDescent="0.2">
      <c r="A172" s="24"/>
      <c r="B172" s="31"/>
      <c r="C172" s="20"/>
      <c r="D172" s="20"/>
      <c r="E172" s="20"/>
      <c r="F172" s="20"/>
      <c r="G172" s="20"/>
      <c r="H172" s="20"/>
      <c r="I172" s="32">
        <v>381</v>
      </c>
      <c r="J172" s="33" t="s">
        <v>73</v>
      </c>
      <c r="K172" s="34">
        <f t="shared" si="170"/>
        <v>0</v>
      </c>
      <c r="L172" s="34">
        <f t="shared" si="170"/>
        <v>3000</v>
      </c>
      <c r="M172" s="34">
        <f t="shared" si="170"/>
        <v>3000</v>
      </c>
      <c r="N172" s="34">
        <f t="shared" si="170"/>
        <v>3000</v>
      </c>
      <c r="O172" s="34">
        <f t="shared" si="170"/>
        <v>3000</v>
      </c>
      <c r="P172" s="34">
        <f>SUM(P173)</f>
        <v>3000</v>
      </c>
      <c r="Q172" s="34">
        <f>SUM(Q173)</f>
        <v>3000</v>
      </c>
      <c r="R172" s="34">
        <f>SUM(R173)</f>
        <v>0</v>
      </c>
      <c r="S172" s="34">
        <f>SUM(S173)</f>
        <v>3000</v>
      </c>
      <c r="T172" s="34">
        <f>SUM(T173)</f>
        <v>0</v>
      </c>
      <c r="U172" s="34">
        <f t="shared" si="170"/>
        <v>0</v>
      </c>
      <c r="V172" s="34">
        <f t="shared" si="170"/>
        <v>100</v>
      </c>
      <c r="W172" s="34">
        <f t="shared" si="170"/>
        <v>3000</v>
      </c>
      <c r="X172" s="34">
        <f t="shared" si="170"/>
        <v>3000</v>
      </c>
      <c r="Y172" s="34">
        <f t="shared" si="170"/>
        <v>3000</v>
      </c>
      <c r="Z172" s="34">
        <f t="shared" si="170"/>
        <v>3000</v>
      </c>
      <c r="AA172" s="34">
        <f t="shared" si="170"/>
        <v>8000</v>
      </c>
      <c r="AB172" s="34">
        <f t="shared" si="170"/>
        <v>0</v>
      </c>
      <c r="AC172" s="34">
        <f t="shared" si="170"/>
        <v>30000</v>
      </c>
      <c r="AD172" s="34">
        <f t="shared" si="170"/>
        <v>10000</v>
      </c>
      <c r="AE172" s="34">
        <f t="shared" si="170"/>
        <v>0</v>
      </c>
      <c r="AF172" s="34">
        <f t="shared" si="171"/>
        <v>0</v>
      </c>
      <c r="AG172" s="34">
        <f t="shared" si="171"/>
        <v>10000</v>
      </c>
      <c r="AH172" s="34">
        <f t="shared" si="171"/>
        <v>4997.09</v>
      </c>
      <c r="AI172" s="34">
        <f t="shared" si="171"/>
        <v>10000</v>
      </c>
      <c r="AJ172" s="34">
        <f t="shared" si="171"/>
        <v>0</v>
      </c>
      <c r="AK172" s="34">
        <f t="shared" si="171"/>
        <v>10000</v>
      </c>
      <c r="AL172" s="34">
        <f t="shared" si="171"/>
        <v>0</v>
      </c>
      <c r="AM172" s="34">
        <f t="shared" si="171"/>
        <v>0</v>
      </c>
      <c r="AN172" s="34">
        <f t="shared" si="171"/>
        <v>10000</v>
      </c>
      <c r="AO172" s="22">
        <f t="shared" si="144"/>
        <v>1327.2280841462605</v>
      </c>
      <c r="AP172" s="34">
        <f t="shared" si="171"/>
        <v>10000</v>
      </c>
      <c r="AQ172" s="34"/>
      <c r="AR172" s="22">
        <f t="shared" si="145"/>
        <v>1327.2280841462605</v>
      </c>
      <c r="AS172" s="22"/>
      <c r="AT172" s="22">
        <f t="shared" si="177"/>
        <v>0</v>
      </c>
      <c r="AU172" s="22">
        <f t="shared" si="177"/>
        <v>0</v>
      </c>
      <c r="AV172" s="22">
        <f t="shared" si="177"/>
        <v>0</v>
      </c>
      <c r="AW172" s="22">
        <f t="shared" si="178"/>
        <v>1327.2280841462605</v>
      </c>
      <c r="AX172" s="2"/>
      <c r="AY172" s="2"/>
      <c r="AZ172" s="2"/>
      <c r="BA172" s="2"/>
      <c r="BB172" s="2"/>
      <c r="BC172" s="2"/>
      <c r="BD172" s="2">
        <f t="shared" si="149"/>
        <v>0</v>
      </c>
      <c r="BE172" s="2">
        <f t="shared" si="150"/>
        <v>1327.2280841462605</v>
      </c>
      <c r="BF172" s="2">
        <f t="shared" si="151"/>
        <v>0</v>
      </c>
      <c r="BG172" s="2">
        <f t="shared" si="179"/>
        <v>0</v>
      </c>
      <c r="BH172" s="2">
        <f t="shared" si="179"/>
        <v>1330</v>
      </c>
      <c r="BI172" s="2">
        <f t="shared" si="179"/>
        <v>0</v>
      </c>
      <c r="BJ172" s="2">
        <f t="shared" si="179"/>
        <v>0</v>
      </c>
      <c r="BK172" s="2">
        <f t="shared" si="179"/>
        <v>0</v>
      </c>
      <c r="BL172" s="2">
        <f t="shared" si="179"/>
        <v>1330</v>
      </c>
      <c r="BM172" s="2">
        <f t="shared" si="179"/>
        <v>1330</v>
      </c>
      <c r="BN172" s="2">
        <f t="shared" si="179"/>
        <v>663.61</v>
      </c>
      <c r="BO172" s="2">
        <f t="shared" si="179"/>
        <v>0</v>
      </c>
      <c r="BP172" s="2">
        <f t="shared" si="179"/>
        <v>0</v>
      </c>
      <c r="BQ172" s="2">
        <f t="shared" si="179"/>
        <v>1330</v>
      </c>
      <c r="BR172" s="2">
        <f t="shared" si="179"/>
        <v>1330</v>
      </c>
      <c r="BS172" s="2">
        <f t="shared" si="179"/>
        <v>663.61</v>
      </c>
      <c r="BT172" s="402">
        <f t="shared" si="123"/>
        <v>49.895488721804512</v>
      </c>
    </row>
    <row r="173" spans="1:72" x14ac:dyDescent="0.2">
      <c r="A173" s="24"/>
      <c r="B173" s="31"/>
      <c r="C173" s="20"/>
      <c r="D173" s="20"/>
      <c r="E173" s="20"/>
      <c r="F173" s="20"/>
      <c r="G173" s="20"/>
      <c r="H173" s="20"/>
      <c r="I173" s="32">
        <v>38111</v>
      </c>
      <c r="J173" s="33" t="s">
        <v>104</v>
      </c>
      <c r="K173" s="34">
        <v>0</v>
      </c>
      <c r="L173" s="34">
        <v>3000</v>
      </c>
      <c r="M173" s="34">
        <v>3000</v>
      </c>
      <c r="N173" s="34">
        <v>3000</v>
      </c>
      <c r="O173" s="34">
        <v>3000</v>
      </c>
      <c r="P173" s="34">
        <v>3000</v>
      </c>
      <c r="Q173" s="34">
        <v>3000</v>
      </c>
      <c r="R173" s="34"/>
      <c r="S173" s="34">
        <v>3000</v>
      </c>
      <c r="T173" s="34"/>
      <c r="U173" s="34"/>
      <c r="V173" s="22">
        <f t="shared" si="91"/>
        <v>100</v>
      </c>
      <c r="W173" s="34">
        <v>3000</v>
      </c>
      <c r="X173" s="34">
        <v>3000</v>
      </c>
      <c r="Y173" s="34">
        <v>3000</v>
      </c>
      <c r="Z173" s="34">
        <v>3000</v>
      </c>
      <c r="AA173" s="34">
        <v>8000</v>
      </c>
      <c r="AB173" s="34"/>
      <c r="AC173" s="34">
        <v>30000</v>
      </c>
      <c r="AD173" s="34">
        <v>10000</v>
      </c>
      <c r="AE173" s="34"/>
      <c r="AF173" s="34"/>
      <c r="AG173" s="37">
        <v>10000</v>
      </c>
      <c r="AH173" s="34">
        <v>4997.09</v>
      </c>
      <c r="AI173" s="34">
        <v>10000</v>
      </c>
      <c r="AJ173" s="2">
        <v>0</v>
      </c>
      <c r="AK173" s="34">
        <v>10000</v>
      </c>
      <c r="AL173" s="34"/>
      <c r="AM173" s="34"/>
      <c r="AN173" s="2">
        <f t="shared" ref="AN173:AN270" si="180">SUM(AK173+AL173-AM173)</f>
        <v>10000</v>
      </c>
      <c r="AO173" s="22">
        <f t="shared" si="144"/>
        <v>1327.2280841462605</v>
      </c>
      <c r="AP173" s="2">
        <v>10000</v>
      </c>
      <c r="AQ173" s="2"/>
      <c r="AR173" s="22">
        <f t="shared" si="145"/>
        <v>1327.2280841462605</v>
      </c>
      <c r="AS173" s="22"/>
      <c r="AT173" s="22"/>
      <c r="AU173" s="22"/>
      <c r="AV173" s="22"/>
      <c r="AW173" s="22">
        <f t="shared" si="178"/>
        <v>1327.2280841462605</v>
      </c>
      <c r="AX173" s="2"/>
      <c r="AY173" s="2">
        <v>1327.23</v>
      </c>
      <c r="AZ173" s="2"/>
      <c r="BA173" s="2"/>
      <c r="BB173" s="2"/>
      <c r="BC173" s="2"/>
      <c r="BD173" s="2">
        <f t="shared" si="149"/>
        <v>1327.23</v>
      </c>
      <c r="BE173" s="2">
        <f t="shared" si="150"/>
        <v>-1.9158537395469466E-3</v>
      </c>
      <c r="BF173" s="2">
        <f t="shared" si="151"/>
        <v>-1327.23</v>
      </c>
      <c r="BG173" s="2"/>
      <c r="BH173" s="2">
        <v>1330</v>
      </c>
      <c r="BI173" s="2"/>
      <c r="BJ173" s="2"/>
      <c r="BK173" s="2"/>
      <c r="BL173" s="2">
        <v>1330</v>
      </c>
      <c r="BM173" s="2">
        <v>1330</v>
      </c>
      <c r="BN173" s="2">
        <v>663.61</v>
      </c>
      <c r="BO173" s="2"/>
      <c r="BP173" s="2"/>
      <c r="BQ173" s="2">
        <v>1330</v>
      </c>
      <c r="BR173" s="22">
        <f>SUM(BM173+BO173-BP173)</f>
        <v>1330</v>
      </c>
      <c r="BS173" s="2">
        <v>663.61</v>
      </c>
      <c r="BT173" s="402">
        <f t="shared" si="123"/>
        <v>49.895488721804512</v>
      </c>
    </row>
    <row r="174" spans="1:72" x14ac:dyDescent="0.2">
      <c r="A174" s="29" t="s">
        <v>106</v>
      </c>
      <c r="B174" s="36"/>
      <c r="C174" s="35"/>
      <c r="D174" s="35"/>
      <c r="E174" s="35"/>
      <c r="F174" s="35"/>
      <c r="G174" s="35"/>
      <c r="H174" s="35"/>
      <c r="I174" s="21" t="s">
        <v>108</v>
      </c>
      <c r="J174" s="5" t="s">
        <v>161</v>
      </c>
      <c r="K174" s="22">
        <f t="shared" ref="K174:R174" si="181">SUM(K175+K192)</f>
        <v>82578.36</v>
      </c>
      <c r="L174" s="22">
        <f t="shared" si="181"/>
        <v>25000</v>
      </c>
      <c r="M174" s="22">
        <f t="shared" si="181"/>
        <v>25000</v>
      </c>
      <c r="N174" s="22">
        <f t="shared" si="181"/>
        <v>122000</v>
      </c>
      <c r="O174" s="22">
        <f t="shared" si="181"/>
        <v>122000</v>
      </c>
      <c r="P174" s="22">
        <f t="shared" si="181"/>
        <v>129000</v>
      </c>
      <c r="Q174" s="22">
        <f t="shared" si="181"/>
        <v>129000</v>
      </c>
      <c r="R174" s="22">
        <f t="shared" si="181"/>
        <v>42556.25</v>
      </c>
      <c r="S174" s="22">
        <f t="shared" ref="S174:AN174" si="182">SUM(S175+S192+S200)</f>
        <v>110000</v>
      </c>
      <c r="T174" s="22">
        <f t="shared" si="182"/>
        <v>51240.19</v>
      </c>
      <c r="U174" s="22">
        <f t="shared" si="182"/>
        <v>0</v>
      </c>
      <c r="V174" s="22">
        <f t="shared" si="182"/>
        <v>161.39076284379865</v>
      </c>
      <c r="W174" s="22">
        <f t="shared" si="182"/>
        <v>160000</v>
      </c>
      <c r="X174" s="22">
        <f t="shared" si="182"/>
        <v>191000</v>
      </c>
      <c r="Y174" s="22">
        <f t="shared" si="182"/>
        <v>199500</v>
      </c>
      <c r="Z174" s="22">
        <f t="shared" si="182"/>
        <v>199500</v>
      </c>
      <c r="AA174" s="22">
        <f t="shared" si="182"/>
        <v>220000</v>
      </c>
      <c r="AB174" s="22">
        <f t="shared" si="182"/>
        <v>110744.73</v>
      </c>
      <c r="AC174" s="22">
        <f t="shared" si="182"/>
        <v>220000</v>
      </c>
      <c r="AD174" s="22">
        <f t="shared" si="182"/>
        <v>208000</v>
      </c>
      <c r="AE174" s="22">
        <f t="shared" si="182"/>
        <v>0</v>
      </c>
      <c r="AF174" s="22">
        <f t="shared" si="182"/>
        <v>0</v>
      </c>
      <c r="AG174" s="22">
        <f t="shared" si="182"/>
        <v>224000</v>
      </c>
      <c r="AH174" s="22">
        <f t="shared" si="182"/>
        <v>135922.87</v>
      </c>
      <c r="AI174" s="22">
        <f t="shared" si="182"/>
        <v>223000</v>
      </c>
      <c r="AJ174" s="22">
        <f t="shared" si="182"/>
        <v>64888.979999999996</v>
      </c>
      <c r="AK174" s="22">
        <f t="shared" si="182"/>
        <v>271000</v>
      </c>
      <c r="AL174" s="22">
        <f t="shared" si="182"/>
        <v>33500</v>
      </c>
      <c r="AM174" s="22">
        <f t="shared" si="182"/>
        <v>0</v>
      </c>
      <c r="AN174" s="22">
        <f t="shared" si="182"/>
        <v>304500</v>
      </c>
      <c r="AO174" s="22">
        <f t="shared" si="144"/>
        <v>40414.09516225363</v>
      </c>
      <c r="AP174" s="22">
        <f>SUM(AP175+AP192+AP200)</f>
        <v>300500</v>
      </c>
      <c r="AQ174" s="22">
        <f>SUM(AQ175+AQ192+AQ200)</f>
        <v>0</v>
      </c>
      <c r="AR174" s="22">
        <f t="shared" si="145"/>
        <v>39883.203928595125</v>
      </c>
      <c r="AS174" s="22"/>
      <c r="AT174" s="22">
        <f>SUM(AT175+AT192+AT200)</f>
        <v>21432.65</v>
      </c>
      <c r="AU174" s="22">
        <f>SUM(AU175+AU192+AU200)</f>
        <v>2000</v>
      </c>
      <c r="AV174" s="22">
        <f>SUM(AV175+AV192+AV200)</f>
        <v>0</v>
      </c>
      <c r="AW174" s="22">
        <f t="shared" si="178"/>
        <v>41883.203928595125</v>
      </c>
      <c r="AX174" s="2"/>
      <c r="AY174" s="2"/>
      <c r="AZ174" s="2"/>
      <c r="BA174" s="2"/>
      <c r="BB174" s="2"/>
      <c r="BC174" s="2"/>
      <c r="BD174" s="2">
        <f t="shared" si="149"/>
        <v>0</v>
      </c>
      <c r="BE174" s="2">
        <f t="shared" si="150"/>
        <v>41883.203928595125</v>
      </c>
      <c r="BF174" s="2">
        <f t="shared" si="151"/>
        <v>0</v>
      </c>
      <c r="BG174" s="2">
        <f t="shared" ref="BG174:BS174" si="183">SUM(BG175+BG192+BG200)</f>
        <v>31631</v>
      </c>
      <c r="BH174" s="2">
        <f t="shared" si="183"/>
        <v>52850</v>
      </c>
      <c r="BI174" s="2">
        <f t="shared" si="183"/>
        <v>20871.87</v>
      </c>
      <c r="BJ174" s="2">
        <f t="shared" si="183"/>
        <v>0</v>
      </c>
      <c r="BK174" s="2">
        <f t="shared" si="183"/>
        <v>0</v>
      </c>
      <c r="BL174" s="2">
        <f t="shared" si="183"/>
        <v>52850</v>
      </c>
      <c r="BM174" s="2">
        <f t="shared" si="183"/>
        <v>52850</v>
      </c>
      <c r="BN174" s="2">
        <f t="shared" si="183"/>
        <v>16965.82</v>
      </c>
      <c r="BO174" s="2">
        <f t="shared" si="183"/>
        <v>9100</v>
      </c>
      <c r="BP174" s="2">
        <f t="shared" si="183"/>
        <v>37200</v>
      </c>
      <c r="BQ174" s="2">
        <f t="shared" si="183"/>
        <v>24999.09</v>
      </c>
      <c r="BR174" s="2">
        <f t="shared" si="183"/>
        <v>24750</v>
      </c>
      <c r="BS174" s="2">
        <f t="shared" si="183"/>
        <v>15316.650000000001</v>
      </c>
      <c r="BT174" s="402">
        <f t="shared" si="123"/>
        <v>61.885454545454557</v>
      </c>
    </row>
    <row r="175" spans="1:72" x14ac:dyDescent="0.2">
      <c r="A175" s="24" t="s">
        <v>107</v>
      </c>
      <c r="B175" s="31"/>
      <c r="C175" s="20"/>
      <c r="D175" s="20"/>
      <c r="E175" s="20"/>
      <c r="F175" s="20"/>
      <c r="G175" s="20"/>
      <c r="H175" s="20"/>
      <c r="I175" s="32" t="s">
        <v>21</v>
      </c>
      <c r="J175" s="33" t="s">
        <v>162</v>
      </c>
      <c r="K175" s="34">
        <f t="shared" ref="K175:AE184" si="184">SUM(K176)</f>
        <v>8000</v>
      </c>
      <c r="L175" s="34">
        <f t="shared" si="184"/>
        <v>10000</v>
      </c>
      <c r="M175" s="34">
        <f t="shared" si="184"/>
        <v>10000</v>
      </c>
      <c r="N175" s="34">
        <f t="shared" si="184"/>
        <v>82000</v>
      </c>
      <c r="O175" s="34">
        <f t="shared" si="184"/>
        <v>82000</v>
      </c>
      <c r="P175" s="34">
        <f t="shared" si="184"/>
        <v>82000</v>
      </c>
      <c r="Q175" s="34">
        <f t="shared" si="184"/>
        <v>82000</v>
      </c>
      <c r="R175" s="34">
        <f t="shared" si="184"/>
        <v>37145.75</v>
      </c>
      <c r="S175" s="34">
        <f t="shared" si="184"/>
        <v>80000</v>
      </c>
      <c r="T175" s="34">
        <f t="shared" si="184"/>
        <v>29334.9</v>
      </c>
      <c r="U175" s="34">
        <f t="shared" si="184"/>
        <v>0</v>
      </c>
      <c r="V175" s="34">
        <f t="shared" si="184"/>
        <v>97.560975609756099</v>
      </c>
      <c r="W175" s="34">
        <f t="shared" si="184"/>
        <v>100000</v>
      </c>
      <c r="X175" s="34">
        <f t="shared" si="184"/>
        <v>100000</v>
      </c>
      <c r="Y175" s="34">
        <f>SUM(Y176)</f>
        <v>100000</v>
      </c>
      <c r="Z175" s="34">
        <f>SUM(Z176)</f>
        <v>100000</v>
      </c>
      <c r="AA175" s="34">
        <f t="shared" si="184"/>
        <v>116000</v>
      </c>
      <c r="AB175" s="34">
        <f t="shared" si="184"/>
        <v>63895.98</v>
      </c>
      <c r="AC175" s="34">
        <f t="shared" si="184"/>
        <v>116000</v>
      </c>
      <c r="AD175" s="34">
        <f t="shared" si="184"/>
        <v>116000</v>
      </c>
      <c r="AE175" s="34">
        <f t="shared" si="184"/>
        <v>0</v>
      </c>
      <c r="AF175" s="34">
        <f t="shared" ref="AF175:AQ184" si="185">SUM(AF176)</f>
        <v>0</v>
      </c>
      <c r="AG175" s="34">
        <f t="shared" si="185"/>
        <v>116000</v>
      </c>
      <c r="AH175" s="34">
        <f t="shared" si="185"/>
        <v>80602.94</v>
      </c>
      <c r="AI175" s="34">
        <f t="shared" si="185"/>
        <v>116000</v>
      </c>
      <c r="AJ175" s="34">
        <f t="shared" si="185"/>
        <v>51267.74</v>
      </c>
      <c r="AK175" s="34">
        <f t="shared" si="185"/>
        <v>136000</v>
      </c>
      <c r="AL175" s="34">
        <f t="shared" si="185"/>
        <v>5000</v>
      </c>
      <c r="AM175" s="34">
        <f t="shared" si="185"/>
        <v>0</v>
      </c>
      <c r="AN175" s="34">
        <f t="shared" si="185"/>
        <v>141000</v>
      </c>
      <c r="AO175" s="22">
        <f t="shared" si="144"/>
        <v>18713.915986462274</v>
      </c>
      <c r="AP175" s="34">
        <f t="shared" si="185"/>
        <v>142000</v>
      </c>
      <c r="AQ175" s="34">
        <f t="shared" si="185"/>
        <v>0</v>
      </c>
      <c r="AR175" s="22">
        <f t="shared" si="145"/>
        <v>18846.638794876897</v>
      </c>
      <c r="AS175" s="22"/>
      <c r="AT175" s="22">
        <f t="shared" ref="AT175:AV175" si="186">SUM(AT176)</f>
        <v>10906.460000000001</v>
      </c>
      <c r="AU175" s="22">
        <f t="shared" si="186"/>
        <v>0</v>
      </c>
      <c r="AV175" s="22">
        <f t="shared" si="186"/>
        <v>0</v>
      </c>
      <c r="AW175" s="22">
        <f t="shared" si="178"/>
        <v>18846.638794876897</v>
      </c>
      <c r="AX175" s="2"/>
      <c r="AY175" s="2"/>
      <c r="AZ175" s="2"/>
      <c r="BA175" s="2"/>
      <c r="BB175" s="2"/>
      <c r="BC175" s="2"/>
      <c r="BD175" s="2">
        <f t="shared" si="149"/>
        <v>0</v>
      </c>
      <c r="BE175" s="2">
        <f t="shared" si="150"/>
        <v>18846.638794876897</v>
      </c>
      <c r="BF175" s="2">
        <f t="shared" si="151"/>
        <v>0</v>
      </c>
      <c r="BG175" s="2">
        <f>SUM(BG179)</f>
        <v>14841</v>
      </c>
      <c r="BH175" s="2">
        <f>SUM(BH179)</f>
        <v>37550</v>
      </c>
      <c r="BI175" s="2">
        <f t="shared" ref="BI175:BS175" si="187">SUM(BI179)</f>
        <v>12476.689999999999</v>
      </c>
      <c r="BJ175" s="2">
        <f t="shared" si="187"/>
        <v>0</v>
      </c>
      <c r="BK175" s="2">
        <f t="shared" si="187"/>
        <v>0</v>
      </c>
      <c r="BL175" s="2">
        <f t="shared" si="187"/>
        <v>37550</v>
      </c>
      <c r="BM175" s="2">
        <f t="shared" si="187"/>
        <v>37550</v>
      </c>
      <c r="BN175" s="2">
        <f t="shared" si="187"/>
        <v>6748.4400000000005</v>
      </c>
      <c r="BO175" s="2">
        <f t="shared" si="187"/>
        <v>2000</v>
      </c>
      <c r="BP175" s="2">
        <f t="shared" si="187"/>
        <v>27500</v>
      </c>
      <c r="BQ175" s="2">
        <f t="shared" si="187"/>
        <v>11945.79</v>
      </c>
      <c r="BR175" s="2">
        <f t="shared" si="187"/>
        <v>12050</v>
      </c>
      <c r="BS175" s="2">
        <f t="shared" si="187"/>
        <v>5099.2700000000004</v>
      </c>
      <c r="BT175" s="402">
        <f t="shared" si="123"/>
        <v>42.317593360995851</v>
      </c>
    </row>
    <row r="176" spans="1:72" hidden="1" x14ac:dyDescent="0.2">
      <c r="A176" s="24"/>
      <c r="B176" s="31"/>
      <c r="C176" s="20"/>
      <c r="D176" s="20"/>
      <c r="E176" s="20"/>
      <c r="F176" s="20"/>
      <c r="G176" s="20"/>
      <c r="H176" s="20"/>
      <c r="I176" s="32" t="s">
        <v>169</v>
      </c>
      <c r="J176" s="33"/>
      <c r="K176" s="34">
        <f t="shared" ref="K176:AQ176" si="188">SUM(K179)</f>
        <v>8000</v>
      </c>
      <c r="L176" s="34">
        <f t="shared" si="188"/>
        <v>10000</v>
      </c>
      <c r="M176" s="34">
        <f t="shared" si="188"/>
        <v>10000</v>
      </c>
      <c r="N176" s="34">
        <f t="shared" si="188"/>
        <v>82000</v>
      </c>
      <c r="O176" s="34">
        <f t="shared" si="188"/>
        <v>82000</v>
      </c>
      <c r="P176" s="34">
        <f t="shared" si="188"/>
        <v>82000</v>
      </c>
      <c r="Q176" s="34">
        <f t="shared" si="188"/>
        <v>82000</v>
      </c>
      <c r="R176" s="34">
        <f t="shared" si="188"/>
        <v>37145.75</v>
      </c>
      <c r="S176" s="34">
        <f t="shared" si="188"/>
        <v>80000</v>
      </c>
      <c r="T176" s="34">
        <f t="shared" si="188"/>
        <v>29334.9</v>
      </c>
      <c r="U176" s="34">
        <f t="shared" si="188"/>
        <v>0</v>
      </c>
      <c r="V176" s="34">
        <f t="shared" si="188"/>
        <v>97.560975609756099</v>
      </c>
      <c r="W176" s="34">
        <f t="shared" si="188"/>
        <v>100000</v>
      </c>
      <c r="X176" s="34">
        <f t="shared" si="188"/>
        <v>100000</v>
      </c>
      <c r="Y176" s="34">
        <f t="shared" si="188"/>
        <v>100000</v>
      </c>
      <c r="Z176" s="34">
        <f t="shared" si="188"/>
        <v>100000</v>
      </c>
      <c r="AA176" s="34">
        <f t="shared" si="188"/>
        <v>116000</v>
      </c>
      <c r="AB176" s="34">
        <f t="shared" si="188"/>
        <v>63895.98</v>
      </c>
      <c r="AC176" s="34">
        <f t="shared" si="188"/>
        <v>116000</v>
      </c>
      <c r="AD176" s="34">
        <f t="shared" si="188"/>
        <v>116000</v>
      </c>
      <c r="AE176" s="34">
        <f t="shared" si="188"/>
        <v>0</v>
      </c>
      <c r="AF176" s="34">
        <f t="shared" si="188"/>
        <v>0</v>
      </c>
      <c r="AG176" s="34">
        <f t="shared" si="188"/>
        <v>116000</v>
      </c>
      <c r="AH176" s="34">
        <f t="shared" si="188"/>
        <v>80602.94</v>
      </c>
      <c r="AI176" s="34">
        <f t="shared" si="188"/>
        <v>116000</v>
      </c>
      <c r="AJ176" s="34">
        <f t="shared" si="188"/>
        <v>51267.74</v>
      </c>
      <c r="AK176" s="34">
        <f t="shared" si="188"/>
        <v>136000</v>
      </c>
      <c r="AL176" s="34">
        <f t="shared" si="188"/>
        <v>5000</v>
      </c>
      <c r="AM176" s="34">
        <f t="shared" si="188"/>
        <v>0</v>
      </c>
      <c r="AN176" s="34">
        <f t="shared" si="188"/>
        <v>141000</v>
      </c>
      <c r="AO176" s="22">
        <f t="shared" si="144"/>
        <v>18713.915986462274</v>
      </c>
      <c r="AP176" s="34">
        <f t="shared" si="188"/>
        <v>142000</v>
      </c>
      <c r="AQ176" s="34">
        <f t="shared" si="188"/>
        <v>0</v>
      </c>
      <c r="AR176" s="22">
        <f t="shared" si="145"/>
        <v>18846.638794876897</v>
      </c>
      <c r="AS176" s="22"/>
      <c r="AT176" s="22">
        <f t="shared" ref="AT176:AV176" si="189">SUM(AT179)</f>
        <v>10906.460000000001</v>
      </c>
      <c r="AU176" s="22">
        <f t="shared" si="189"/>
        <v>0</v>
      </c>
      <c r="AV176" s="22">
        <f t="shared" si="189"/>
        <v>0</v>
      </c>
      <c r="AW176" s="22">
        <f t="shared" si="178"/>
        <v>18846.638794876897</v>
      </c>
      <c r="AX176" s="2"/>
      <c r="AY176" s="2"/>
      <c r="AZ176" s="2"/>
      <c r="BA176" s="2"/>
      <c r="BB176" s="2"/>
      <c r="BC176" s="2"/>
      <c r="BD176" s="2">
        <f t="shared" si="149"/>
        <v>0</v>
      </c>
      <c r="BE176" s="2">
        <f t="shared" si="150"/>
        <v>18846.638794876897</v>
      </c>
      <c r="BF176" s="2">
        <f t="shared" si="151"/>
        <v>0</v>
      </c>
      <c r="BG176" s="2"/>
      <c r="BH176" s="2">
        <f>SUM(BH175)</f>
        <v>37550</v>
      </c>
      <c r="BI176" s="2">
        <f t="shared" ref="BI176:BS176" si="190">SUM(BI175)</f>
        <v>12476.689999999999</v>
      </c>
      <c r="BJ176" s="2">
        <f t="shared" si="190"/>
        <v>0</v>
      </c>
      <c r="BK176" s="2">
        <f t="shared" si="190"/>
        <v>0</v>
      </c>
      <c r="BL176" s="2">
        <f t="shared" si="190"/>
        <v>37550</v>
      </c>
      <c r="BM176" s="2">
        <f t="shared" si="190"/>
        <v>37550</v>
      </c>
      <c r="BN176" s="2">
        <f t="shared" si="190"/>
        <v>6748.4400000000005</v>
      </c>
      <c r="BO176" s="2">
        <f t="shared" si="190"/>
        <v>2000</v>
      </c>
      <c r="BP176" s="2">
        <f t="shared" si="190"/>
        <v>27500</v>
      </c>
      <c r="BQ176" s="2"/>
      <c r="BR176" s="2">
        <f t="shared" si="190"/>
        <v>12050</v>
      </c>
      <c r="BS176" s="2">
        <f t="shared" si="190"/>
        <v>5099.2700000000004</v>
      </c>
      <c r="BT176" s="402">
        <f t="shared" si="123"/>
        <v>42.317593360995851</v>
      </c>
    </row>
    <row r="177" spans="1:72" hidden="1" x14ac:dyDescent="0.2">
      <c r="A177" s="24"/>
      <c r="B177" s="31" t="s">
        <v>367</v>
      </c>
      <c r="C177" s="20"/>
      <c r="D177" s="20"/>
      <c r="E177" s="20"/>
      <c r="F177" s="20"/>
      <c r="G177" s="20"/>
      <c r="H177" s="20"/>
      <c r="I177" s="32" t="s">
        <v>368</v>
      </c>
      <c r="J177" s="33" t="s">
        <v>31</v>
      </c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22"/>
      <c r="AP177" s="34"/>
      <c r="AQ177" s="34"/>
      <c r="AR177" s="22"/>
      <c r="AS177" s="22"/>
      <c r="AT177" s="22"/>
      <c r="AU177" s="22"/>
      <c r="AV177" s="22"/>
      <c r="AW177" s="2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>
        <v>9270</v>
      </c>
      <c r="BI177" s="2">
        <v>1591.46</v>
      </c>
      <c r="BJ177" s="2">
        <v>11500</v>
      </c>
      <c r="BK177" s="2">
        <v>11500</v>
      </c>
      <c r="BL177" s="2"/>
      <c r="BM177" s="2"/>
      <c r="BN177" s="2"/>
      <c r="BO177" s="2"/>
      <c r="BP177" s="2"/>
      <c r="BQ177" s="2"/>
      <c r="BR177" s="22">
        <f>SUM(BM177+BO177-BP177)</f>
        <v>0</v>
      </c>
      <c r="BS177" s="2"/>
      <c r="BT177" s="402" t="e">
        <f t="shared" si="123"/>
        <v>#DIV/0!</v>
      </c>
    </row>
    <row r="178" spans="1:72" hidden="1" x14ac:dyDescent="0.2">
      <c r="A178" s="24"/>
      <c r="B178" s="31" t="s">
        <v>369</v>
      </c>
      <c r="C178" s="20"/>
      <c r="D178" s="31"/>
      <c r="E178" s="20"/>
      <c r="F178" s="20"/>
      <c r="G178" s="20"/>
      <c r="H178" s="20"/>
      <c r="I178" s="39" t="s">
        <v>370</v>
      </c>
      <c r="J178" s="33" t="s">
        <v>1</v>
      </c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22">
        <f t="shared" si="144"/>
        <v>0</v>
      </c>
      <c r="AP178" s="34">
        <v>142000</v>
      </c>
      <c r="AQ178" s="34"/>
      <c r="AR178" s="22">
        <f t="shared" si="145"/>
        <v>18846.638794876897</v>
      </c>
      <c r="AS178" s="22"/>
      <c r="AT178" s="22">
        <v>142000</v>
      </c>
      <c r="AU178" s="22"/>
      <c r="AV178" s="22"/>
      <c r="AW178" s="22">
        <f t="shared" si="178"/>
        <v>18846.638794876897</v>
      </c>
      <c r="AX178" s="2"/>
      <c r="AY178" s="2"/>
      <c r="AZ178" s="2"/>
      <c r="BA178" s="2"/>
      <c r="BB178" s="2"/>
      <c r="BC178" s="2"/>
      <c r="BD178" s="2">
        <f t="shared" si="149"/>
        <v>0</v>
      </c>
      <c r="BE178" s="2">
        <f t="shared" si="150"/>
        <v>18846.638794876897</v>
      </c>
      <c r="BF178" s="2">
        <f t="shared" si="151"/>
        <v>0</v>
      </c>
      <c r="BG178" s="2"/>
      <c r="BH178" s="2">
        <v>28280</v>
      </c>
      <c r="BI178" s="2">
        <v>11035.23</v>
      </c>
      <c r="BJ178" s="2">
        <v>26000</v>
      </c>
      <c r="BK178" s="2">
        <v>26000</v>
      </c>
      <c r="BL178" s="2"/>
      <c r="BM178" s="2"/>
      <c r="BN178" s="2"/>
      <c r="BO178" s="2"/>
      <c r="BP178" s="2"/>
      <c r="BQ178" s="2"/>
      <c r="BR178" s="22">
        <f>SUM(BM178+BO178-BP178)</f>
        <v>0</v>
      </c>
      <c r="BS178" s="2"/>
      <c r="BT178" s="402" t="e">
        <f t="shared" si="123"/>
        <v>#DIV/0!</v>
      </c>
    </row>
    <row r="179" spans="1:72" x14ac:dyDescent="0.2">
      <c r="A179" s="29"/>
      <c r="B179" s="36"/>
      <c r="C179" s="35"/>
      <c r="D179" s="35"/>
      <c r="E179" s="35"/>
      <c r="F179" s="35"/>
      <c r="G179" s="35"/>
      <c r="H179" s="35"/>
      <c r="I179" s="21">
        <v>3</v>
      </c>
      <c r="J179" s="5" t="s">
        <v>4</v>
      </c>
      <c r="K179" s="22">
        <f t="shared" ref="K179:AN179" si="191">SUM(K184)</f>
        <v>8000</v>
      </c>
      <c r="L179" s="22">
        <f t="shared" si="191"/>
        <v>10000</v>
      </c>
      <c r="M179" s="22">
        <f t="shared" si="191"/>
        <v>10000</v>
      </c>
      <c r="N179" s="22">
        <f t="shared" si="191"/>
        <v>82000</v>
      </c>
      <c r="O179" s="22">
        <f t="shared" si="191"/>
        <v>82000</v>
      </c>
      <c r="P179" s="22">
        <f t="shared" si="191"/>
        <v>82000</v>
      </c>
      <c r="Q179" s="22">
        <f t="shared" si="191"/>
        <v>82000</v>
      </c>
      <c r="R179" s="22">
        <f t="shared" si="191"/>
        <v>37145.75</v>
      </c>
      <c r="S179" s="22">
        <f t="shared" si="191"/>
        <v>80000</v>
      </c>
      <c r="T179" s="22">
        <f t="shared" si="191"/>
        <v>29334.9</v>
      </c>
      <c r="U179" s="22">
        <f t="shared" si="191"/>
        <v>0</v>
      </c>
      <c r="V179" s="22">
        <f t="shared" si="191"/>
        <v>97.560975609756099</v>
      </c>
      <c r="W179" s="22">
        <f t="shared" si="191"/>
        <v>100000</v>
      </c>
      <c r="X179" s="22">
        <f t="shared" si="191"/>
        <v>100000</v>
      </c>
      <c r="Y179" s="22">
        <f t="shared" si="191"/>
        <v>100000</v>
      </c>
      <c r="Z179" s="22">
        <f t="shared" si="191"/>
        <v>100000</v>
      </c>
      <c r="AA179" s="22">
        <f t="shared" si="191"/>
        <v>116000</v>
      </c>
      <c r="AB179" s="22">
        <f t="shared" si="191"/>
        <v>63895.98</v>
      </c>
      <c r="AC179" s="22">
        <f t="shared" si="191"/>
        <v>116000</v>
      </c>
      <c r="AD179" s="22">
        <f t="shared" si="191"/>
        <v>116000</v>
      </c>
      <c r="AE179" s="22">
        <f t="shared" si="191"/>
        <v>0</v>
      </c>
      <c r="AF179" s="22">
        <f t="shared" si="191"/>
        <v>0</v>
      </c>
      <c r="AG179" s="22">
        <f t="shared" si="191"/>
        <v>116000</v>
      </c>
      <c r="AH179" s="22">
        <f t="shared" si="191"/>
        <v>80602.94</v>
      </c>
      <c r="AI179" s="22">
        <f t="shared" si="191"/>
        <v>116000</v>
      </c>
      <c r="AJ179" s="22">
        <f t="shared" si="191"/>
        <v>51267.74</v>
      </c>
      <c r="AK179" s="22">
        <f t="shared" si="191"/>
        <v>136000</v>
      </c>
      <c r="AL179" s="22">
        <f t="shared" si="191"/>
        <v>5000</v>
      </c>
      <c r="AM179" s="22">
        <f t="shared" si="191"/>
        <v>0</v>
      </c>
      <c r="AN179" s="22">
        <f t="shared" si="191"/>
        <v>141000</v>
      </c>
      <c r="AO179" s="22">
        <f t="shared" si="144"/>
        <v>18713.915986462274</v>
      </c>
      <c r="AP179" s="22">
        <f>SUM(AP184)</f>
        <v>142000</v>
      </c>
      <c r="AQ179" s="22">
        <f>SUM(AQ184)</f>
        <v>0</v>
      </c>
      <c r="AR179" s="22">
        <f t="shared" si="145"/>
        <v>18846.638794876897</v>
      </c>
      <c r="AS179" s="22"/>
      <c r="AT179" s="22">
        <f>SUM(AT184)</f>
        <v>10906.460000000001</v>
      </c>
      <c r="AU179" s="22">
        <f>SUM(AU184)</f>
        <v>0</v>
      </c>
      <c r="AV179" s="22">
        <f>SUM(AV184)</f>
        <v>0</v>
      </c>
      <c r="AW179" s="22">
        <f t="shared" si="178"/>
        <v>18846.638794876897</v>
      </c>
      <c r="AX179" s="2"/>
      <c r="AY179" s="2"/>
      <c r="AZ179" s="2"/>
      <c r="BA179" s="2"/>
      <c r="BB179" s="2"/>
      <c r="BC179" s="2"/>
      <c r="BD179" s="2">
        <f t="shared" si="149"/>
        <v>0</v>
      </c>
      <c r="BE179" s="2">
        <f t="shared" si="150"/>
        <v>18846.638794876897</v>
      </c>
      <c r="BF179" s="2">
        <f t="shared" si="151"/>
        <v>0</v>
      </c>
      <c r="BG179" s="2">
        <f t="shared" ref="BG179:BS179" si="192">SUM(BG180+BG184)</f>
        <v>14841</v>
      </c>
      <c r="BH179" s="2">
        <f t="shared" si="192"/>
        <v>37550</v>
      </c>
      <c r="BI179" s="2">
        <f t="shared" si="192"/>
        <v>12476.689999999999</v>
      </c>
      <c r="BJ179" s="2">
        <f t="shared" si="192"/>
        <v>0</v>
      </c>
      <c r="BK179" s="2">
        <f t="shared" si="192"/>
        <v>0</v>
      </c>
      <c r="BL179" s="2">
        <f t="shared" si="192"/>
        <v>37550</v>
      </c>
      <c r="BM179" s="2">
        <f t="shared" si="192"/>
        <v>37550</v>
      </c>
      <c r="BN179" s="2">
        <f t="shared" si="192"/>
        <v>6748.4400000000005</v>
      </c>
      <c r="BO179" s="2">
        <f t="shared" si="192"/>
        <v>2000</v>
      </c>
      <c r="BP179" s="2">
        <f t="shared" si="192"/>
        <v>27500</v>
      </c>
      <c r="BQ179" s="2">
        <f t="shared" si="192"/>
        <v>11945.79</v>
      </c>
      <c r="BR179" s="2">
        <f t="shared" si="192"/>
        <v>12050</v>
      </c>
      <c r="BS179" s="2">
        <f t="shared" si="192"/>
        <v>5099.2700000000004</v>
      </c>
      <c r="BT179" s="402">
        <f t="shared" si="123"/>
        <v>42.317593360995851</v>
      </c>
    </row>
    <row r="180" spans="1:72" x14ac:dyDescent="0.2">
      <c r="A180" s="19"/>
      <c r="B180" s="31"/>
      <c r="C180" s="20"/>
      <c r="D180" s="20"/>
      <c r="E180" s="20"/>
      <c r="F180" s="20"/>
      <c r="G180" s="20"/>
      <c r="H180" s="20"/>
      <c r="I180" s="32">
        <v>37</v>
      </c>
      <c r="J180" s="33" t="s">
        <v>51</v>
      </c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7"/>
      <c r="AY180" s="7"/>
      <c r="AZ180" s="7"/>
      <c r="BA180" s="7"/>
      <c r="BB180" s="7"/>
      <c r="BC180" s="7"/>
      <c r="BD180" s="7"/>
      <c r="BE180" s="7"/>
      <c r="BF180" s="7"/>
      <c r="BG180" s="7">
        <f>SUM(BG181)</f>
        <v>0</v>
      </c>
      <c r="BH180" s="7">
        <f>SUM(BH181)</f>
        <v>11500</v>
      </c>
      <c r="BI180" s="7">
        <f t="shared" ref="BI180:BS180" si="193">SUM(BI181)</f>
        <v>1350</v>
      </c>
      <c r="BJ180" s="7">
        <f t="shared" si="193"/>
        <v>0</v>
      </c>
      <c r="BK180" s="7">
        <f t="shared" si="193"/>
        <v>0</v>
      </c>
      <c r="BL180" s="7">
        <f t="shared" si="193"/>
        <v>11500</v>
      </c>
      <c r="BM180" s="7">
        <f t="shared" si="193"/>
        <v>11500</v>
      </c>
      <c r="BN180" s="7">
        <f t="shared" si="193"/>
        <v>0</v>
      </c>
      <c r="BO180" s="7">
        <f t="shared" si="193"/>
        <v>0</v>
      </c>
      <c r="BP180" s="7">
        <f t="shared" si="193"/>
        <v>11500</v>
      </c>
      <c r="BQ180" s="7">
        <f t="shared" si="193"/>
        <v>1500</v>
      </c>
      <c r="BR180" s="7">
        <f t="shared" si="193"/>
        <v>0</v>
      </c>
      <c r="BS180" s="7">
        <f t="shared" si="193"/>
        <v>0</v>
      </c>
      <c r="BT180" s="402">
        <v>0</v>
      </c>
    </row>
    <row r="181" spans="1:72" x14ac:dyDescent="0.2">
      <c r="A181" s="19"/>
      <c r="B181" s="31"/>
      <c r="C181" s="20"/>
      <c r="D181" s="20"/>
      <c r="E181" s="20"/>
      <c r="F181" s="20"/>
      <c r="G181" s="20"/>
      <c r="H181" s="20"/>
      <c r="I181" s="32">
        <v>372</v>
      </c>
      <c r="J181" s="33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7"/>
      <c r="AY181" s="7"/>
      <c r="AZ181" s="7"/>
      <c r="BA181" s="7"/>
      <c r="BB181" s="7"/>
      <c r="BC181" s="7"/>
      <c r="BD181" s="7"/>
      <c r="BE181" s="7"/>
      <c r="BF181" s="7"/>
      <c r="BG181" s="7">
        <f>SUM(BG182)</f>
        <v>0</v>
      </c>
      <c r="BH181" s="7">
        <f>SUM(BH182:BH183)</f>
        <v>11500</v>
      </c>
      <c r="BI181" s="7">
        <f t="shared" ref="BI181:BS181" si="194">SUM(BI182:BI183)</f>
        <v>1350</v>
      </c>
      <c r="BJ181" s="7">
        <f t="shared" si="194"/>
        <v>0</v>
      </c>
      <c r="BK181" s="7">
        <f t="shared" si="194"/>
        <v>0</v>
      </c>
      <c r="BL181" s="7">
        <f t="shared" si="194"/>
        <v>11500</v>
      </c>
      <c r="BM181" s="7">
        <f t="shared" si="194"/>
        <v>11500</v>
      </c>
      <c r="BN181" s="7">
        <f t="shared" si="194"/>
        <v>0</v>
      </c>
      <c r="BO181" s="7">
        <f t="shared" si="194"/>
        <v>0</v>
      </c>
      <c r="BP181" s="7">
        <f t="shared" si="194"/>
        <v>11500</v>
      </c>
      <c r="BQ181" s="7">
        <f t="shared" si="194"/>
        <v>1500</v>
      </c>
      <c r="BR181" s="7">
        <f t="shared" si="194"/>
        <v>0</v>
      </c>
      <c r="BS181" s="7">
        <f t="shared" si="194"/>
        <v>0</v>
      </c>
      <c r="BT181" s="402">
        <v>0</v>
      </c>
    </row>
    <row r="182" spans="1:72" x14ac:dyDescent="0.2">
      <c r="A182" s="19"/>
      <c r="B182" s="31"/>
      <c r="C182" s="20"/>
      <c r="D182" s="20"/>
      <c r="E182" s="20"/>
      <c r="F182" s="20"/>
      <c r="G182" s="20"/>
      <c r="H182" s="20"/>
      <c r="I182" s="405">
        <v>36611</v>
      </c>
      <c r="J182" s="33" t="s">
        <v>413</v>
      </c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>
        <v>10000</v>
      </c>
      <c r="BI182" s="7">
        <v>1350</v>
      </c>
      <c r="BJ182" s="7"/>
      <c r="BK182" s="7"/>
      <c r="BL182" s="2">
        <v>10000</v>
      </c>
      <c r="BM182" s="2">
        <v>10000</v>
      </c>
      <c r="BN182" s="7"/>
      <c r="BO182" s="7"/>
      <c r="BP182" s="7">
        <v>10000</v>
      </c>
      <c r="BQ182" s="7">
        <v>1500</v>
      </c>
      <c r="BR182" s="22">
        <f>SUM(BM182+BO182-BP182)</f>
        <v>0</v>
      </c>
      <c r="BS182" s="7"/>
      <c r="BT182" s="402">
        <v>0</v>
      </c>
    </row>
    <row r="183" spans="1:72" hidden="1" x14ac:dyDescent="0.2">
      <c r="A183" s="19"/>
      <c r="B183" s="31"/>
      <c r="C183" s="20"/>
      <c r="D183" s="20"/>
      <c r="E183" s="20"/>
      <c r="F183" s="20"/>
      <c r="G183" s="20"/>
      <c r="H183" s="20"/>
      <c r="I183" s="32">
        <v>37212</v>
      </c>
      <c r="J183" s="33" t="s">
        <v>414</v>
      </c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>
        <v>1500</v>
      </c>
      <c r="BI183" s="7"/>
      <c r="BJ183" s="7"/>
      <c r="BK183" s="7"/>
      <c r="BL183" s="2">
        <v>1500</v>
      </c>
      <c r="BM183" s="2">
        <v>1500</v>
      </c>
      <c r="BN183" s="7"/>
      <c r="BO183" s="7"/>
      <c r="BP183" s="7">
        <v>1500</v>
      </c>
      <c r="BQ183" s="7">
        <v>0</v>
      </c>
      <c r="BR183" s="22">
        <f>SUM(BM183+BO183-BP183)</f>
        <v>0</v>
      </c>
      <c r="BS183" s="7"/>
      <c r="BT183" s="402">
        <v>0</v>
      </c>
    </row>
    <row r="184" spans="1:72" x14ac:dyDescent="0.2">
      <c r="A184" s="29"/>
      <c r="B184" s="36" t="s">
        <v>370</v>
      </c>
      <c r="C184" s="35"/>
      <c r="D184" s="35"/>
      <c r="E184" s="35"/>
      <c r="F184" s="35"/>
      <c r="G184" s="35"/>
      <c r="H184" s="35"/>
      <c r="I184" s="21">
        <v>38</v>
      </c>
      <c r="J184" s="5" t="s">
        <v>14</v>
      </c>
      <c r="K184" s="22">
        <f t="shared" si="184"/>
        <v>8000</v>
      </c>
      <c r="L184" s="22">
        <f t="shared" si="184"/>
        <v>10000</v>
      </c>
      <c r="M184" s="22">
        <f t="shared" si="184"/>
        <v>10000</v>
      </c>
      <c r="N184" s="22">
        <f t="shared" si="184"/>
        <v>82000</v>
      </c>
      <c r="O184" s="22">
        <f t="shared" si="184"/>
        <v>82000</v>
      </c>
      <c r="P184" s="22">
        <f t="shared" si="184"/>
        <v>82000</v>
      </c>
      <c r="Q184" s="22">
        <f t="shared" si="184"/>
        <v>82000</v>
      </c>
      <c r="R184" s="22">
        <f t="shared" si="184"/>
        <v>37145.75</v>
      </c>
      <c r="S184" s="22">
        <f t="shared" si="184"/>
        <v>80000</v>
      </c>
      <c r="T184" s="22">
        <f t="shared" si="184"/>
        <v>29334.9</v>
      </c>
      <c r="U184" s="22">
        <f t="shared" si="184"/>
        <v>0</v>
      </c>
      <c r="V184" s="22">
        <f t="shared" si="184"/>
        <v>97.560975609756099</v>
      </c>
      <c r="W184" s="22">
        <f t="shared" si="184"/>
        <v>100000</v>
      </c>
      <c r="X184" s="22">
        <f t="shared" si="184"/>
        <v>100000</v>
      </c>
      <c r="Y184" s="22">
        <v>100000</v>
      </c>
      <c r="Z184" s="22">
        <v>100000</v>
      </c>
      <c r="AA184" s="22">
        <f t="shared" si="184"/>
        <v>116000</v>
      </c>
      <c r="AB184" s="22">
        <f t="shared" si="184"/>
        <v>63895.98</v>
      </c>
      <c r="AC184" s="22">
        <f t="shared" si="184"/>
        <v>116000</v>
      </c>
      <c r="AD184" s="22">
        <f t="shared" si="184"/>
        <v>116000</v>
      </c>
      <c r="AE184" s="22">
        <f t="shared" si="184"/>
        <v>0</v>
      </c>
      <c r="AF184" s="22">
        <f t="shared" si="185"/>
        <v>0</v>
      </c>
      <c r="AG184" s="22">
        <f t="shared" si="185"/>
        <v>116000</v>
      </c>
      <c r="AH184" s="22">
        <f t="shared" si="185"/>
        <v>80602.94</v>
      </c>
      <c r="AI184" s="22">
        <f>SUM(AI185)</f>
        <v>116000</v>
      </c>
      <c r="AJ184" s="22">
        <f>SUM(AJ185)</f>
        <v>51267.74</v>
      </c>
      <c r="AK184" s="22">
        <f>SUM(AK185)</f>
        <v>136000</v>
      </c>
      <c r="AL184" s="22">
        <f t="shared" si="185"/>
        <v>5000</v>
      </c>
      <c r="AM184" s="22">
        <f t="shared" si="185"/>
        <v>0</v>
      </c>
      <c r="AN184" s="22">
        <f t="shared" si="185"/>
        <v>141000</v>
      </c>
      <c r="AO184" s="22">
        <f t="shared" si="144"/>
        <v>18713.915986462274</v>
      </c>
      <c r="AP184" s="22">
        <f t="shared" si="185"/>
        <v>142000</v>
      </c>
      <c r="AQ184" s="22"/>
      <c r="AR184" s="22">
        <f t="shared" si="145"/>
        <v>18846.638794876897</v>
      </c>
      <c r="AS184" s="22"/>
      <c r="AT184" s="22">
        <f t="shared" ref="AT184:AV184" si="195">SUM(AT185)</f>
        <v>10906.460000000001</v>
      </c>
      <c r="AU184" s="22">
        <f t="shared" si="195"/>
        <v>0</v>
      </c>
      <c r="AV184" s="22">
        <f t="shared" si="195"/>
        <v>0</v>
      </c>
      <c r="AW184" s="22">
        <f>SUM(AR184+AU184-AV184)</f>
        <v>18846.638794876897</v>
      </c>
      <c r="AX184" s="2"/>
      <c r="AY184" s="2"/>
      <c r="AZ184" s="2"/>
      <c r="BA184" s="2"/>
      <c r="BB184" s="2"/>
      <c r="BC184" s="2"/>
      <c r="BD184" s="2">
        <f t="shared" si="149"/>
        <v>0</v>
      </c>
      <c r="BE184" s="2">
        <f t="shared" si="150"/>
        <v>18846.638794876897</v>
      </c>
      <c r="BF184" s="2">
        <f t="shared" si="151"/>
        <v>0</v>
      </c>
      <c r="BG184" s="2">
        <f>SUM(BG185)</f>
        <v>14841</v>
      </c>
      <c r="BH184" s="2">
        <f>SUM(BH185)</f>
        <v>26050</v>
      </c>
      <c r="BI184" s="2">
        <f t="shared" ref="BI184:BS184" si="196">SUM(BI185)</f>
        <v>11126.689999999999</v>
      </c>
      <c r="BJ184" s="2">
        <f t="shared" si="196"/>
        <v>0</v>
      </c>
      <c r="BK184" s="2">
        <f t="shared" si="196"/>
        <v>0</v>
      </c>
      <c r="BL184" s="2">
        <f t="shared" si="196"/>
        <v>26050</v>
      </c>
      <c r="BM184" s="2">
        <f t="shared" si="196"/>
        <v>26050</v>
      </c>
      <c r="BN184" s="2">
        <f t="shared" si="196"/>
        <v>6748.4400000000005</v>
      </c>
      <c r="BO184" s="2">
        <f t="shared" si="196"/>
        <v>2000</v>
      </c>
      <c r="BP184" s="2">
        <f t="shared" si="196"/>
        <v>16000</v>
      </c>
      <c r="BQ184" s="2">
        <f t="shared" si="196"/>
        <v>10445.790000000001</v>
      </c>
      <c r="BR184" s="2">
        <f t="shared" si="196"/>
        <v>12050</v>
      </c>
      <c r="BS184" s="2">
        <f t="shared" si="196"/>
        <v>5099.2700000000004</v>
      </c>
      <c r="BT184" s="402">
        <f t="shared" si="123"/>
        <v>42.317593360995851</v>
      </c>
    </row>
    <row r="185" spans="1:72" x14ac:dyDescent="0.2">
      <c r="A185" s="24"/>
      <c r="B185" s="31"/>
      <c r="C185" s="20"/>
      <c r="D185" s="20"/>
      <c r="E185" s="20"/>
      <c r="F185" s="20"/>
      <c r="G185" s="20"/>
      <c r="H185" s="20"/>
      <c r="I185" s="32">
        <v>381</v>
      </c>
      <c r="J185" s="33" t="s">
        <v>73</v>
      </c>
      <c r="K185" s="34">
        <f t="shared" ref="K185:X185" si="197">SUM(K187)</f>
        <v>8000</v>
      </c>
      <c r="L185" s="34">
        <f t="shared" si="197"/>
        <v>10000</v>
      </c>
      <c r="M185" s="34">
        <f t="shared" si="197"/>
        <v>10000</v>
      </c>
      <c r="N185" s="34">
        <f t="shared" si="197"/>
        <v>82000</v>
      </c>
      <c r="O185" s="34">
        <f t="shared" si="197"/>
        <v>82000</v>
      </c>
      <c r="P185" s="34">
        <f t="shared" si="197"/>
        <v>82000</v>
      </c>
      <c r="Q185" s="34">
        <f t="shared" si="197"/>
        <v>82000</v>
      </c>
      <c r="R185" s="34">
        <f t="shared" si="197"/>
        <v>37145.75</v>
      </c>
      <c r="S185" s="34">
        <f t="shared" si="197"/>
        <v>80000</v>
      </c>
      <c r="T185" s="34">
        <f t="shared" si="197"/>
        <v>29334.9</v>
      </c>
      <c r="U185" s="34">
        <f t="shared" si="197"/>
        <v>0</v>
      </c>
      <c r="V185" s="34">
        <f t="shared" si="197"/>
        <v>97.560975609756099</v>
      </c>
      <c r="W185" s="34">
        <f t="shared" si="197"/>
        <v>100000</v>
      </c>
      <c r="X185" s="34">
        <f t="shared" si="197"/>
        <v>100000</v>
      </c>
      <c r="Y185" s="34">
        <v>100000</v>
      </c>
      <c r="Z185" s="34">
        <v>100000</v>
      </c>
      <c r="AA185" s="34">
        <f>SUM(AA187:AA191)</f>
        <v>116000</v>
      </c>
      <c r="AB185" s="34">
        <f t="shared" ref="AB185" si="198">SUM(AB187:AB191)</f>
        <v>63895.98</v>
      </c>
      <c r="AC185" s="34">
        <f>SUM(AC187:AC191)</f>
        <v>116000</v>
      </c>
      <c r="AD185" s="34">
        <f>SUM(AD187:AD191)</f>
        <v>116000</v>
      </c>
      <c r="AE185" s="34">
        <f t="shared" ref="AE185:AP185" si="199">SUM(AE187:AE191)</f>
        <v>0</v>
      </c>
      <c r="AF185" s="34">
        <f t="shared" si="199"/>
        <v>0</v>
      </c>
      <c r="AG185" s="34">
        <f t="shared" si="199"/>
        <v>116000</v>
      </c>
      <c r="AH185" s="34">
        <f t="shared" si="199"/>
        <v>80602.94</v>
      </c>
      <c r="AI185" s="34">
        <f t="shared" si="199"/>
        <v>116000</v>
      </c>
      <c r="AJ185" s="34">
        <f t="shared" si="199"/>
        <v>51267.74</v>
      </c>
      <c r="AK185" s="34">
        <f t="shared" si="199"/>
        <v>136000</v>
      </c>
      <c r="AL185" s="34">
        <f t="shared" si="199"/>
        <v>5000</v>
      </c>
      <c r="AM185" s="34">
        <f t="shared" si="199"/>
        <v>0</v>
      </c>
      <c r="AN185" s="34">
        <f t="shared" si="199"/>
        <v>141000</v>
      </c>
      <c r="AO185" s="22">
        <f t="shared" si="144"/>
        <v>18713.915986462274</v>
      </c>
      <c r="AP185" s="34">
        <f t="shared" si="199"/>
        <v>142000</v>
      </c>
      <c r="AQ185" s="34"/>
      <c r="AR185" s="22">
        <f t="shared" si="145"/>
        <v>18846.638794876897</v>
      </c>
      <c r="AS185" s="22"/>
      <c r="AT185" s="22">
        <f t="shared" ref="AT185:AV185" si="200">SUM(AT187:AT191)</f>
        <v>10906.460000000001</v>
      </c>
      <c r="AU185" s="22">
        <f t="shared" si="200"/>
        <v>0</v>
      </c>
      <c r="AV185" s="22">
        <f t="shared" si="200"/>
        <v>0</v>
      </c>
      <c r="AW185" s="22">
        <f>SUM(AR185+AU185-AV185)</f>
        <v>18846.638794876897</v>
      </c>
      <c r="AX185" s="2"/>
      <c r="AY185" s="2"/>
      <c r="AZ185" s="2"/>
      <c r="BA185" s="2"/>
      <c r="BB185" s="2"/>
      <c r="BC185" s="2"/>
      <c r="BD185" s="2">
        <f t="shared" si="149"/>
        <v>0</v>
      </c>
      <c r="BE185" s="2">
        <f t="shared" si="150"/>
        <v>18846.638794876897</v>
      </c>
      <c r="BF185" s="2">
        <f t="shared" si="151"/>
        <v>0</v>
      </c>
      <c r="BG185" s="2">
        <f>SUM(BG186:BG191)</f>
        <v>14841</v>
      </c>
      <c r="BH185" s="2">
        <f>SUM(BH186:BH191)</f>
        <v>26050</v>
      </c>
      <c r="BI185" s="2">
        <f t="shared" ref="BI185:BS185" si="201">SUM(BI186:BI191)</f>
        <v>11126.689999999999</v>
      </c>
      <c r="BJ185" s="2">
        <f t="shared" si="201"/>
        <v>0</v>
      </c>
      <c r="BK185" s="2">
        <f t="shared" si="201"/>
        <v>0</v>
      </c>
      <c r="BL185" s="2">
        <f t="shared" si="201"/>
        <v>26050</v>
      </c>
      <c r="BM185" s="2">
        <f t="shared" si="201"/>
        <v>26050</v>
      </c>
      <c r="BN185" s="2">
        <f t="shared" si="201"/>
        <v>6748.4400000000005</v>
      </c>
      <c r="BO185" s="2">
        <f t="shared" si="201"/>
        <v>2000</v>
      </c>
      <c r="BP185" s="2">
        <f t="shared" si="201"/>
        <v>16000</v>
      </c>
      <c r="BQ185" s="2">
        <f t="shared" si="201"/>
        <v>10445.790000000001</v>
      </c>
      <c r="BR185" s="2">
        <f t="shared" si="201"/>
        <v>12050</v>
      </c>
      <c r="BS185" s="2">
        <f t="shared" si="201"/>
        <v>5099.2700000000004</v>
      </c>
      <c r="BT185" s="402">
        <f t="shared" si="123"/>
        <v>42.317593360995851</v>
      </c>
    </row>
    <row r="186" spans="1:72" hidden="1" x14ac:dyDescent="0.2">
      <c r="A186" s="24"/>
      <c r="B186" s="31"/>
      <c r="C186" s="20"/>
      <c r="D186" s="20"/>
      <c r="E186" s="20"/>
      <c r="F186" s="20"/>
      <c r="G186" s="20"/>
      <c r="H186" s="20"/>
      <c r="I186" s="32">
        <v>38113</v>
      </c>
      <c r="J186" s="33" t="s">
        <v>415</v>
      </c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22"/>
      <c r="AP186" s="34"/>
      <c r="AQ186" s="34"/>
      <c r="AR186" s="22"/>
      <c r="AS186" s="22"/>
      <c r="AT186" s="22"/>
      <c r="AU186" s="22"/>
      <c r="AV186" s="22"/>
      <c r="AW186" s="2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>
        <v>4000</v>
      </c>
      <c r="BI186" s="2"/>
      <c r="BJ186" s="2"/>
      <c r="BK186" s="2"/>
      <c r="BL186" s="2">
        <v>4000</v>
      </c>
      <c r="BM186" s="2">
        <v>4000</v>
      </c>
      <c r="BN186" s="2"/>
      <c r="BO186" s="2"/>
      <c r="BP186" s="2">
        <v>4000</v>
      </c>
      <c r="BQ186" s="2">
        <v>0</v>
      </c>
      <c r="BR186" s="22">
        <f t="shared" ref="BR186:BR191" si="202">SUM(BM186+BO186-BP186)</f>
        <v>0</v>
      </c>
      <c r="BS186" s="2"/>
      <c r="BT186" s="402">
        <v>0</v>
      </c>
    </row>
    <row r="187" spans="1:72" x14ac:dyDescent="0.2">
      <c r="A187" s="24"/>
      <c r="B187" s="31"/>
      <c r="C187" s="20"/>
      <c r="D187" s="20"/>
      <c r="E187" s="20"/>
      <c r="F187" s="20"/>
      <c r="G187" s="20"/>
      <c r="H187" s="20"/>
      <c r="I187" s="32">
        <v>36612</v>
      </c>
      <c r="J187" s="33" t="s">
        <v>163</v>
      </c>
      <c r="K187" s="34">
        <v>8000</v>
      </c>
      <c r="L187" s="34">
        <v>10000</v>
      </c>
      <c r="M187" s="34">
        <v>10000</v>
      </c>
      <c r="N187" s="34">
        <v>82000</v>
      </c>
      <c r="O187" s="34">
        <v>82000</v>
      </c>
      <c r="P187" s="34">
        <v>82000</v>
      </c>
      <c r="Q187" s="34">
        <v>82000</v>
      </c>
      <c r="R187" s="34">
        <v>37145.75</v>
      </c>
      <c r="S187" s="34">
        <v>80000</v>
      </c>
      <c r="T187" s="34">
        <v>29334.9</v>
      </c>
      <c r="U187" s="34"/>
      <c r="V187" s="22">
        <f t="shared" si="91"/>
        <v>97.560975609756099</v>
      </c>
      <c r="W187" s="34">
        <v>100000</v>
      </c>
      <c r="X187" s="34">
        <v>100000</v>
      </c>
      <c r="Y187" s="34">
        <v>100000</v>
      </c>
      <c r="Z187" s="34">
        <v>100000</v>
      </c>
      <c r="AA187" s="34">
        <v>96000</v>
      </c>
      <c r="AB187" s="34">
        <v>31947.99</v>
      </c>
      <c r="AC187" s="34">
        <v>96000</v>
      </c>
      <c r="AD187" s="34">
        <v>92000</v>
      </c>
      <c r="AE187" s="34"/>
      <c r="AF187" s="34"/>
      <c r="AG187" s="37">
        <f>SUM(AD187+AE187-AF187)</f>
        <v>92000</v>
      </c>
      <c r="AH187" s="34">
        <v>80602.94</v>
      </c>
      <c r="AI187" s="34">
        <v>97000</v>
      </c>
      <c r="AJ187" s="2">
        <v>45465.24</v>
      </c>
      <c r="AK187" s="34">
        <v>117000</v>
      </c>
      <c r="AL187" s="34"/>
      <c r="AM187" s="34"/>
      <c r="AN187" s="2">
        <f t="shared" si="180"/>
        <v>117000</v>
      </c>
      <c r="AO187" s="22">
        <f t="shared" si="144"/>
        <v>15528.568584511248</v>
      </c>
      <c r="AP187" s="2">
        <v>117000</v>
      </c>
      <c r="AQ187" s="2"/>
      <c r="AR187" s="22">
        <f t="shared" si="145"/>
        <v>15528.568584511248</v>
      </c>
      <c r="AS187" s="22">
        <v>9118.94</v>
      </c>
      <c r="AT187" s="22">
        <v>9118.94</v>
      </c>
      <c r="AU187" s="22"/>
      <c r="AV187" s="22"/>
      <c r="AW187" s="22">
        <f t="shared" ref="AW187:AW202" si="203">SUM(AR187+AU187-AV187)</f>
        <v>15528.568584511248</v>
      </c>
      <c r="AX187" s="2"/>
      <c r="AY187" s="2"/>
      <c r="AZ187" s="2">
        <v>15528.57</v>
      </c>
      <c r="BA187" s="2"/>
      <c r="BB187" s="2"/>
      <c r="BC187" s="2"/>
      <c r="BD187" s="2">
        <f t="shared" si="149"/>
        <v>15528.57</v>
      </c>
      <c r="BE187" s="2">
        <f t="shared" si="150"/>
        <v>-1.4154887521726778E-3</v>
      </c>
      <c r="BF187" s="2">
        <f t="shared" si="151"/>
        <v>-15528.57</v>
      </c>
      <c r="BG187" s="2">
        <v>12202.28</v>
      </c>
      <c r="BH187" s="2">
        <v>16500</v>
      </c>
      <c r="BI187" s="2">
        <v>11035.23</v>
      </c>
      <c r="BJ187" s="2"/>
      <c r="BK187" s="2"/>
      <c r="BL187" s="2">
        <v>16500</v>
      </c>
      <c r="BM187" s="2">
        <v>16500</v>
      </c>
      <c r="BN187" s="2">
        <v>2528.0500000000002</v>
      </c>
      <c r="BO187" s="2"/>
      <c r="BP187" s="2">
        <v>10000</v>
      </c>
      <c r="BQ187" s="2">
        <v>5416.91</v>
      </c>
      <c r="BR187" s="22">
        <f t="shared" si="202"/>
        <v>6500</v>
      </c>
      <c r="BS187" s="2">
        <v>519.78</v>
      </c>
      <c r="BT187" s="402">
        <f t="shared" si="123"/>
        <v>7.9966153846153842</v>
      </c>
    </row>
    <row r="188" spans="1:72" hidden="1" x14ac:dyDescent="0.2">
      <c r="A188" s="24"/>
      <c r="B188" s="31"/>
      <c r="C188" s="20"/>
      <c r="D188" s="20"/>
      <c r="E188" s="20"/>
      <c r="F188" s="20"/>
      <c r="G188" s="20"/>
      <c r="H188" s="20"/>
      <c r="I188" s="32">
        <v>36612</v>
      </c>
      <c r="J188" s="33" t="s">
        <v>881</v>
      </c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22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7"/>
      <c r="AH188" s="34"/>
      <c r="AI188" s="34"/>
      <c r="AJ188" s="2"/>
      <c r="AK188" s="34"/>
      <c r="AL188" s="34"/>
      <c r="AM188" s="34"/>
      <c r="AN188" s="2"/>
      <c r="AO188" s="22"/>
      <c r="AP188" s="2"/>
      <c r="AQ188" s="2"/>
      <c r="AR188" s="22"/>
      <c r="AS188" s="22"/>
      <c r="AT188" s="22"/>
      <c r="AU188" s="22"/>
      <c r="AV188" s="22"/>
      <c r="AW188" s="2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2">
        <f t="shared" si="202"/>
        <v>0</v>
      </c>
      <c r="BS188" s="2"/>
      <c r="BT188" s="402" t="e">
        <f t="shared" si="123"/>
        <v>#DIV/0!</v>
      </c>
    </row>
    <row r="189" spans="1:72" x14ac:dyDescent="0.2">
      <c r="A189" s="24"/>
      <c r="B189" s="31"/>
      <c r="C189" s="20"/>
      <c r="D189" s="20"/>
      <c r="E189" s="20"/>
      <c r="F189" s="20"/>
      <c r="G189" s="20"/>
      <c r="H189" s="20"/>
      <c r="I189" s="32">
        <v>38113</v>
      </c>
      <c r="J189" s="33" t="s">
        <v>315</v>
      </c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22"/>
      <c r="W189" s="34"/>
      <c r="X189" s="34"/>
      <c r="Y189" s="34"/>
      <c r="Z189" s="34"/>
      <c r="AA189" s="34"/>
      <c r="AB189" s="34"/>
      <c r="AC189" s="34"/>
      <c r="AD189" s="34">
        <v>4000</v>
      </c>
      <c r="AE189" s="34"/>
      <c r="AF189" s="34"/>
      <c r="AG189" s="37">
        <f t="shared" ref="AG189:AG191" si="204">SUM(AD189+AE189-AF189)</f>
        <v>4000</v>
      </c>
      <c r="AH189" s="34"/>
      <c r="AI189" s="34">
        <v>4000</v>
      </c>
      <c r="AJ189" s="2">
        <v>0</v>
      </c>
      <c r="AK189" s="34">
        <v>4000</v>
      </c>
      <c r="AL189" s="34"/>
      <c r="AM189" s="34"/>
      <c r="AN189" s="2">
        <f t="shared" si="180"/>
        <v>4000</v>
      </c>
      <c r="AO189" s="22">
        <f t="shared" si="144"/>
        <v>530.89123365850423</v>
      </c>
      <c r="AP189" s="2">
        <v>0</v>
      </c>
      <c r="AQ189" s="2"/>
      <c r="AR189" s="22">
        <f t="shared" si="145"/>
        <v>0</v>
      </c>
      <c r="AS189" s="22"/>
      <c r="AT189" s="22"/>
      <c r="AU189" s="22"/>
      <c r="AV189" s="22"/>
      <c r="AW189" s="22">
        <f t="shared" si="203"/>
        <v>0</v>
      </c>
      <c r="AX189" s="2"/>
      <c r="AY189" s="2"/>
      <c r="AZ189" s="2"/>
      <c r="BA189" s="2"/>
      <c r="BB189" s="2"/>
      <c r="BC189" s="2"/>
      <c r="BD189" s="2">
        <f t="shared" si="149"/>
        <v>0</v>
      </c>
      <c r="BE189" s="2">
        <f t="shared" si="150"/>
        <v>0</v>
      </c>
      <c r="BF189" s="2">
        <f t="shared" si="151"/>
        <v>0</v>
      </c>
      <c r="BG189" s="2"/>
      <c r="BH189" s="2">
        <v>550</v>
      </c>
      <c r="BI189" s="2"/>
      <c r="BJ189" s="2"/>
      <c r="BK189" s="2"/>
      <c r="BL189" s="2">
        <v>550</v>
      </c>
      <c r="BM189" s="2">
        <v>550</v>
      </c>
      <c r="BN189" s="2">
        <v>450</v>
      </c>
      <c r="BO189" s="2"/>
      <c r="BP189" s="2">
        <v>100</v>
      </c>
      <c r="BQ189" s="2">
        <v>540</v>
      </c>
      <c r="BR189" s="22">
        <f t="shared" si="202"/>
        <v>450</v>
      </c>
      <c r="BS189" s="2">
        <v>450</v>
      </c>
      <c r="BT189" s="402">
        <f t="shared" si="123"/>
        <v>100</v>
      </c>
    </row>
    <row r="190" spans="1:72" x14ac:dyDescent="0.2">
      <c r="A190" s="24"/>
      <c r="B190" s="31"/>
      <c r="C190" s="20"/>
      <c r="D190" s="20"/>
      <c r="E190" s="20"/>
      <c r="F190" s="20"/>
      <c r="G190" s="20"/>
      <c r="H190" s="20"/>
      <c r="I190" s="32">
        <v>38113</v>
      </c>
      <c r="J190" s="33" t="s">
        <v>362</v>
      </c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22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7"/>
      <c r="AH190" s="34"/>
      <c r="AI190" s="34"/>
      <c r="AJ190" s="2"/>
      <c r="AK190" s="34"/>
      <c r="AL190" s="34"/>
      <c r="AM190" s="34"/>
      <c r="AN190" s="2"/>
      <c r="AO190" s="22">
        <f t="shared" si="144"/>
        <v>0</v>
      </c>
      <c r="AP190" s="2">
        <v>5000</v>
      </c>
      <c r="AQ190" s="2"/>
      <c r="AR190" s="22">
        <f t="shared" si="145"/>
        <v>663.61404207313024</v>
      </c>
      <c r="AS190" s="22"/>
      <c r="AT190" s="22"/>
      <c r="AU190" s="22"/>
      <c r="AV190" s="22"/>
      <c r="AW190" s="22">
        <f t="shared" si="203"/>
        <v>663.61404207313024</v>
      </c>
      <c r="AX190" s="2"/>
      <c r="AY190" s="2"/>
      <c r="AZ190" s="2">
        <v>663.61</v>
      </c>
      <c r="BA190" s="2"/>
      <c r="BB190" s="2"/>
      <c r="BC190" s="2"/>
      <c r="BD190" s="2">
        <f t="shared" si="149"/>
        <v>663.61</v>
      </c>
      <c r="BE190" s="2">
        <f t="shared" si="150"/>
        <v>4.0420731302219792E-3</v>
      </c>
      <c r="BF190" s="2">
        <f t="shared" si="151"/>
        <v>-663.61</v>
      </c>
      <c r="BG190" s="2"/>
      <c r="BH190" s="2">
        <v>2000</v>
      </c>
      <c r="BI190" s="2">
        <v>91.46</v>
      </c>
      <c r="BJ190" s="2"/>
      <c r="BK190" s="2"/>
      <c r="BL190" s="2">
        <v>2000</v>
      </c>
      <c r="BM190" s="2">
        <v>2000</v>
      </c>
      <c r="BN190" s="2">
        <v>75.650000000000006</v>
      </c>
      <c r="BO190" s="2"/>
      <c r="BP190" s="2">
        <v>1900</v>
      </c>
      <c r="BQ190" s="2">
        <v>206.86</v>
      </c>
      <c r="BR190" s="22">
        <f t="shared" si="202"/>
        <v>100</v>
      </c>
      <c r="BS190" s="2">
        <v>75.650000000000006</v>
      </c>
      <c r="BT190" s="402">
        <f t="shared" si="123"/>
        <v>75.650000000000006</v>
      </c>
    </row>
    <row r="191" spans="1:72" x14ac:dyDescent="0.2">
      <c r="A191" s="24"/>
      <c r="B191" s="31"/>
      <c r="C191" s="20"/>
      <c r="D191" s="20"/>
      <c r="E191" s="20"/>
      <c r="F191" s="20"/>
      <c r="G191" s="20"/>
      <c r="H191" s="20"/>
      <c r="I191" s="32">
        <v>38113</v>
      </c>
      <c r="J191" s="33" t="s">
        <v>261</v>
      </c>
      <c r="K191" s="34">
        <v>8000</v>
      </c>
      <c r="L191" s="34">
        <v>10000</v>
      </c>
      <c r="M191" s="34">
        <v>10000</v>
      </c>
      <c r="N191" s="34">
        <v>82000</v>
      </c>
      <c r="O191" s="34">
        <v>82000</v>
      </c>
      <c r="P191" s="34">
        <v>82000</v>
      </c>
      <c r="Q191" s="34">
        <v>82000</v>
      </c>
      <c r="R191" s="34">
        <v>37145.75</v>
      </c>
      <c r="S191" s="34">
        <v>80000</v>
      </c>
      <c r="T191" s="34">
        <v>29334.9</v>
      </c>
      <c r="U191" s="34"/>
      <c r="V191" s="22">
        <f t="shared" ref="V191" si="205">S191/P191*100</f>
        <v>97.560975609756099</v>
      </c>
      <c r="W191" s="34">
        <v>100000</v>
      </c>
      <c r="X191" s="34">
        <v>100000</v>
      </c>
      <c r="Y191" s="34"/>
      <c r="Z191" s="34"/>
      <c r="AA191" s="34">
        <v>20000</v>
      </c>
      <c r="AB191" s="34">
        <v>31947.99</v>
      </c>
      <c r="AC191" s="34">
        <v>20000</v>
      </c>
      <c r="AD191" s="34">
        <v>20000</v>
      </c>
      <c r="AE191" s="34"/>
      <c r="AF191" s="34"/>
      <c r="AG191" s="37">
        <f t="shared" si="204"/>
        <v>20000</v>
      </c>
      <c r="AH191" s="34"/>
      <c r="AI191" s="34">
        <v>15000</v>
      </c>
      <c r="AJ191" s="2">
        <v>5802.5</v>
      </c>
      <c r="AK191" s="34">
        <v>15000</v>
      </c>
      <c r="AL191" s="34">
        <v>5000</v>
      </c>
      <c r="AM191" s="34"/>
      <c r="AN191" s="2">
        <f t="shared" si="180"/>
        <v>20000</v>
      </c>
      <c r="AO191" s="22">
        <f t="shared" si="144"/>
        <v>2654.4561682925209</v>
      </c>
      <c r="AP191" s="2">
        <v>20000</v>
      </c>
      <c r="AQ191" s="2"/>
      <c r="AR191" s="22">
        <f t="shared" si="145"/>
        <v>2654.4561682925209</v>
      </c>
      <c r="AS191" s="22">
        <v>1787.52</v>
      </c>
      <c r="AT191" s="22">
        <v>1787.52</v>
      </c>
      <c r="AU191" s="22"/>
      <c r="AV191" s="22"/>
      <c r="AW191" s="22">
        <f t="shared" si="203"/>
        <v>2654.4561682925209</v>
      </c>
      <c r="AX191" s="2"/>
      <c r="AY191" s="2"/>
      <c r="AZ191" s="2">
        <v>2654.46</v>
      </c>
      <c r="BA191" s="2"/>
      <c r="BB191" s="2"/>
      <c r="BC191" s="2"/>
      <c r="BD191" s="2">
        <f t="shared" si="149"/>
        <v>2654.46</v>
      </c>
      <c r="BE191" s="2">
        <f t="shared" si="150"/>
        <v>-3.8317074790938932E-3</v>
      </c>
      <c r="BF191" s="2">
        <f t="shared" si="151"/>
        <v>-2654.46</v>
      </c>
      <c r="BG191" s="2">
        <v>2638.72</v>
      </c>
      <c r="BH191" s="2">
        <v>3000</v>
      </c>
      <c r="BI191" s="2"/>
      <c r="BJ191" s="2"/>
      <c r="BK191" s="2"/>
      <c r="BL191" s="2">
        <v>3000</v>
      </c>
      <c r="BM191" s="2">
        <v>3000</v>
      </c>
      <c r="BN191" s="2">
        <v>3694.74</v>
      </c>
      <c r="BO191" s="2">
        <v>2000</v>
      </c>
      <c r="BP191" s="2"/>
      <c r="BQ191" s="2">
        <v>4282.0200000000004</v>
      </c>
      <c r="BR191" s="22">
        <f t="shared" si="202"/>
        <v>5000</v>
      </c>
      <c r="BS191" s="2">
        <v>4053.84</v>
      </c>
      <c r="BT191" s="402">
        <f t="shared" si="123"/>
        <v>81.076800000000006</v>
      </c>
    </row>
    <row r="192" spans="1:72" x14ac:dyDescent="0.2">
      <c r="A192" s="24" t="s">
        <v>109</v>
      </c>
      <c r="B192" s="31"/>
      <c r="C192" s="20"/>
      <c r="D192" s="20"/>
      <c r="E192" s="20"/>
      <c r="F192" s="20"/>
      <c r="G192" s="20"/>
      <c r="H192" s="20"/>
      <c r="I192" s="32" t="s">
        <v>21</v>
      </c>
      <c r="J192" s="33" t="s">
        <v>110</v>
      </c>
      <c r="K192" s="34">
        <f t="shared" ref="K192:AE198" si="206">SUM(K193)</f>
        <v>74578.36</v>
      </c>
      <c r="L192" s="34">
        <f t="shared" si="206"/>
        <v>15000</v>
      </c>
      <c r="M192" s="34">
        <f t="shared" si="206"/>
        <v>15000</v>
      </c>
      <c r="N192" s="34">
        <f t="shared" si="206"/>
        <v>40000</v>
      </c>
      <c r="O192" s="34">
        <f t="shared" si="206"/>
        <v>40000</v>
      </c>
      <c r="P192" s="34">
        <f t="shared" si="206"/>
        <v>47000</v>
      </c>
      <c r="Q192" s="34">
        <f t="shared" si="206"/>
        <v>47000</v>
      </c>
      <c r="R192" s="34">
        <f t="shared" si="206"/>
        <v>5410.5</v>
      </c>
      <c r="S192" s="34">
        <f t="shared" si="206"/>
        <v>30000</v>
      </c>
      <c r="T192" s="34">
        <f t="shared" si="206"/>
        <v>8352</v>
      </c>
      <c r="U192" s="34">
        <f t="shared" si="206"/>
        <v>0</v>
      </c>
      <c r="V192" s="34">
        <f t="shared" si="206"/>
        <v>63.829787234042556</v>
      </c>
      <c r="W192" s="34">
        <f t="shared" si="206"/>
        <v>30000</v>
      </c>
      <c r="X192" s="34">
        <f t="shared" si="206"/>
        <v>15000</v>
      </c>
      <c r="Y192" s="34">
        <f t="shared" si="206"/>
        <v>30000</v>
      </c>
      <c r="Z192" s="34">
        <f t="shared" si="206"/>
        <v>30000</v>
      </c>
      <c r="AA192" s="34">
        <f t="shared" si="206"/>
        <v>35000</v>
      </c>
      <c r="AB192" s="34">
        <f t="shared" si="206"/>
        <v>6735.11</v>
      </c>
      <c r="AC192" s="34">
        <f t="shared" si="206"/>
        <v>35000</v>
      </c>
      <c r="AD192" s="34">
        <f t="shared" si="206"/>
        <v>35000</v>
      </c>
      <c r="AE192" s="34">
        <f t="shared" si="206"/>
        <v>0</v>
      </c>
      <c r="AF192" s="34">
        <f t="shared" ref="AF192:AQ198" si="207">SUM(AF193)</f>
        <v>0</v>
      </c>
      <c r="AG192" s="34">
        <f t="shared" si="207"/>
        <v>35000</v>
      </c>
      <c r="AH192" s="34">
        <f t="shared" si="207"/>
        <v>6097.03</v>
      </c>
      <c r="AI192" s="34">
        <f t="shared" si="207"/>
        <v>35000</v>
      </c>
      <c r="AJ192" s="34">
        <f t="shared" si="207"/>
        <v>5570.24</v>
      </c>
      <c r="AK192" s="34">
        <f t="shared" si="207"/>
        <v>35000</v>
      </c>
      <c r="AL192" s="34">
        <f t="shared" si="207"/>
        <v>0</v>
      </c>
      <c r="AM192" s="34">
        <f t="shared" si="207"/>
        <v>0</v>
      </c>
      <c r="AN192" s="34">
        <f t="shared" si="207"/>
        <v>35000</v>
      </c>
      <c r="AO192" s="22">
        <f t="shared" si="144"/>
        <v>4645.298294511912</v>
      </c>
      <c r="AP192" s="34">
        <f t="shared" si="207"/>
        <v>25000</v>
      </c>
      <c r="AQ192" s="34">
        <f t="shared" si="207"/>
        <v>0</v>
      </c>
      <c r="AR192" s="22">
        <f t="shared" si="145"/>
        <v>3318.0702103656513</v>
      </c>
      <c r="AS192" s="22"/>
      <c r="AT192" s="22">
        <f t="shared" ref="AT192:AV192" si="208">SUM(AT193)</f>
        <v>1668.75</v>
      </c>
      <c r="AU192" s="22">
        <f t="shared" si="208"/>
        <v>0</v>
      </c>
      <c r="AV192" s="22">
        <f t="shared" si="208"/>
        <v>0</v>
      </c>
      <c r="AW192" s="22">
        <f t="shared" si="203"/>
        <v>3318.0702103656513</v>
      </c>
      <c r="AX192" s="2"/>
      <c r="AY192" s="2"/>
      <c r="AZ192" s="2"/>
      <c r="BA192" s="2"/>
      <c r="BB192" s="2"/>
      <c r="BC192" s="2"/>
      <c r="BD192" s="2">
        <f t="shared" si="149"/>
        <v>0</v>
      </c>
      <c r="BE192" s="2">
        <f t="shared" si="150"/>
        <v>3318.0702103656513</v>
      </c>
      <c r="BF192" s="2">
        <f t="shared" si="151"/>
        <v>0</v>
      </c>
      <c r="BG192" s="2">
        <f>SUM(BG196)</f>
        <v>2056.1999999999998</v>
      </c>
      <c r="BH192" s="2">
        <f>SUM(BH196)</f>
        <v>3300</v>
      </c>
      <c r="BI192" s="2">
        <f t="shared" ref="BI192:BS192" si="209">SUM(BI196)</f>
        <v>1035.3</v>
      </c>
      <c r="BJ192" s="2">
        <f t="shared" si="209"/>
        <v>0</v>
      </c>
      <c r="BK192" s="2">
        <f t="shared" si="209"/>
        <v>0</v>
      </c>
      <c r="BL192" s="2">
        <f t="shared" si="209"/>
        <v>3300</v>
      </c>
      <c r="BM192" s="2">
        <f t="shared" si="209"/>
        <v>3300</v>
      </c>
      <c r="BN192" s="2">
        <f t="shared" si="209"/>
        <v>1562.88</v>
      </c>
      <c r="BO192" s="2">
        <f t="shared" si="209"/>
        <v>700</v>
      </c>
      <c r="BP192" s="2">
        <f t="shared" si="209"/>
        <v>0</v>
      </c>
      <c r="BQ192" s="2">
        <f t="shared" si="209"/>
        <v>1755.3</v>
      </c>
      <c r="BR192" s="2">
        <f t="shared" si="209"/>
        <v>4000</v>
      </c>
      <c r="BS192" s="2">
        <f t="shared" si="209"/>
        <v>1562.88</v>
      </c>
      <c r="BT192" s="402">
        <f t="shared" si="123"/>
        <v>39.072000000000003</v>
      </c>
    </row>
    <row r="193" spans="1:72" hidden="1" x14ac:dyDescent="0.2">
      <c r="A193" s="24"/>
      <c r="B193" s="31"/>
      <c r="C193" s="20"/>
      <c r="D193" s="20"/>
      <c r="E193" s="20"/>
      <c r="F193" s="20"/>
      <c r="G193" s="20"/>
      <c r="H193" s="20"/>
      <c r="I193" s="32" t="s">
        <v>111</v>
      </c>
      <c r="J193" s="33"/>
      <c r="K193" s="34">
        <f t="shared" ref="K193:AQ193" si="210">SUM(K196)</f>
        <v>74578.36</v>
      </c>
      <c r="L193" s="34">
        <f t="shared" si="210"/>
        <v>15000</v>
      </c>
      <c r="M193" s="34">
        <f t="shared" si="210"/>
        <v>15000</v>
      </c>
      <c r="N193" s="34">
        <f t="shared" si="210"/>
        <v>40000</v>
      </c>
      <c r="O193" s="34">
        <f t="shared" si="210"/>
        <v>40000</v>
      </c>
      <c r="P193" s="34">
        <f t="shared" si="210"/>
        <v>47000</v>
      </c>
      <c r="Q193" s="34">
        <f t="shared" si="210"/>
        <v>47000</v>
      </c>
      <c r="R193" s="34">
        <f t="shared" si="210"/>
        <v>5410.5</v>
      </c>
      <c r="S193" s="34">
        <f t="shared" si="210"/>
        <v>30000</v>
      </c>
      <c r="T193" s="34">
        <f t="shared" si="210"/>
        <v>8352</v>
      </c>
      <c r="U193" s="34">
        <f t="shared" si="210"/>
        <v>0</v>
      </c>
      <c r="V193" s="34">
        <f t="shared" si="210"/>
        <v>63.829787234042556</v>
      </c>
      <c r="W193" s="34">
        <f t="shared" si="210"/>
        <v>30000</v>
      </c>
      <c r="X193" s="34">
        <f t="shared" si="210"/>
        <v>15000</v>
      </c>
      <c r="Y193" s="34">
        <f t="shared" si="210"/>
        <v>30000</v>
      </c>
      <c r="Z193" s="34">
        <f t="shared" si="210"/>
        <v>30000</v>
      </c>
      <c r="AA193" s="34">
        <f t="shared" si="210"/>
        <v>35000</v>
      </c>
      <c r="AB193" s="34">
        <f t="shared" si="210"/>
        <v>6735.11</v>
      </c>
      <c r="AC193" s="34">
        <f t="shared" si="210"/>
        <v>35000</v>
      </c>
      <c r="AD193" s="34">
        <f t="shared" si="210"/>
        <v>35000</v>
      </c>
      <c r="AE193" s="34">
        <f t="shared" si="210"/>
        <v>0</v>
      </c>
      <c r="AF193" s="34">
        <f t="shared" si="210"/>
        <v>0</v>
      </c>
      <c r="AG193" s="34">
        <f t="shared" si="210"/>
        <v>35000</v>
      </c>
      <c r="AH193" s="34">
        <f t="shared" si="210"/>
        <v>6097.03</v>
      </c>
      <c r="AI193" s="34">
        <f t="shared" si="210"/>
        <v>35000</v>
      </c>
      <c r="AJ193" s="34">
        <f t="shared" si="210"/>
        <v>5570.24</v>
      </c>
      <c r="AK193" s="34">
        <f t="shared" si="210"/>
        <v>35000</v>
      </c>
      <c r="AL193" s="34">
        <f t="shared" si="210"/>
        <v>0</v>
      </c>
      <c r="AM193" s="34">
        <f t="shared" si="210"/>
        <v>0</v>
      </c>
      <c r="AN193" s="34">
        <f t="shared" si="210"/>
        <v>35000</v>
      </c>
      <c r="AO193" s="22">
        <f t="shared" si="144"/>
        <v>4645.298294511912</v>
      </c>
      <c r="AP193" s="34">
        <f t="shared" si="210"/>
        <v>25000</v>
      </c>
      <c r="AQ193" s="34">
        <f t="shared" si="210"/>
        <v>0</v>
      </c>
      <c r="AR193" s="22">
        <f t="shared" si="145"/>
        <v>3318.0702103656513</v>
      </c>
      <c r="AS193" s="22"/>
      <c r="AT193" s="22">
        <f t="shared" ref="AT193:AV193" si="211">SUM(AT196)</f>
        <v>1668.75</v>
      </c>
      <c r="AU193" s="22">
        <f t="shared" si="211"/>
        <v>0</v>
      </c>
      <c r="AV193" s="22">
        <f t="shared" si="211"/>
        <v>0</v>
      </c>
      <c r="AW193" s="22">
        <f t="shared" si="203"/>
        <v>3318.0702103656513</v>
      </c>
      <c r="AX193" s="2"/>
      <c r="AY193" s="2"/>
      <c r="AZ193" s="2"/>
      <c r="BA193" s="2"/>
      <c r="BB193" s="2"/>
      <c r="BC193" s="2"/>
      <c r="BD193" s="2">
        <f t="shared" si="149"/>
        <v>0</v>
      </c>
      <c r="BE193" s="2">
        <f t="shared" si="150"/>
        <v>3318.0702103656513</v>
      </c>
      <c r="BF193" s="2">
        <f t="shared" si="151"/>
        <v>0</v>
      </c>
      <c r="BG193" s="2"/>
      <c r="BH193" s="2">
        <f>SUM(BH192)</f>
        <v>3300</v>
      </c>
      <c r="BI193" s="2">
        <f t="shared" ref="BI193:BS193" si="212">SUM(BI192)</f>
        <v>1035.3</v>
      </c>
      <c r="BJ193" s="2">
        <f t="shared" si="212"/>
        <v>0</v>
      </c>
      <c r="BK193" s="2">
        <f t="shared" si="212"/>
        <v>0</v>
      </c>
      <c r="BL193" s="2">
        <f t="shared" si="212"/>
        <v>3300</v>
      </c>
      <c r="BM193" s="2">
        <f t="shared" si="212"/>
        <v>3300</v>
      </c>
      <c r="BN193" s="2">
        <f t="shared" si="212"/>
        <v>1562.88</v>
      </c>
      <c r="BO193" s="2">
        <f t="shared" si="212"/>
        <v>700</v>
      </c>
      <c r="BP193" s="2">
        <f t="shared" si="212"/>
        <v>0</v>
      </c>
      <c r="BQ193" s="2"/>
      <c r="BR193" s="2">
        <f t="shared" si="212"/>
        <v>4000</v>
      </c>
      <c r="BS193" s="2">
        <f t="shared" si="212"/>
        <v>1562.88</v>
      </c>
      <c r="BT193" s="402">
        <f t="shared" si="123"/>
        <v>39.072000000000003</v>
      </c>
    </row>
    <row r="194" spans="1:72" hidden="1" x14ac:dyDescent="0.2">
      <c r="A194" s="24"/>
      <c r="B194" s="31" t="s">
        <v>367</v>
      </c>
      <c r="C194" s="20"/>
      <c r="D194" s="20"/>
      <c r="E194" s="20"/>
      <c r="F194" s="20"/>
      <c r="G194" s="20"/>
      <c r="H194" s="20"/>
      <c r="I194" s="32" t="s">
        <v>368</v>
      </c>
      <c r="J194" s="33" t="s">
        <v>31</v>
      </c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22"/>
      <c r="AP194" s="34"/>
      <c r="AQ194" s="34"/>
      <c r="AR194" s="22"/>
      <c r="AS194" s="22"/>
      <c r="AT194" s="22"/>
      <c r="AU194" s="22"/>
      <c r="AV194" s="22"/>
      <c r="AW194" s="2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>
        <v>3300</v>
      </c>
      <c r="BI194" s="2"/>
      <c r="BJ194" s="2">
        <f>SUM(BJ196)</f>
        <v>0</v>
      </c>
      <c r="BK194" s="2">
        <f>SUM(BK196)</f>
        <v>0</v>
      </c>
      <c r="BL194" s="2"/>
      <c r="BM194" s="2"/>
      <c r="BN194" s="2"/>
      <c r="BO194" s="2"/>
      <c r="BP194" s="2"/>
      <c r="BQ194" s="2"/>
      <c r="BR194" s="22">
        <f>SUM(BM194+BO194-BP194)</f>
        <v>0</v>
      </c>
      <c r="BS194" s="2"/>
      <c r="BT194" s="402" t="e">
        <f t="shared" si="123"/>
        <v>#DIV/0!</v>
      </c>
    </row>
    <row r="195" spans="1:72" hidden="1" x14ac:dyDescent="0.2">
      <c r="A195" s="24"/>
      <c r="B195" s="31" t="s">
        <v>369</v>
      </c>
      <c r="C195" s="20"/>
      <c r="D195" s="31"/>
      <c r="E195" s="20"/>
      <c r="F195" s="20"/>
      <c r="G195" s="20"/>
      <c r="H195" s="20"/>
      <c r="I195" s="39" t="s">
        <v>370</v>
      </c>
      <c r="J195" s="33" t="s">
        <v>1</v>
      </c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22">
        <f t="shared" si="144"/>
        <v>0</v>
      </c>
      <c r="AP195" s="34">
        <v>25000</v>
      </c>
      <c r="AQ195" s="34"/>
      <c r="AR195" s="22">
        <f t="shared" si="145"/>
        <v>3318.0702103656513</v>
      </c>
      <c r="AS195" s="22"/>
      <c r="AT195" s="22">
        <v>25000</v>
      </c>
      <c r="AU195" s="22"/>
      <c r="AV195" s="22"/>
      <c r="AW195" s="22">
        <f t="shared" si="203"/>
        <v>3318.0702103656513</v>
      </c>
      <c r="AX195" s="2"/>
      <c r="AY195" s="2"/>
      <c r="AZ195" s="2"/>
      <c r="BA195" s="2"/>
      <c r="BB195" s="2"/>
      <c r="BC195" s="2"/>
      <c r="BD195" s="2">
        <f t="shared" si="149"/>
        <v>0</v>
      </c>
      <c r="BE195" s="2">
        <f t="shared" si="150"/>
        <v>3318.0702103656513</v>
      </c>
      <c r="BF195" s="2">
        <f t="shared" si="151"/>
        <v>0</v>
      </c>
      <c r="BG195" s="2"/>
      <c r="BH195" s="2">
        <v>0</v>
      </c>
      <c r="BI195" s="2"/>
      <c r="BJ195" s="2"/>
      <c r="BK195" s="2"/>
      <c r="BL195" s="2"/>
      <c r="BM195" s="2"/>
      <c r="BN195" s="2"/>
      <c r="BO195" s="2"/>
      <c r="BP195" s="2"/>
      <c r="BQ195" s="2"/>
      <c r="BR195" s="22">
        <f>SUM(BM195+BO195-BP195)</f>
        <v>0</v>
      </c>
      <c r="BS195" s="2"/>
      <c r="BT195" s="402" t="e">
        <f t="shared" si="123"/>
        <v>#DIV/0!</v>
      </c>
    </row>
    <row r="196" spans="1:72" x14ac:dyDescent="0.2">
      <c r="A196" s="29"/>
      <c r="B196" s="36"/>
      <c r="C196" s="35"/>
      <c r="D196" s="35"/>
      <c r="E196" s="35"/>
      <c r="F196" s="35"/>
      <c r="G196" s="35"/>
      <c r="H196" s="35"/>
      <c r="I196" s="21">
        <v>3</v>
      </c>
      <c r="J196" s="5" t="s">
        <v>4</v>
      </c>
      <c r="K196" s="22">
        <f t="shared" si="206"/>
        <v>74578.36</v>
      </c>
      <c r="L196" s="22">
        <f t="shared" si="206"/>
        <v>15000</v>
      </c>
      <c r="M196" s="22">
        <f t="shared" si="206"/>
        <v>15000</v>
      </c>
      <c r="N196" s="22">
        <f t="shared" si="206"/>
        <v>40000</v>
      </c>
      <c r="O196" s="22">
        <f t="shared" si="206"/>
        <v>40000</v>
      </c>
      <c r="P196" s="22">
        <f t="shared" si="206"/>
        <v>47000</v>
      </c>
      <c r="Q196" s="22">
        <f t="shared" si="206"/>
        <v>47000</v>
      </c>
      <c r="R196" s="22">
        <f t="shared" si="206"/>
        <v>5410.5</v>
      </c>
      <c r="S196" s="22">
        <f t="shared" si="206"/>
        <v>30000</v>
      </c>
      <c r="T196" s="22">
        <f t="shared" si="206"/>
        <v>8352</v>
      </c>
      <c r="U196" s="22">
        <f t="shared" si="206"/>
        <v>0</v>
      </c>
      <c r="V196" s="22">
        <f t="shared" si="206"/>
        <v>63.829787234042556</v>
      </c>
      <c r="W196" s="22">
        <f t="shared" si="206"/>
        <v>30000</v>
      </c>
      <c r="X196" s="22">
        <f t="shared" si="206"/>
        <v>15000</v>
      </c>
      <c r="Y196" s="22">
        <f t="shared" si="206"/>
        <v>30000</v>
      </c>
      <c r="Z196" s="22">
        <f t="shared" si="206"/>
        <v>30000</v>
      </c>
      <c r="AA196" s="22">
        <f t="shared" si="206"/>
        <v>35000</v>
      </c>
      <c r="AB196" s="22">
        <f t="shared" si="206"/>
        <v>6735.11</v>
      </c>
      <c r="AC196" s="22">
        <f t="shared" si="206"/>
        <v>35000</v>
      </c>
      <c r="AD196" s="22">
        <f t="shared" si="206"/>
        <v>35000</v>
      </c>
      <c r="AE196" s="22">
        <f t="shared" si="206"/>
        <v>0</v>
      </c>
      <c r="AF196" s="22">
        <f t="shared" si="207"/>
        <v>0</v>
      </c>
      <c r="AG196" s="22">
        <f t="shared" si="207"/>
        <v>35000</v>
      </c>
      <c r="AH196" s="22">
        <f t="shared" si="207"/>
        <v>6097.03</v>
      </c>
      <c r="AI196" s="22">
        <f t="shared" si="207"/>
        <v>35000</v>
      </c>
      <c r="AJ196" s="22">
        <f t="shared" si="207"/>
        <v>5570.24</v>
      </c>
      <c r="AK196" s="22">
        <f t="shared" si="207"/>
        <v>35000</v>
      </c>
      <c r="AL196" s="22">
        <f t="shared" si="207"/>
        <v>0</v>
      </c>
      <c r="AM196" s="22">
        <f t="shared" si="207"/>
        <v>0</v>
      </c>
      <c r="AN196" s="22">
        <f t="shared" si="207"/>
        <v>35000</v>
      </c>
      <c r="AO196" s="22">
        <f t="shared" si="144"/>
        <v>4645.298294511912</v>
      </c>
      <c r="AP196" s="22">
        <f t="shared" si="207"/>
        <v>25000</v>
      </c>
      <c r="AQ196" s="22">
        <f t="shared" si="207"/>
        <v>0</v>
      </c>
      <c r="AR196" s="22">
        <f t="shared" si="145"/>
        <v>3318.0702103656513</v>
      </c>
      <c r="AS196" s="22"/>
      <c r="AT196" s="22">
        <f t="shared" ref="AT196:AV197" si="213">SUM(AT197)</f>
        <v>1668.75</v>
      </c>
      <c r="AU196" s="22">
        <f t="shared" si="213"/>
        <v>0</v>
      </c>
      <c r="AV196" s="22">
        <f t="shared" si="213"/>
        <v>0</v>
      </c>
      <c r="AW196" s="22">
        <f t="shared" si="203"/>
        <v>3318.0702103656513</v>
      </c>
      <c r="AX196" s="2"/>
      <c r="AY196" s="2"/>
      <c r="AZ196" s="2"/>
      <c r="BA196" s="2"/>
      <c r="BB196" s="2"/>
      <c r="BC196" s="2"/>
      <c r="BD196" s="2">
        <f t="shared" si="149"/>
        <v>0</v>
      </c>
      <c r="BE196" s="2">
        <f t="shared" si="150"/>
        <v>3318.0702103656513</v>
      </c>
      <c r="BF196" s="2">
        <f t="shared" si="151"/>
        <v>0</v>
      </c>
      <c r="BG196" s="2">
        <f t="shared" ref="BG196:BG197" si="214">SUM(BG197)</f>
        <v>2056.1999999999998</v>
      </c>
      <c r="BH196" s="2">
        <f>SUM(BH197)</f>
        <v>3300</v>
      </c>
      <c r="BI196" s="2">
        <f t="shared" ref="BI196:BS198" si="215">SUM(BI197)</f>
        <v>1035.3</v>
      </c>
      <c r="BJ196" s="2">
        <f t="shared" si="215"/>
        <v>0</v>
      </c>
      <c r="BK196" s="2">
        <f t="shared" si="215"/>
        <v>0</v>
      </c>
      <c r="BL196" s="2">
        <f t="shared" si="215"/>
        <v>3300</v>
      </c>
      <c r="BM196" s="2">
        <f t="shared" si="215"/>
        <v>3300</v>
      </c>
      <c r="BN196" s="2">
        <f t="shared" si="215"/>
        <v>1562.88</v>
      </c>
      <c r="BO196" s="2">
        <f t="shared" si="215"/>
        <v>700</v>
      </c>
      <c r="BP196" s="2">
        <f t="shared" si="215"/>
        <v>0</v>
      </c>
      <c r="BQ196" s="2">
        <f t="shared" si="215"/>
        <v>1755.3</v>
      </c>
      <c r="BR196" s="2">
        <f t="shared" si="215"/>
        <v>4000</v>
      </c>
      <c r="BS196" s="2">
        <f t="shared" si="215"/>
        <v>1562.88</v>
      </c>
      <c r="BT196" s="402">
        <f t="shared" si="123"/>
        <v>39.072000000000003</v>
      </c>
    </row>
    <row r="197" spans="1:72" x14ac:dyDescent="0.2">
      <c r="A197" s="29"/>
      <c r="B197" s="36" t="s">
        <v>370</v>
      </c>
      <c r="C197" s="35"/>
      <c r="D197" s="35"/>
      <c r="E197" s="35"/>
      <c r="F197" s="35"/>
      <c r="G197" s="35"/>
      <c r="H197" s="35"/>
      <c r="I197" s="21">
        <v>37</v>
      </c>
      <c r="J197" s="5" t="s">
        <v>51</v>
      </c>
      <c r="K197" s="22">
        <f t="shared" si="206"/>
        <v>74578.36</v>
      </c>
      <c r="L197" s="22">
        <f t="shared" si="206"/>
        <v>15000</v>
      </c>
      <c r="M197" s="22">
        <f t="shared" si="206"/>
        <v>15000</v>
      </c>
      <c r="N197" s="22">
        <f t="shared" si="206"/>
        <v>40000</v>
      </c>
      <c r="O197" s="22">
        <f t="shared" si="206"/>
        <v>40000</v>
      </c>
      <c r="P197" s="22">
        <f t="shared" si="206"/>
        <v>47000</v>
      </c>
      <c r="Q197" s="22">
        <f t="shared" si="206"/>
        <v>47000</v>
      </c>
      <c r="R197" s="22">
        <f t="shared" si="206"/>
        <v>5410.5</v>
      </c>
      <c r="S197" s="22">
        <f t="shared" si="206"/>
        <v>30000</v>
      </c>
      <c r="T197" s="22">
        <f t="shared" si="206"/>
        <v>8352</v>
      </c>
      <c r="U197" s="22">
        <f t="shared" si="206"/>
        <v>0</v>
      </c>
      <c r="V197" s="22">
        <f t="shared" si="206"/>
        <v>63.829787234042556</v>
      </c>
      <c r="W197" s="22">
        <f t="shared" si="206"/>
        <v>30000</v>
      </c>
      <c r="X197" s="22">
        <f t="shared" si="206"/>
        <v>15000</v>
      </c>
      <c r="Y197" s="22">
        <f t="shared" si="206"/>
        <v>30000</v>
      </c>
      <c r="Z197" s="22">
        <f t="shared" si="206"/>
        <v>30000</v>
      </c>
      <c r="AA197" s="22">
        <f t="shared" si="206"/>
        <v>35000</v>
      </c>
      <c r="AB197" s="22">
        <f t="shared" si="206"/>
        <v>6735.11</v>
      </c>
      <c r="AC197" s="22">
        <f t="shared" si="206"/>
        <v>35000</v>
      </c>
      <c r="AD197" s="22">
        <f t="shared" si="206"/>
        <v>35000</v>
      </c>
      <c r="AE197" s="22">
        <f t="shared" si="206"/>
        <v>0</v>
      </c>
      <c r="AF197" s="22">
        <f t="shared" si="207"/>
        <v>0</v>
      </c>
      <c r="AG197" s="22">
        <f t="shared" si="207"/>
        <v>35000</v>
      </c>
      <c r="AH197" s="22">
        <f t="shared" si="207"/>
        <v>6097.03</v>
      </c>
      <c r="AI197" s="22">
        <f>SUM(AI198)</f>
        <v>35000</v>
      </c>
      <c r="AJ197" s="22">
        <f>SUM(AJ198)</f>
        <v>5570.24</v>
      </c>
      <c r="AK197" s="22">
        <f>SUM(AK198)</f>
        <v>35000</v>
      </c>
      <c r="AL197" s="22">
        <f t="shared" si="207"/>
        <v>0</v>
      </c>
      <c r="AM197" s="22">
        <f t="shared" si="207"/>
        <v>0</v>
      </c>
      <c r="AN197" s="22">
        <f t="shared" si="207"/>
        <v>35000</v>
      </c>
      <c r="AO197" s="22">
        <f t="shared" si="144"/>
        <v>4645.298294511912</v>
      </c>
      <c r="AP197" s="22">
        <f t="shared" si="207"/>
        <v>25000</v>
      </c>
      <c r="AQ197" s="22"/>
      <c r="AR197" s="22">
        <f t="shared" si="145"/>
        <v>3318.0702103656513</v>
      </c>
      <c r="AS197" s="22"/>
      <c r="AT197" s="22">
        <f t="shared" si="213"/>
        <v>1668.75</v>
      </c>
      <c r="AU197" s="22">
        <f t="shared" si="213"/>
        <v>0</v>
      </c>
      <c r="AV197" s="22">
        <f t="shared" si="213"/>
        <v>0</v>
      </c>
      <c r="AW197" s="22">
        <f t="shared" si="203"/>
        <v>3318.0702103656513</v>
      </c>
      <c r="AX197" s="2"/>
      <c r="AY197" s="2"/>
      <c r="AZ197" s="2"/>
      <c r="BA197" s="2"/>
      <c r="BB197" s="2"/>
      <c r="BC197" s="2"/>
      <c r="BD197" s="2">
        <f t="shared" si="149"/>
        <v>0</v>
      </c>
      <c r="BE197" s="2">
        <f t="shared" si="150"/>
        <v>3318.0702103656513</v>
      </c>
      <c r="BF197" s="2">
        <f t="shared" si="151"/>
        <v>0</v>
      </c>
      <c r="BG197" s="2">
        <f t="shared" si="214"/>
        <v>2056.1999999999998</v>
      </c>
      <c r="BH197" s="2">
        <f>SUM(BH198)</f>
        <v>3300</v>
      </c>
      <c r="BI197" s="2">
        <f t="shared" si="215"/>
        <v>1035.3</v>
      </c>
      <c r="BJ197" s="2">
        <f t="shared" si="215"/>
        <v>0</v>
      </c>
      <c r="BK197" s="2">
        <f t="shared" si="215"/>
        <v>0</v>
      </c>
      <c r="BL197" s="2">
        <f t="shared" si="215"/>
        <v>3300</v>
      </c>
      <c r="BM197" s="2">
        <f t="shared" si="215"/>
        <v>3300</v>
      </c>
      <c r="BN197" s="2">
        <f t="shared" si="215"/>
        <v>1562.88</v>
      </c>
      <c r="BO197" s="2">
        <f t="shared" si="215"/>
        <v>700</v>
      </c>
      <c r="BP197" s="2">
        <f t="shared" si="215"/>
        <v>0</v>
      </c>
      <c r="BQ197" s="2">
        <f t="shared" si="215"/>
        <v>1755.3</v>
      </c>
      <c r="BR197" s="2">
        <f t="shared" si="215"/>
        <v>4000</v>
      </c>
      <c r="BS197" s="2">
        <f t="shared" si="215"/>
        <v>1562.88</v>
      </c>
      <c r="BT197" s="402">
        <f t="shared" si="123"/>
        <v>39.072000000000003</v>
      </c>
    </row>
    <row r="198" spans="1:72" x14ac:dyDescent="0.2">
      <c r="A198" s="24"/>
      <c r="B198" s="31"/>
      <c r="C198" s="20"/>
      <c r="D198" s="20"/>
      <c r="E198" s="20"/>
      <c r="F198" s="20"/>
      <c r="G198" s="20"/>
      <c r="H198" s="20"/>
      <c r="I198" s="32">
        <v>372</v>
      </c>
      <c r="J198" s="33" t="s">
        <v>112</v>
      </c>
      <c r="K198" s="34">
        <f t="shared" si="206"/>
        <v>74578.36</v>
      </c>
      <c r="L198" s="34">
        <f t="shared" si="206"/>
        <v>15000</v>
      </c>
      <c r="M198" s="34">
        <f t="shared" si="206"/>
        <v>15000</v>
      </c>
      <c r="N198" s="34">
        <f t="shared" si="206"/>
        <v>40000</v>
      </c>
      <c r="O198" s="34">
        <f t="shared" si="206"/>
        <v>40000</v>
      </c>
      <c r="P198" s="34">
        <f t="shared" si="206"/>
        <v>47000</v>
      </c>
      <c r="Q198" s="34">
        <f t="shared" si="206"/>
        <v>47000</v>
      </c>
      <c r="R198" s="34">
        <f t="shared" si="206"/>
        <v>5410.5</v>
      </c>
      <c r="S198" s="34">
        <f t="shared" si="206"/>
        <v>30000</v>
      </c>
      <c r="T198" s="34">
        <f t="shared" si="206"/>
        <v>8352</v>
      </c>
      <c r="U198" s="34">
        <f t="shared" si="206"/>
        <v>0</v>
      </c>
      <c r="V198" s="34">
        <f t="shared" si="206"/>
        <v>63.829787234042556</v>
      </c>
      <c r="W198" s="34">
        <f t="shared" si="206"/>
        <v>30000</v>
      </c>
      <c r="X198" s="34">
        <f t="shared" si="206"/>
        <v>15000</v>
      </c>
      <c r="Y198" s="34">
        <f t="shared" si="206"/>
        <v>30000</v>
      </c>
      <c r="Z198" s="34">
        <f t="shared" si="206"/>
        <v>30000</v>
      </c>
      <c r="AA198" s="34">
        <f t="shared" si="206"/>
        <v>35000</v>
      </c>
      <c r="AB198" s="34">
        <f t="shared" si="206"/>
        <v>6735.11</v>
      </c>
      <c r="AC198" s="34">
        <f t="shared" si="206"/>
        <v>35000</v>
      </c>
      <c r="AD198" s="34">
        <f t="shared" si="206"/>
        <v>35000</v>
      </c>
      <c r="AE198" s="34">
        <f t="shared" si="206"/>
        <v>0</v>
      </c>
      <c r="AF198" s="34">
        <f t="shared" si="207"/>
        <v>0</v>
      </c>
      <c r="AG198" s="34">
        <f t="shared" si="207"/>
        <v>35000</v>
      </c>
      <c r="AH198" s="34">
        <f t="shared" si="207"/>
        <v>6097.03</v>
      </c>
      <c r="AI198" s="34">
        <f t="shared" si="207"/>
        <v>35000</v>
      </c>
      <c r="AJ198" s="34">
        <f t="shared" si="207"/>
        <v>5570.24</v>
      </c>
      <c r="AK198" s="34">
        <f t="shared" si="207"/>
        <v>35000</v>
      </c>
      <c r="AL198" s="34">
        <f t="shared" si="207"/>
        <v>0</v>
      </c>
      <c r="AM198" s="34">
        <f t="shared" si="207"/>
        <v>0</v>
      </c>
      <c r="AN198" s="34">
        <f t="shared" si="207"/>
        <v>35000</v>
      </c>
      <c r="AO198" s="22">
        <f t="shared" si="144"/>
        <v>4645.298294511912</v>
      </c>
      <c r="AP198" s="34">
        <f>SUM(AP199)</f>
        <v>25000</v>
      </c>
      <c r="AQ198" s="34"/>
      <c r="AR198" s="22">
        <f t="shared" si="145"/>
        <v>3318.0702103656513</v>
      </c>
      <c r="AS198" s="22"/>
      <c r="AT198" s="22">
        <f>SUM(AT199)</f>
        <v>1668.75</v>
      </c>
      <c r="AU198" s="22">
        <f>SUM(AU199)</f>
        <v>0</v>
      </c>
      <c r="AV198" s="22">
        <f>SUM(AV199)</f>
        <v>0</v>
      </c>
      <c r="AW198" s="22">
        <f t="shared" si="203"/>
        <v>3318.0702103656513</v>
      </c>
      <c r="AX198" s="2"/>
      <c r="AY198" s="2"/>
      <c r="AZ198" s="2"/>
      <c r="BA198" s="2"/>
      <c r="BB198" s="2"/>
      <c r="BC198" s="2"/>
      <c r="BD198" s="2">
        <f t="shared" si="149"/>
        <v>0</v>
      </c>
      <c r="BE198" s="2">
        <f t="shared" si="150"/>
        <v>3318.0702103656513</v>
      </c>
      <c r="BF198" s="2">
        <f t="shared" si="151"/>
        <v>0</v>
      </c>
      <c r="BG198" s="2">
        <f>SUM(BG199)</f>
        <v>2056.1999999999998</v>
      </c>
      <c r="BH198" s="2">
        <f>SUM(BH199)</f>
        <v>3300</v>
      </c>
      <c r="BI198" s="2">
        <f t="shared" si="215"/>
        <v>1035.3</v>
      </c>
      <c r="BJ198" s="2">
        <f t="shared" si="215"/>
        <v>0</v>
      </c>
      <c r="BK198" s="2">
        <f t="shared" si="215"/>
        <v>0</v>
      </c>
      <c r="BL198" s="2">
        <f t="shared" si="215"/>
        <v>3300</v>
      </c>
      <c r="BM198" s="2">
        <f t="shared" si="215"/>
        <v>3300</v>
      </c>
      <c r="BN198" s="2">
        <f t="shared" si="215"/>
        <v>1562.88</v>
      </c>
      <c r="BO198" s="2">
        <f t="shared" si="215"/>
        <v>700</v>
      </c>
      <c r="BP198" s="2">
        <f t="shared" si="215"/>
        <v>0</v>
      </c>
      <c r="BQ198" s="2">
        <f t="shared" si="215"/>
        <v>1755.3</v>
      </c>
      <c r="BR198" s="2">
        <f t="shared" si="215"/>
        <v>4000</v>
      </c>
      <c r="BS198" s="2">
        <f t="shared" si="215"/>
        <v>1562.88</v>
      </c>
      <c r="BT198" s="402">
        <f t="shared" ref="BT198:BT262" si="216">SUM(BS198/BR198*100)</f>
        <v>39.072000000000003</v>
      </c>
    </row>
    <row r="199" spans="1:72" x14ac:dyDescent="0.2">
      <c r="A199" s="24"/>
      <c r="B199" s="31"/>
      <c r="C199" s="20"/>
      <c r="D199" s="20"/>
      <c r="E199" s="20"/>
      <c r="F199" s="20"/>
      <c r="G199" s="20"/>
      <c r="H199" s="20"/>
      <c r="I199" s="32">
        <v>37221</v>
      </c>
      <c r="J199" s="33" t="s">
        <v>67</v>
      </c>
      <c r="K199" s="34">
        <v>74578.36</v>
      </c>
      <c r="L199" s="34">
        <v>15000</v>
      </c>
      <c r="M199" s="34">
        <v>15000</v>
      </c>
      <c r="N199" s="34">
        <v>40000</v>
      </c>
      <c r="O199" s="34">
        <v>40000</v>
      </c>
      <c r="P199" s="34">
        <v>47000</v>
      </c>
      <c r="Q199" s="34">
        <v>47000</v>
      </c>
      <c r="R199" s="34">
        <v>5410.5</v>
      </c>
      <c r="S199" s="34">
        <v>30000</v>
      </c>
      <c r="T199" s="34">
        <v>8352</v>
      </c>
      <c r="U199" s="34"/>
      <c r="V199" s="22">
        <f t="shared" ref="V199:V321" si="217">S199/P199*100</f>
        <v>63.829787234042556</v>
      </c>
      <c r="W199" s="34">
        <v>30000</v>
      </c>
      <c r="X199" s="34">
        <v>15000</v>
      </c>
      <c r="Y199" s="34">
        <v>30000</v>
      </c>
      <c r="Z199" s="34">
        <v>30000</v>
      </c>
      <c r="AA199" s="34">
        <v>35000</v>
      </c>
      <c r="AB199" s="34">
        <v>6735.11</v>
      </c>
      <c r="AC199" s="34">
        <v>35000</v>
      </c>
      <c r="AD199" s="34">
        <v>35000</v>
      </c>
      <c r="AE199" s="34"/>
      <c r="AF199" s="34"/>
      <c r="AG199" s="37">
        <f t="shared" si="169"/>
        <v>35000</v>
      </c>
      <c r="AH199" s="34">
        <v>6097.03</v>
      </c>
      <c r="AI199" s="34">
        <v>35000</v>
      </c>
      <c r="AJ199" s="2">
        <v>5570.24</v>
      </c>
      <c r="AK199" s="34">
        <v>35000</v>
      </c>
      <c r="AL199" s="34"/>
      <c r="AM199" s="34"/>
      <c r="AN199" s="2">
        <f t="shared" si="180"/>
        <v>35000</v>
      </c>
      <c r="AO199" s="22">
        <f t="shared" si="144"/>
        <v>4645.298294511912</v>
      </c>
      <c r="AP199" s="2">
        <v>25000</v>
      </c>
      <c r="AQ199" s="2"/>
      <c r="AR199" s="22">
        <f t="shared" si="145"/>
        <v>3318.0702103656513</v>
      </c>
      <c r="AS199" s="22">
        <v>1668.75</v>
      </c>
      <c r="AT199" s="22">
        <v>1668.75</v>
      </c>
      <c r="AU199" s="22"/>
      <c r="AV199" s="22"/>
      <c r="AW199" s="22">
        <f t="shared" si="203"/>
        <v>3318.0702103656513</v>
      </c>
      <c r="AX199" s="2"/>
      <c r="AY199" s="2"/>
      <c r="AZ199" s="2">
        <v>3318.07</v>
      </c>
      <c r="BA199" s="2"/>
      <c r="BB199" s="2"/>
      <c r="BC199" s="2"/>
      <c r="BD199" s="2">
        <f t="shared" si="149"/>
        <v>3318.07</v>
      </c>
      <c r="BE199" s="2">
        <f t="shared" si="150"/>
        <v>2.1036565112808603E-4</v>
      </c>
      <c r="BF199" s="2">
        <f t="shared" si="151"/>
        <v>-3318.07</v>
      </c>
      <c r="BG199" s="2">
        <v>2056.1999999999998</v>
      </c>
      <c r="BH199" s="2">
        <v>3300</v>
      </c>
      <c r="BI199" s="2">
        <v>1035.3</v>
      </c>
      <c r="BJ199" s="2"/>
      <c r="BK199" s="2"/>
      <c r="BL199" s="2">
        <v>3300</v>
      </c>
      <c r="BM199" s="2">
        <v>3300</v>
      </c>
      <c r="BN199" s="2">
        <v>1562.88</v>
      </c>
      <c r="BO199" s="2">
        <v>700</v>
      </c>
      <c r="BP199" s="2"/>
      <c r="BQ199" s="2">
        <v>1755.3</v>
      </c>
      <c r="BR199" s="22">
        <f>SUM(BM199+BO199-BP199)</f>
        <v>4000</v>
      </c>
      <c r="BS199" s="2">
        <v>1562.88</v>
      </c>
      <c r="BT199" s="402">
        <f t="shared" si="216"/>
        <v>39.072000000000003</v>
      </c>
    </row>
    <row r="200" spans="1:72" x14ac:dyDescent="0.2">
      <c r="A200" s="24" t="s">
        <v>382</v>
      </c>
      <c r="B200" s="31"/>
      <c r="C200" s="20"/>
      <c r="D200" s="20"/>
      <c r="E200" s="20"/>
      <c r="F200" s="20"/>
      <c r="G200" s="20"/>
      <c r="H200" s="20"/>
      <c r="I200" s="32" t="s">
        <v>21</v>
      </c>
      <c r="J200" s="33" t="s">
        <v>204</v>
      </c>
      <c r="K200" s="34">
        <f t="shared" ref="K200:AE207" si="218">SUM(K201)</f>
        <v>8000</v>
      </c>
      <c r="L200" s="34">
        <f t="shared" si="218"/>
        <v>10000</v>
      </c>
      <c r="M200" s="34">
        <f t="shared" si="218"/>
        <v>10000</v>
      </c>
      <c r="N200" s="34">
        <f t="shared" si="218"/>
        <v>82000</v>
      </c>
      <c r="O200" s="34">
        <f t="shared" si="218"/>
        <v>82000</v>
      </c>
      <c r="P200" s="34">
        <f t="shared" si="218"/>
        <v>82000</v>
      </c>
      <c r="Q200" s="34">
        <f t="shared" si="218"/>
        <v>82000</v>
      </c>
      <c r="R200" s="34">
        <f t="shared" si="218"/>
        <v>37145.75</v>
      </c>
      <c r="S200" s="34">
        <f t="shared" si="218"/>
        <v>0</v>
      </c>
      <c r="T200" s="34">
        <f t="shared" si="218"/>
        <v>13553.29</v>
      </c>
      <c r="U200" s="34">
        <f t="shared" si="218"/>
        <v>0</v>
      </c>
      <c r="V200" s="34">
        <f t="shared" si="218"/>
        <v>0</v>
      </c>
      <c r="W200" s="34">
        <f t="shared" si="218"/>
        <v>30000</v>
      </c>
      <c r="X200" s="34">
        <f t="shared" si="218"/>
        <v>76000</v>
      </c>
      <c r="Y200" s="34">
        <f t="shared" si="218"/>
        <v>69500</v>
      </c>
      <c r="Z200" s="34">
        <f t="shared" si="218"/>
        <v>69500</v>
      </c>
      <c r="AA200" s="34">
        <f t="shared" si="218"/>
        <v>69000</v>
      </c>
      <c r="AB200" s="34">
        <f t="shared" si="218"/>
        <v>40113.64</v>
      </c>
      <c r="AC200" s="34">
        <f t="shared" si="218"/>
        <v>69000</v>
      </c>
      <c r="AD200" s="34">
        <f t="shared" si="218"/>
        <v>57000</v>
      </c>
      <c r="AE200" s="34">
        <f t="shared" si="218"/>
        <v>0</v>
      </c>
      <c r="AF200" s="34">
        <f t="shared" ref="AF200:AQ200" si="219">SUM(AF201)</f>
        <v>0</v>
      </c>
      <c r="AG200" s="34">
        <f t="shared" si="219"/>
        <v>73000</v>
      </c>
      <c r="AH200" s="34">
        <f t="shared" si="219"/>
        <v>49222.9</v>
      </c>
      <c r="AI200" s="34">
        <f t="shared" si="219"/>
        <v>72000</v>
      </c>
      <c r="AJ200" s="34">
        <f t="shared" si="219"/>
        <v>8051</v>
      </c>
      <c r="AK200" s="34">
        <f t="shared" si="219"/>
        <v>100000</v>
      </c>
      <c r="AL200" s="34">
        <f t="shared" si="219"/>
        <v>28500</v>
      </c>
      <c r="AM200" s="34">
        <f t="shared" si="219"/>
        <v>0</v>
      </c>
      <c r="AN200" s="34">
        <f t="shared" si="219"/>
        <v>128500</v>
      </c>
      <c r="AO200" s="22">
        <f t="shared" si="144"/>
        <v>17054.880881279449</v>
      </c>
      <c r="AP200" s="34">
        <f t="shared" si="219"/>
        <v>133500</v>
      </c>
      <c r="AQ200" s="34">
        <f t="shared" si="219"/>
        <v>0</v>
      </c>
      <c r="AR200" s="22">
        <f t="shared" si="145"/>
        <v>17718.494923352577</v>
      </c>
      <c r="AS200" s="22"/>
      <c r="AT200" s="22">
        <f t="shared" ref="AT200:AV200" si="220">SUM(AT201)</f>
        <v>8857.4399999999987</v>
      </c>
      <c r="AU200" s="22">
        <f t="shared" si="220"/>
        <v>2000</v>
      </c>
      <c r="AV200" s="22">
        <f t="shared" si="220"/>
        <v>0</v>
      </c>
      <c r="AW200" s="22">
        <f t="shared" si="203"/>
        <v>19718.494923352577</v>
      </c>
      <c r="AX200" s="2"/>
      <c r="AY200" s="2"/>
      <c r="AZ200" s="2"/>
      <c r="BA200" s="2"/>
      <c r="BB200" s="2"/>
      <c r="BC200" s="2"/>
      <c r="BD200" s="2">
        <f t="shared" si="149"/>
        <v>0</v>
      </c>
      <c r="BE200" s="2">
        <f t="shared" si="150"/>
        <v>19718.494923352577</v>
      </c>
      <c r="BF200" s="2">
        <f t="shared" si="151"/>
        <v>0</v>
      </c>
      <c r="BG200" s="2">
        <f>SUM(BG206)</f>
        <v>14733.8</v>
      </c>
      <c r="BH200" s="2">
        <f t="shared" ref="BH200:BS200" si="221">SUM(BH206)</f>
        <v>12000</v>
      </c>
      <c r="BI200" s="2">
        <f t="shared" si="221"/>
        <v>7359.88</v>
      </c>
      <c r="BJ200" s="2">
        <f t="shared" si="221"/>
        <v>0</v>
      </c>
      <c r="BK200" s="2">
        <f t="shared" si="221"/>
        <v>0</v>
      </c>
      <c r="BL200" s="2">
        <f t="shared" si="221"/>
        <v>12000</v>
      </c>
      <c r="BM200" s="2">
        <f t="shared" si="221"/>
        <v>12000</v>
      </c>
      <c r="BN200" s="2">
        <f t="shared" si="221"/>
        <v>8654.5</v>
      </c>
      <c r="BO200" s="2">
        <f t="shared" si="221"/>
        <v>6400</v>
      </c>
      <c r="BP200" s="2">
        <f t="shared" si="221"/>
        <v>9700</v>
      </c>
      <c r="BQ200" s="2">
        <f t="shared" si="221"/>
        <v>11298</v>
      </c>
      <c r="BR200" s="2">
        <f t="shared" si="221"/>
        <v>8700</v>
      </c>
      <c r="BS200" s="2">
        <f t="shared" si="221"/>
        <v>8654.5</v>
      </c>
      <c r="BT200" s="402">
        <f t="shared" si="216"/>
        <v>99.477011494252878</v>
      </c>
    </row>
    <row r="201" spans="1:72" hidden="1" x14ac:dyDescent="0.2">
      <c r="A201" s="24"/>
      <c r="B201" s="31"/>
      <c r="C201" s="20"/>
      <c r="D201" s="20"/>
      <c r="E201" s="20"/>
      <c r="F201" s="20"/>
      <c r="G201" s="20"/>
      <c r="H201" s="20"/>
      <c r="I201" s="32" t="s">
        <v>206</v>
      </c>
      <c r="J201" s="33"/>
      <c r="K201" s="34">
        <f t="shared" ref="K201:AQ201" si="222">SUM(K206)</f>
        <v>8000</v>
      </c>
      <c r="L201" s="34">
        <f t="shared" si="222"/>
        <v>10000</v>
      </c>
      <c r="M201" s="34">
        <f t="shared" si="222"/>
        <v>10000</v>
      </c>
      <c r="N201" s="34">
        <f t="shared" si="222"/>
        <v>82000</v>
      </c>
      <c r="O201" s="34">
        <f t="shared" si="222"/>
        <v>82000</v>
      </c>
      <c r="P201" s="34">
        <f t="shared" si="222"/>
        <v>82000</v>
      </c>
      <c r="Q201" s="34">
        <f t="shared" si="222"/>
        <v>82000</v>
      </c>
      <c r="R201" s="34">
        <f t="shared" si="222"/>
        <v>37145.75</v>
      </c>
      <c r="S201" s="34">
        <f t="shared" si="222"/>
        <v>0</v>
      </c>
      <c r="T201" s="34">
        <f t="shared" si="222"/>
        <v>13553.29</v>
      </c>
      <c r="U201" s="34">
        <f t="shared" si="222"/>
        <v>0</v>
      </c>
      <c r="V201" s="34">
        <f t="shared" si="222"/>
        <v>0</v>
      </c>
      <c r="W201" s="34">
        <f t="shared" si="222"/>
        <v>30000</v>
      </c>
      <c r="X201" s="34">
        <f t="shared" si="222"/>
        <v>76000</v>
      </c>
      <c r="Y201" s="34">
        <f t="shared" si="222"/>
        <v>69500</v>
      </c>
      <c r="Z201" s="34">
        <f t="shared" si="222"/>
        <v>69500</v>
      </c>
      <c r="AA201" s="34">
        <f t="shared" si="222"/>
        <v>69000</v>
      </c>
      <c r="AB201" s="34">
        <f t="shared" si="222"/>
        <v>40113.64</v>
      </c>
      <c r="AC201" s="34">
        <f t="shared" si="222"/>
        <v>69000</v>
      </c>
      <c r="AD201" s="34">
        <f t="shared" si="222"/>
        <v>57000</v>
      </c>
      <c r="AE201" s="34">
        <f t="shared" si="222"/>
        <v>0</v>
      </c>
      <c r="AF201" s="34">
        <f t="shared" si="222"/>
        <v>0</v>
      </c>
      <c r="AG201" s="34">
        <f t="shared" si="222"/>
        <v>73000</v>
      </c>
      <c r="AH201" s="34">
        <f t="shared" si="222"/>
        <v>49222.9</v>
      </c>
      <c r="AI201" s="34">
        <f t="shared" si="222"/>
        <v>72000</v>
      </c>
      <c r="AJ201" s="34">
        <f t="shared" si="222"/>
        <v>8051</v>
      </c>
      <c r="AK201" s="34">
        <f t="shared" si="222"/>
        <v>100000</v>
      </c>
      <c r="AL201" s="34">
        <f t="shared" si="222"/>
        <v>28500</v>
      </c>
      <c r="AM201" s="34">
        <f t="shared" si="222"/>
        <v>0</v>
      </c>
      <c r="AN201" s="34">
        <f t="shared" si="222"/>
        <v>128500</v>
      </c>
      <c r="AO201" s="22">
        <f t="shared" si="144"/>
        <v>17054.880881279449</v>
      </c>
      <c r="AP201" s="34">
        <f t="shared" si="222"/>
        <v>133500</v>
      </c>
      <c r="AQ201" s="34">
        <f t="shared" si="222"/>
        <v>0</v>
      </c>
      <c r="AR201" s="22">
        <f t="shared" si="145"/>
        <v>17718.494923352577</v>
      </c>
      <c r="AS201" s="22"/>
      <c r="AT201" s="22">
        <f t="shared" ref="AT201:AV201" si="223">SUM(AT206)</f>
        <v>8857.4399999999987</v>
      </c>
      <c r="AU201" s="22">
        <f t="shared" si="223"/>
        <v>2000</v>
      </c>
      <c r="AV201" s="22">
        <f t="shared" si="223"/>
        <v>0</v>
      </c>
      <c r="AW201" s="22">
        <f t="shared" si="203"/>
        <v>19718.494923352577</v>
      </c>
      <c r="AX201" s="2"/>
      <c r="AY201" s="2"/>
      <c r="AZ201" s="2"/>
      <c r="BA201" s="2"/>
      <c r="BB201" s="2"/>
      <c r="BC201" s="2"/>
      <c r="BD201" s="2">
        <f t="shared" si="149"/>
        <v>0</v>
      </c>
      <c r="BE201" s="2">
        <f t="shared" si="150"/>
        <v>19718.494923352577</v>
      </c>
      <c r="BF201" s="2">
        <f t="shared" si="151"/>
        <v>0</v>
      </c>
      <c r="BG201" s="2"/>
      <c r="BH201" s="2">
        <f>SUM(BH200)</f>
        <v>12000</v>
      </c>
      <c r="BI201" s="2">
        <f t="shared" ref="BI201:BS201" si="224">SUM(BI200)</f>
        <v>7359.88</v>
      </c>
      <c r="BJ201" s="2">
        <f t="shared" si="224"/>
        <v>0</v>
      </c>
      <c r="BK201" s="2">
        <f t="shared" si="224"/>
        <v>0</v>
      </c>
      <c r="BL201" s="2">
        <f t="shared" si="224"/>
        <v>12000</v>
      </c>
      <c r="BM201" s="2">
        <f t="shared" si="224"/>
        <v>12000</v>
      </c>
      <c r="BN201" s="2">
        <f t="shared" si="224"/>
        <v>8654.5</v>
      </c>
      <c r="BO201" s="2">
        <f t="shared" si="224"/>
        <v>6400</v>
      </c>
      <c r="BP201" s="2">
        <f t="shared" si="224"/>
        <v>9700</v>
      </c>
      <c r="BQ201" s="2"/>
      <c r="BR201" s="2">
        <f t="shared" si="224"/>
        <v>8700</v>
      </c>
      <c r="BS201" s="2">
        <f t="shared" si="224"/>
        <v>8654.5</v>
      </c>
      <c r="BT201" s="402">
        <f t="shared" si="216"/>
        <v>99.477011494252878</v>
      </c>
    </row>
    <row r="202" spans="1:72" hidden="1" x14ac:dyDescent="0.2">
      <c r="A202" s="24"/>
      <c r="B202" s="31" t="s">
        <v>367</v>
      </c>
      <c r="C202" s="20"/>
      <c r="D202" s="20"/>
      <c r="E202" s="20"/>
      <c r="F202" s="20"/>
      <c r="G202" s="20"/>
      <c r="H202" s="20"/>
      <c r="I202" s="32" t="s">
        <v>368</v>
      </c>
      <c r="J202" s="33" t="s">
        <v>31</v>
      </c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22">
        <f t="shared" si="144"/>
        <v>0</v>
      </c>
      <c r="AP202" s="34">
        <v>8500</v>
      </c>
      <c r="AQ202" s="34"/>
      <c r="AR202" s="22">
        <f t="shared" si="145"/>
        <v>1128.1438715243214</v>
      </c>
      <c r="AS202" s="22"/>
      <c r="AT202" s="22">
        <v>8500</v>
      </c>
      <c r="AU202" s="22"/>
      <c r="AV202" s="22"/>
      <c r="AW202" s="22">
        <f t="shared" si="203"/>
        <v>1128.1438715243214</v>
      </c>
      <c r="AX202" s="2"/>
      <c r="AY202" s="2"/>
      <c r="AZ202" s="2"/>
      <c r="BA202" s="2"/>
      <c r="BB202" s="2"/>
      <c r="BC202" s="2"/>
      <c r="BD202" s="2">
        <f t="shared" si="149"/>
        <v>0</v>
      </c>
      <c r="BE202" s="2">
        <f t="shared" si="150"/>
        <v>1128.1438715243214</v>
      </c>
      <c r="BF202" s="2">
        <f t="shared" si="151"/>
        <v>0</v>
      </c>
      <c r="BG202" s="2"/>
      <c r="BH202" s="2"/>
      <c r="BI202" s="2">
        <v>7359.88</v>
      </c>
      <c r="BJ202" s="2">
        <v>0</v>
      </c>
      <c r="BK202" s="2">
        <v>0</v>
      </c>
      <c r="BL202" s="2"/>
      <c r="BM202" s="2"/>
      <c r="BN202" s="2"/>
      <c r="BO202" s="2"/>
      <c r="BP202" s="2"/>
      <c r="BQ202" s="2"/>
      <c r="BR202" s="22">
        <f>SUM(BM202+BO202-BP202)</f>
        <v>0</v>
      </c>
      <c r="BS202" s="2"/>
      <c r="BT202" s="402" t="e">
        <f t="shared" si="216"/>
        <v>#DIV/0!</v>
      </c>
    </row>
    <row r="203" spans="1:72" hidden="1" x14ac:dyDescent="0.2">
      <c r="A203" s="24"/>
      <c r="B203" s="31" t="s">
        <v>367</v>
      </c>
      <c r="C203" s="20"/>
      <c r="D203" s="20"/>
      <c r="E203" s="20"/>
      <c r="F203" s="20"/>
      <c r="G203" s="20"/>
      <c r="H203" s="20"/>
      <c r="I203" s="32" t="s">
        <v>371</v>
      </c>
      <c r="J203" s="33" t="s">
        <v>372</v>
      </c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22"/>
      <c r="AP203" s="34"/>
      <c r="AQ203" s="34"/>
      <c r="AR203" s="22"/>
      <c r="AS203" s="22"/>
      <c r="AT203" s="22"/>
      <c r="AU203" s="22"/>
      <c r="AV203" s="22"/>
      <c r="AW203" s="22">
        <v>4645.3</v>
      </c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>
        <v>0</v>
      </c>
      <c r="BI203" s="2"/>
      <c r="BJ203" s="2">
        <v>12500</v>
      </c>
      <c r="BK203" s="2">
        <v>13000</v>
      </c>
      <c r="BL203" s="2"/>
      <c r="BM203" s="2"/>
      <c r="BN203" s="2"/>
      <c r="BO203" s="2"/>
      <c r="BP203" s="2"/>
      <c r="BQ203" s="2"/>
      <c r="BR203" s="22">
        <f>SUM(BM203+BO203-BP203)</f>
        <v>0</v>
      </c>
      <c r="BS203" s="2"/>
      <c r="BT203" s="402" t="e">
        <f t="shared" si="216"/>
        <v>#DIV/0!</v>
      </c>
    </row>
    <row r="204" spans="1:72" hidden="1" x14ac:dyDescent="0.2">
      <c r="A204" s="24"/>
      <c r="B204" s="31" t="s">
        <v>367</v>
      </c>
      <c r="C204" s="20"/>
      <c r="D204" s="20"/>
      <c r="E204" s="20"/>
      <c r="F204" s="20"/>
      <c r="G204" s="20"/>
      <c r="H204" s="20"/>
      <c r="I204" s="32" t="s">
        <v>396</v>
      </c>
      <c r="J204" s="33" t="s">
        <v>377</v>
      </c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22"/>
      <c r="AP204" s="34"/>
      <c r="AQ204" s="34"/>
      <c r="AR204" s="22"/>
      <c r="AS204" s="22"/>
      <c r="AT204" s="22"/>
      <c r="AU204" s="22"/>
      <c r="AV204" s="22"/>
      <c r="AW204" s="22">
        <v>500</v>
      </c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>
        <v>0</v>
      </c>
      <c r="BI204" s="2"/>
      <c r="BJ204" s="2"/>
      <c r="BK204" s="2"/>
      <c r="BL204" s="2"/>
      <c r="BM204" s="2"/>
      <c r="BN204" s="2"/>
      <c r="BO204" s="2"/>
      <c r="BP204" s="2"/>
      <c r="BQ204" s="2"/>
      <c r="BR204" s="22">
        <f>SUM(BM204+BO204-BP204)</f>
        <v>0</v>
      </c>
      <c r="BS204" s="2"/>
      <c r="BT204" s="402" t="e">
        <f t="shared" si="216"/>
        <v>#DIV/0!</v>
      </c>
    </row>
    <row r="205" spans="1:72" hidden="1" x14ac:dyDescent="0.2">
      <c r="A205" s="24"/>
      <c r="B205" s="31" t="s">
        <v>369</v>
      </c>
      <c r="C205" s="20"/>
      <c r="D205" s="31"/>
      <c r="E205" s="20"/>
      <c r="F205" s="20"/>
      <c r="G205" s="20"/>
      <c r="H205" s="20"/>
      <c r="I205" s="39" t="s">
        <v>370</v>
      </c>
      <c r="J205" s="33" t="s">
        <v>1</v>
      </c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22">
        <f t="shared" si="144"/>
        <v>0</v>
      </c>
      <c r="AP205" s="34">
        <v>125000</v>
      </c>
      <c r="AQ205" s="34"/>
      <c r="AR205" s="22">
        <f t="shared" si="145"/>
        <v>16590.351051828256</v>
      </c>
      <c r="AS205" s="22"/>
      <c r="AT205" s="22">
        <v>125000</v>
      </c>
      <c r="AU205" s="22"/>
      <c r="AV205" s="22"/>
      <c r="AW205" s="22">
        <v>13445.05</v>
      </c>
      <c r="AX205" s="2"/>
      <c r="AY205" s="2"/>
      <c r="AZ205" s="2"/>
      <c r="BA205" s="2"/>
      <c r="BB205" s="2"/>
      <c r="BC205" s="2"/>
      <c r="BD205" s="2">
        <f t="shared" si="149"/>
        <v>0</v>
      </c>
      <c r="BE205" s="2">
        <f t="shared" si="150"/>
        <v>13445.05</v>
      </c>
      <c r="BF205" s="2">
        <f t="shared" si="151"/>
        <v>0</v>
      </c>
      <c r="BG205" s="2"/>
      <c r="BH205" s="2">
        <v>0</v>
      </c>
      <c r="BI205" s="2"/>
      <c r="BJ205" s="2"/>
      <c r="BK205" s="2"/>
      <c r="BL205" s="2"/>
      <c r="BM205" s="2"/>
      <c r="BN205" s="2"/>
      <c r="BO205" s="2"/>
      <c r="BP205" s="2"/>
      <c r="BQ205" s="2"/>
      <c r="BR205" s="22">
        <f>SUM(BM205+BO205-BP205)</f>
        <v>0</v>
      </c>
      <c r="BS205" s="2"/>
      <c r="BT205" s="402" t="e">
        <f t="shared" si="216"/>
        <v>#DIV/0!</v>
      </c>
    </row>
    <row r="206" spans="1:72" x14ac:dyDescent="0.2">
      <c r="A206" s="29"/>
      <c r="B206" s="36"/>
      <c r="C206" s="35"/>
      <c r="D206" s="35"/>
      <c r="E206" s="35"/>
      <c r="F206" s="35"/>
      <c r="G206" s="35"/>
      <c r="H206" s="35"/>
      <c r="I206" s="21">
        <v>3</v>
      </c>
      <c r="J206" s="5" t="s">
        <v>4</v>
      </c>
      <c r="K206" s="22">
        <f>SUM(K207)</f>
        <v>8000</v>
      </c>
      <c r="L206" s="22">
        <f>SUM(L207)</f>
        <v>10000</v>
      </c>
      <c r="M206" s="22">
        <f>SUM(M207)</f>
        <v>10000</v>
      </c>
      <c r="N206" s="22">
        <f>SUM(N207)</f>
        <v>82000</v>
      </c>
      <c r="O206" s="22">
        <f>SUM(O207)</f>
        <v>82000</v>
      </c>
      <c r="P206" s="22">
        <f t="shared" si="218"/>
        <v>82000</v>
      </c>
      <c r="Q206" s="22">
        <f t="shared" si="218"/>
        <v>82000</v>
      </c>
      <c r="R206" s="22">
        <f t="shared" si="218"/>
        <v>37145.75</v>
      </c>
      <c r="S206" s="22">
        <f t="shared" si="218"/>
        <v>0</v>
      </c>
      <c r="T206" s="22">
        <f t="shared" si="218"/>
        <v>13553.29</v>
      </c>
      <c r="U206" s="22">
        <f t="shared" si="218"/>
        <v>0</v>
      </c>
      <c r="V206" s="22">
        <f t="shared" si="218"/>
        <v>0</v>
      </c>
      <c r="W206" s="22">
        <f t="shared" si="218"/>
        <v>30000</v>
      </c>
      <c r="X206" s="22">
        <f t="shared" ref="X206:AN206" si="225">SUM(X207+X213)</f>
        <v>76000</v>
      </c>
      <c r="Y206" s="22">
        <f t="shared" si="225"/>
        <v>69500</v>
      </c>
      <c r="Z206" s="22">
        <f t="shared" si="225"/>
        <v>69500</v>
      </c>
      <c r="AA206" s="22">
        <f t="shared" si="225"/>
        <v>69000</v>
      </c>
      <c r="AB206" s="22">
        <f t="shared" si="225"/>
        <v>40113.64</v>
      </c>
      <c r="AC206" s="22">
        <f t="shared" si="225"/>
        <v>69000</v>
      </c>
      <c r="AD206" s="22">
        <f t="shared" si="225"/>
        <v>57000</v>
      </c>
      <c r="AE206" s="22">
        <f t="shared" si="225"/>
        <v>0</v>
      </c>
      <c r="AF206" s="22">
        <f t="shared" si="225"/>
        <v>0</v>
      </c>
      <c r="AG206" s="22">
        <f t="shared" si="225"/>
        <v>73000</v>
      </c>
      <c r="AH206" s="22">
        <f t="shared" si="225"/>
        <v>49222.9</v>
      </c>
      <c r="AI206" s="22">
        <f t="shared" si="225"/>
        <v>72000</v>
      </c>
      <c r="AJ206" s="22">
        <f t="shared" si="225"/>
        <v>8051</v>
      </c>
      <c r="AK206" s="22">
        <f t="shared" si="225"/>
        <v>100000</v>
      </c>
      <c r="AL206" s="22">
        <f t="shared" si="225"/>
        <v>28500</v>
      </c>
      <c r="AM206" s="22">
        <f t="shared" si="225"/>
        <v>0</v>
      </c>
      <c r="AN206" s="22">
        <f t="shared" si="225"/>
        <v>128500</v>
      </c>
      <c r="AO206" s="22">
        <f t="shared" si="144"/>
        <v>17054.880881279449</v>
      </c>
      <c r="AP206" s="22">
        <f>SUM(AP207+AP213)</f>
        <v>133500</v>
      </c>
      <c r="AQ206" s="22">
        <f>SUM(AQ207+AQ213)</f>
        <v>0</v>
      </c>
      <c r="AR206" s="22">
        <f t="shared" si="145"/>
        <v>17718.494923352577</v>
      </c>
      <c r="AS206" s="22"/>
      <c r="AT206" s="22">
        <f>SUM(AT207+AT213)</f>
        <v>8857.4399999999987</v>
      </c>
      <c r="AU206" s="22">
        <f>SUM(AU207+AU213)</f>
        <v>2000</v>
      </c>
      <c r="AV206" s="22">
        <f>SUM(AV207+AV213)</f>
        <v>0</v>
      </c>
      <c r="AW206" s="22">
        <f t="shared" ref="AW206:AW221" si="226">SUM(AR206+AU206-AV206)</f>
        <v>19718.494923352577</v>
      </c>
      <c r="AX206" s="2"/>
      <c r="AY206" s="2"/>
      <c r="AZ206" s="2"/>
      <c r="BA206" s="2"/>
      <c r="BB206" s="2"/>
      <c r="BC206" s="2"/>
      <c r="BD206" s="2">
        <f t="shared" si="149"/>
        <v>0</v>
      </c>
      <c r="BE206" s="2">
        <f t="shared" si="150"/>
        <v>19718.494923352577</v>
      </c>
      <c r="BF206" s="2">
        <f t="shared" si="151"/>
        <v>0</v>
      </c>
      <c r="BG206" s="2">
        <f>SUM(BG207+BG213)</f>
        <v>14733.8</v>
      </c>
      <c r="BH206" s="2">
        <f>SUM(BH207+BH213)</f>
        <v>12000</v>
      </c>
      <c r="BI206" s="2">
        <f t="shared" ref="BI206:BS206" si="227">SUM(BI207+BI213)</f>
        <v>7359.88</v>
      </c>
      <c r="BJ206" s="2">
        <f t="shared" si="227"/>
        <v>0</v>
      </c>
      <c r="BK206" s="2">
        <f t="shared" si="227"/>
        <v>0</v>
      </c>
      <c r="BL206" s="2">
        <f t="shared" si="227"/>
        <v>12000</v>
      </c>
      <c r="BM206" s="2">
        <f t="shared" si="227"/>
        <v>12000</v>
      </c>
      <c r="BN206" s="2">
        <f t="shared" si="227"/>
        <v>8654.5</v>
      </c>
      <c r="BO206" s="2">
        <f t="shared" si="227"/>
        <v>6400</v>
      </c>
      <c r="BP206" s="2">
        <f t="shared" si="227"/>
        <v>9700</v>
      </c>
      <c r="BQ206" s="2">
        <f t="shared" si="227"/>
        <v>11298</v>
      </c>
      <c r="BR206" s="2">
        <f t="shared" si="227"/>
        <v>8700</v>
      </c>
      <c r="BS206" s="2">
        <f t="shared" si="227"/>
        <v>8654.5</v>
      </c>
      <c r="BT206" s="402">
        <f t="shared" si="216"/>
        <v>99.477011494252878</v>
      </c>
    </row>
    <row r="207" spans="1:72" x14ac:dyDescent="0.2">
      <c r="A207" s="29"/>
      <c r="B207" s="36" t="s">
        <v>370</v>
      </c>
      <c r="C207" s="35"/>
      <c r="D207" s="35"/>
      <c r="E207" s="35"/>
      <c r="F207" s="35"/>
      <c r="G207" s="35"/>
      <c r="H207" s="35"/>
      <c r="I207" s="21">
        <v>36</v>
      </c>
      <c r="J207" s="5" t="s">
        <v>14</v>
      </c>
      <c r="K207" s="22">
        <f t="shared" si="218"/>
        <v>8000</v>
      </c>
      <c r="L207" s="22">
        <f t="shared" si="218"/>
        <v>10000</v>
      </c>
      <c r="M207" s="22">
        <f t="shared" si="218"/>
        <v>10000</v>
      </c>
      <c r="N207" s="22">
        <f t="shared" si="218"/>
        <v>82000</v>
      </c>
      <c r="O207" s="22">
        <f t="shared" si="218"/>
        <v>82000</v>
      </c>
      <c r="P207" s="22">
        <f t="shared" si="218"/>
        <v>82000</v>
      </c>
      <c r="Q207" s="22">
        <f t="shared" si="218"/>
        <v>82000</v>
      </c>
      <c r="R207" s="22">
        <f t="shared" si="218"/>
        <v>37145.75</v>
      </c>
      <c r="S207" s="22">
        <f t="shared" si="218"/>
        <v>0</v>
      </c>
      <c r="T207" s="22">
        <f t="shared" si="218"/>
        <v>13553.29</v>
      </c>
      <c r="U207" s="22">
        <f t="shared" si="218"/>
        <v>0</v>
      </c>
      <c r="V207" s="22">
        <f t="shared" si="218"/>
        <v>0</v>
      </c>
      <c r="W207" s="22">
        <f t="shared" si="218"/>
        <v>30000</v>
      </c>
      <c r="X207" s="22">
        <f t="shared" si="218"/>
        <v>46000</v>
      </c>
      <c r="Y207" s="22">
        <f t="shared" si="218"/>
        <v>34000</v>
      </c>
      <c r="Z207" s="22">
        <f t="shared" si="218"/>
        <v>49000</v>
      </c>
      <c r="AA207" s="22">
        <f t="shared" si="218"/>
        <v>48000</v>
      </c>
      <c r="AB207" s="22">
        <f t="shared" si="218"/>
        <v>40113.64</v>
      </c>
      <c r="AC207" s="22">
        <f t="shared" si="218"/>
        <v>48000</v>
      </c>
      <c r="AD207" s="22">
        <f t="shared" si="218"/>
        <v>36000</v>
      </c>
      <c r="AE207" s="22">
        <f t="shared" si="218"/>
        <v>0</v>
      </c>
      <c r="AF207" s="22">
        <f t="shared" ref="AF207:AP207" si="228">SUM(AF208)</f>
        <v>0</v>
      </c>
      <c r="AG207" s="22">
        <f t="shared" si="228"/>
        <v>36000</v>
      </c>
      <c r="AH207" s="22">
        <f t="shared" si="228"/>
        <v>16754.79</v>
      </c>
      <c r="AI207" s="22">
        <f>SUM(AI208)</f>
        <v>36000</v>
      </c>
      <c r="AJ207" s="22">
        <f t="shared" si="228"/>
        <v>8051</v>
      </c>
      <c r="AK207" s="22">
        <f t="shared" si="228"/>
        <v>70000</v>
      </c>
      <c r="AL207" s="22">
        <f t="shared" si="228"/>
        <v>20000</v>
      </c>
      <c r="AM207" s="22">
        <f t="shared" si="228"/>
        <v>0</v>
      </c>
      <c r="AN207" s="22">
        <f t="shared" si="228"/>
        <v>90000</v>
      </c>
      <c r="AO207" s="22">
        <f t="shared" si="144"/>
        <v>11945.052757316344</v>
      </c>
      <c r="AP207" s="22">
        <f t="shared" si="228"/>
        <v>90000</v>
      </c>
      <c r="AQ207" s="22"/>
      <c r="AR207" s="22">
        <f t="shared" si="145"/>
        <v>11945.052757316344</v>
      </c>
      <c r="AS207" s="22"/>
      <c r="AT207" s="22">
        <f t="shared" ref="AT207:AV207" si="229">SUM(AT208)</f>
        <v>8575.4699999999993</v>
      </c>
      <c r="AU207" s="22">
        <f t="shared" si="229"/>
        <v>1500</v>
      </c>
      <c r="AV207" s="22">
        <f t="shared" si="229"/>
        <v>0</v>
      </c>
      <c r="AW207" s="22">
        <f t="shared" si="226"/>
        <v>13445.052757316344</v>
      </c>
      <c r="AX207" s="2"/>
      <c r="AY207" s="2"/>
      <c r="AZ207" s="2"/>
      <c r="BA207" s="2"/>
      <c r="BB207" s="2"/>
      <c r="BC207" s="2"/>
      <c r="BD207" s="2">
        <f t="shared" si="149"/>
        <v>0</v>
      </c>
      <c r="BE207" s="2">
        <f t="shared" si="150"/>
        <v>13445.052757316344</v>
      </c>
      <c r="BF207" s="2">
        <f t="shared" si="151"/>
        <v>0</v>
      </c>
      <c r="BG207" s="2">
        <f>SUM(BG208)</f>
        <v>11721.83</v>
      </c>
      <c r="BH207" s="2">
        <f>SUM(BH208)</f>
        <v>8500</v>
      </c>
      <c r="BI207" s="2">
        <f t="shared" ref="BI207:BS207" si="230">SUM(BI208)</f>
        <v>7359.88</v>
      </c>
      <c r="BJ207" s="2">
        <f t="shared" si="230"/>
        <v>0</v>
      </c>
      <c r="BK207" s="2">
        <f t="shared" si="230"/>
        <v>0</v>
      </c>
      <c r="BL207" s="2">
        <f t="shared" si="230"/>
        <v>8500</v>
      </c>
      <c r="BM207" s="2">
        <f t="shared" si="230"/>
        <v>8500</v>
      </c>
      <c r="BN207" s="2">
        <f t="shared" si="230"/>
        <v>0</v>
      </c>
      <c r="BO207" s="2">
        <f t="shared" si="230"/>
        <v>0</v>
      </c>
      <c r="BP207" s="2">
        <f t="shared" si="230"/>
        <v>8500</v>
      </c>
      <c r="BQ207" s="2">
        <f t="shared" si="230"/>
        <v>9078</v>
      </c>
      <c r="BR207" s="2">
        <f t="shared" si="230"/>
        <v>0</v>
      </c>
      <c r="BS207" s="2">
        <f t="shared" si="230"/>
        <v>0</v>
      </c>
      <c r="BT207" s="402">
        <v>0</v>
      </c>
    </row>
    <row r="208" spans="1:72" x14ac:dyDescent="0.2">
      <c r="A208" s="24"/>
      <c r="B208" s="31"/>
      <c r="C208" s="20"/>
      <c r="D208" s="20"/>
      <c r="E208" s="20"/>
      <c r="F208" s="20"/>
      <c r="G208" s="20"/>
      <c r="H208" s="20"/>
      <c r="I208" s="32">
        <v>366</v>
      </c>
      <c r="J208" s="33" t="s">
        <v>73</v>
      </c>
      <c r="K208" s="34">
        <f t="shared" ref="K208:S208" si="231">SUM(K216)</f>
        <v>8000</v>
      </c>
      <c r="L208" s="34">
        <f t="shared" si="231"/>
        <v>10000</v>
      </c>
      <c r="M208" s="34">
        <f t="shared" si="231"/>
        <v>10000</v>
      </c>
      <c r="N208" s="34">
        <f t="shared" si="231"/>
        <v>82000</v>
      </c>
      <c r="O208" s="34">
        <f t="shared" si="231"/>
        <v>82000</v>
      </c>
      <c r="P208" s="34">
        <f t="shared" si="231"/>
        <v>82000</v>
      </c>
      <c r="Q208" s="34">
        <f t="shared" si="231"/>
        <v>82000</v>
      </c>
      <c r="R208" s="34">
        <f t="shared" si="231"/>
        <v>37145.75</v>
      </c>
      <c r="S208" s="34">
        <f t="shared" si="231"/>
        <v>0</v>
      </c>
      <c r="T208" s="34">
        <f>SUM(T209:T216)</f>
        <v>13553.29</v>
      </c>
      <c r="U208" s="34">
        <f>SUM(U209:U216)</f>
        <v>0</v>
      </c>
      <c r="V208" s="34">
        <f>SUM(V209:V216)</f>
        <v>0</v>
      </c>
      <c r="W208" s="34">
        <f>SUM(W209:W216)</f>
        <v>30000</v>
      </c>
      <c r="X208" s="34">
        <f t="shared" ref="X208:AN208" si="232">SUM(X209:X212)</f>
        <v>46000</v>
      </c>
      <c r="Y208" s="34">
        <f t="shared" si="232"/>
        <v>34000</v>
      </c>
      <c r="Z208" s="34">
        <f t="shared" si="232"/>
        <v>49000</v>
      </c>
      <c r="AA208" s="34">
        <f t="shared" si="232"/>
        <v>48000</v>
      </c>
      <c r="AB208" s="34">
        <f t="shared" si="232"/>
        <v>40113.64</v>
      </c>
      <c r="AC208" s="34">
        <f t="shared" si="232"/>
        <v>48000</v>
      </c>
      <c r="AD208" s="34">
        <f t="shared" si="232"/>
        <v>36000</v>
      </c>
      <c r="AE208" s="34">
        <f t="shared" si="232"/>
        <v>0</v>
      </c>
      <c r="AF208" s="34">
        <f t="shared" si="232"/>
        <v>0</v>
      </c>
      <c r="AG208" s="34">
        <f t="shared" si="232"/>
        <v>36000</v>
      </c>
      <c r="AH208" s="34">
        <f t="shared" si="232"/>
        <v>16754.79</v>
      </c>
      <c r="AI208" s="34">
        <f t="shared" si="232"/>
        <v>36000</v>
      </c>
      <c r="AJ208" s="34">
        <f t="shared" si="232"/>
        <v>8051</v>
      </c>
      <c r="AK208" s="34">
        <f t="shared" si="232"/>
        <v>70000</v>
      </c>
      <c r="AL208" s="34">
        <f t="shared" si="232"/>
        <v>20000</v>
      </c>
      <c r="AM208" s="34">
        <f t="shared" si="232"/>
        <v>0</v>
      </c>
      <c r="AN208" s="34">
        <f t="shared" si="232"/>
        <v>90000</v>
      </c>
      <c r="AO208" s="22">
        <f t="shared" si="144"/>
        <v>11945.052757316344</v>
      </c>
      <c r="AP208" s="34">
        <f>SUM(AP209:AP212)</f>
        <v>90000</v>
      </c>
      <c r="AQ208" s="34"/>
      <c r="AR208" s="22">
        <f t="shared" si="145"/>
        <v>11945.052757316344</v>
      </c>
      <c r="AS208" s="22"/>
      <c r="AT208" s="22">
        <f>SUM(AT209:AT212)</f>
        <v>8575.4699999999993</v>
      </c>
      <c r="AU208" s="22">
        <f>SUM(AU209:AU212)</f>
        <v>1500</v>
      </c>
      <c r="AV208" s="22">
        <f>SUM(AV209:AV212)</f>
        <v>0</v>
      </c>
      <c r="AW208" s="22">
        <f t="shared" si="226"/>
        <v>13445.052757316344</v>
      </c>
      <c r="AX208" s="2"/>
      <c r="AY208" s="2"/>
      <c r="AZ208" s="2"/>
      <c r="BA208" s="2"/>
      <c r="BB208" s="2"/>
      <c r="BC208" s="2"/>
      <c r="BD208" s="2">
        <f t="shared" si="149"/>
        <v>0</v>
      </c>
      <c r="BE208" s="2">
        <f t="shared" si="150"/>
        <v>13445.052757316344</v>
      </c>
      <c r="BF208" s="2">
        <f t="shared" si="151"/>
        <v>0</v>
      </c>
      <c r="BG208" s="2">
        <f>SUM(BG209:BG212)</f>
        <v>11721.83</v>
      </c>
      <c r="BH208" s="2">
        <f>SUM(BH209:BH212)</f>
        <v>8500</v>
      </c>
      <c r="BI208" s="2">
        <f t="shared" ref="BI208:BS208" si="233">SUM(BI209:BI212)</f>
        <v>7359.88</v>
      </c>
      <c r="BJ208" s="2">
        <f t="shared" si="233"/>
        <v>0</v>
      </c>
      <c r="BK208" s="2">
        <f t="shared" si="233"/>
        <v>0</v>
      </c>
      <c r="BL208" s="2">
        <f t="shared" si="233"/>
        <v>8500</v>
      </c>
      <c r="BM208" s="2">
        <f t="shared" si="233"/>
        <v>8500</v>
      </c>
      <c r="BN208" s="2">
        <f t="shared" si="233"/>
        <v>0</v>
      </c>
      <c r="BO208" s="2">
        <f t="shared" si="233"/>
        <v>0</v>
      </c>
      <c r="BP208" s="2">
        <f t="shared" si="233"/>
        <v>8500</v>
      </c>
      <c r="BQ208" s="2">
        <f t="shared" si="233"/>
        <v>9078</v>
      </c>
      <c r="BR208" s="2">
        <f t="shared" si="233"/>
        <v>0</v>
      </c>
      <c r="BS208" s="2">
        <f t="shared" si="233"/>
        <v>0</v>
      </c>
      <c r="BT208" s="402">
        <v>0</v>
      </c>
    </row>
    <row r="209" spans="1:72" x14ac:dyDescent="0.2">
      <c r="A209" s="24"/>
      <c r="B209" s="31"/>
      <c r="C209" s="20"/>
      <c r="D209" s="20"/>
      <c r="E209" s="20"/>
      <c r="F209" s="20"/>
      <c r="G209" s="20"/>
      <c r="H209" s="20"/>
      <c r="I209" s="32">
        <v>36611</v>
      </c>
      <c r="J209" s="33" t="s">
        <v>345</v>
      </c>
      <c r="K209" s="34">
        <v>8000</v>
      </c>
      <c r="L209" s="34">
        <v>10000</v>
      </c>
      <c r="M209" s="34">
        <v>10000</v>
      </c>
      <c r="N209" s="34">
        <v>82000</v>
      </c>
      <c r="O209" s="34">
        <v>82000</v>
      </c>
      <c r="P209" s="34">
        <v>82000</v>
      </c>
      <c r="Q209" s="34">
        <v>82000</v>
      </c>
      <c r="R209" s="34">
        <v>37145.75</v>
      </c>
      <c r="S209" s="34"/>
      <c r="T209" s="34">
        <v>13553.29</v>
      </c>
      <c r="U209" s="34"/>
      <c r="V209" s="22">
        <f t="shared" ref="V209" si="234">S209/P209*100</f>
        <v>0</v>
      </c>
      <c r="W209" s="34">
        <v>15000</v>
      </c>
      <c r="X209" s="34">
        <v>16000</v>
      </c>
      <c r="Y209" s="34">
        <v>20000</v>
      </c>
      <c r="Z209" s="34">
        <v>20000</v>
      </c>
      <c r="AA209" s="34">
        <v>20000</v>
      </c>
      <c r="AB209" s="34">
        <v>18888.64</v>
      </c>
      <c r="AC209" s="34">
        <v>20000</v>
      </c>
      <c r="AD209" s="34">
        <v>20000</v>
      </c>
      <c r="AE209" s="34"/>
      <c r="AF209" s="34"/>
      <c r="AG209" s="37">
        <v>20000</v>
      </c>
      <c r="AH209" s="34">
        <v>16754.79</v>
      </c>
      <c r="AI209" s="34">
        <v>20000</v>
      </c>
      <c r="AJ209" s="2">
        <v>7051</v>
      </c>
      <c r="AK209" s="34">
        <v>10000</v>
      </c>
      <c r="AL209" s="34"/>
      <c r="AM209" s="34"/>
      <c r="AN209" s="2">
        <f t="shared" si="180"/>
        <v>10000</v>
      </c>
      <c r="AO209" s="22">
        <f t="shared" si="144"/>
        <v>1327.2280841462605</v>
      </c>
      <c r="AP209" s="2">
        <v>10000</v>
      </c>
      <c r="AQ209" s="2"/>
      <c r="AR209" s="22">
        <f t="shared" si="145"/>
        <v>1327.2280841462605</v>
      </c>
      <c r="AS209" s="22">
        <v>1363.61</v>
      </c>
      <c r="AT209" s="22">
        <v>1363.61</v>
      </c>
      <c r="AU209" s="22"/>
      <c r="AV209" s="22"/>
      <c r="AW209" s="22">
        <f t="shared" si="226"/>
        <v>1327.2280841462605</v>
      </c>
      <c r="AX209" s="2"/>
      <c r="AY209" s="2"/>
      <c r="AZ209" s="2">
        <v>1327.23</v>
      </c>
      <c r="BA209" s="2"/>
      <c r="BB209" s="2"/>
      <c r="BC209" s="2"/>
      <c r="BD209" s="2">
        <f t="shared" si="149"/>
        <v>1327.23</v>
      </c>
      <c r="BE209" s="2">
        <f t="shared" si="150"/>
        <v>-1.9158537395469466E-3</v>
      </c>
      <c r="BF209" s="2">
        <f t="shared" si="151"/>
        <v>-1327.23</v>
      </c>
      <c r="BG209" s="2">
        <v>4509.97</v>
      </c>
      <c r="BH209" s="2">
        <v>1500</v>
      </c>
      <c r="BI209" s="2">
        <v>1110</v>
      </c>
      <c r="BJ209" s="2"/>
      <c r="BK209" s="2"/>
      <c r="BL209" s="2">
        <v>1500</v>
      </c>
      <c r="BM209" s="2">
        <v>1500</v>
      </c>
      <c r="BN209" s="2"/>
      <c r="BO209" s="2"/>
      <c r="BP209" s="2">
        <v>1500</v>
      </c>
      <c r="BQ209" s="2">
        <v>3912.5</v>
      </c>
      <c r="BR209" s="22">
        <f>SUM(BM209+BO209-BP209)</f>
        <v>0</v>
      </c>
      <c r="BS209" s="2"/>
      <c r="BT209" s="402">
        <v>0</v>
      </c>
    </row>
    <row r="210" spans="1:72" hidden="1" x14ac:dyDescent="0.2">
      <c r="A210" s="24"/>
      <c r="B210" s="31"/>
      <c r="C210" s="20"/>
      <c r="D210" s="20"/>
      <c r="E210" s="20"/>
      <c r="F210" s="20"/>
      <c r="G210" s="20"/>
      <c r="H210" s="20"/>
      <c r="I210" s="32">
        <v>36611</v>
      </c>
      <c r="J210" s="33" t="s">
        <v>349</v>
      </c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22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7"/>
      <c r="AH210" s="34"/>
      <c r="AI210" s="34"/>
      <c r="AJ210" s="2"/>
      <c r="AK210" s="34">
        <v>28000</v>
      </c>
      <c r="AL210" s="34">
        <v>7000</v>
      </c>
      <c r="AM210" s="34"/>
      <c r="AN210" s="2">
        <f t="shared" si="180"/>
        <v>35000</v>
      </c>
      <c r="AO210" s="22">
        <f t="shared" si="144"/>
        <v>4645.298294511912</v>
      </c>
      <c r="AP210" s="2">
        <v>30000</v>
      </c>
      <c r="AQ210" s="2"/>
      <c r="AR210" s="22">
        <f t="shared" si="145"/>
        <v>3981.6842524387812</v>
      </c>
      <c r="AS210" s="22">
        <v>536.86</v>
      </c>
      <c r="AT210" s="22">
        <v>536.86</v>
      </c>
      <c r="AU210" s="22"/>
      <c r="AV210" s="22"/>
      <c r="AW210" s="22">
        <f t="shared" si="226"/>
        <v>3981.6842524387812</v>
      </c>
      <c r="AX210" s="2"/>
      <c r="AY210" s="2"/>
      <c r="AZ210" s="2">
        <v>3981.68</v>
      </c>
      <c r="BA210" s="2"/>
      <c r="BB210" s="2"/>
      <c r="BC210" s="2"/>
      <c r="BD210" s="2">
        <f t="shared" si="149"/>
        <v>3981.68</v>
      </c>
      <c r="BE210" s="2">
        <f t="shared" si="150"/>
        <v>4.2524387813500653E-3</v>
      </c>
      <c r="BF210" s="2">
        <f t="shared" si="151"/>
        <v>-3981.68</v>
      </c>
      <c r="BG210" s="2"/>
      <c r="BH210" s="2">
        <v>0</v>
      </c>
      <c r="BI210" s="2">
        <v>2409.38</v>
      </c>
      <c r="BJ210" s="2"/>
      <c r="BK210" s="2"/>
      <c r="BL210" s="2"/>
      <c r="BM210" s="2"/>
      <c r="BN210" s="2"/>
      <c r="BO210" s="2"/>
      <c r="BP210" s="2"/>
      <c r="BQ210" s="2"/>
      <c r="BR210" s="22">
        <f>SUM(BM210+BO210-BP210)</f>
        <v>0</v>
      </c>
      <c r="BS210" s="2"/>
      <c r="BT210" s="402" t="e">
        <f t="shared" si="216"/>
        <v>#DIV/0!</v>
      </c>
    </row>
    <row r="211" spans="1:72" hidden="1" x14ac:dyDescent="0.2">
      <c r="A211" s="24"/>
      <c r="B211" s="31"/>
      <c r="C211" s="20"/>
      <c r="D211" s="20"/>
      <c r="E211" s="20"/>
      <c r="F211" s="20"/>
      <c r="G211" s="20"/>
      <c r="H211" s="20"/>
      <c r="I211" s="32"/>
      <c r="J211" s="33" t="s">
        <v>364</v>
      </c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22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7"/>
      <c r="AH211" s="34"/>
      <c r="AI211" s="34"/>
      <c r="AJ211" s="2"/>
      <c r="AK211" s="34"/>
      <c r="AL211" s="34"/>
      <c r="AM211" s="34"/>
      <c r="AN211" s="2"/>
      <c r="AO211" s="22">
        <f t="shared" si="144"/>
        <v>0</v>
      </c>
      <c r="AP211" s="2">
        <v>10000</v>
      </c>
      <c r="AQ211" s="2"/>
      <c r="AR211" s="22">
        <f t="shared" si="145"/>
        <v>1327.2280841462605</v>
      </c>
      <c r="AS211" s="22"/>
      <c r="AT211" s="22"/>
      <c r="AU211" s="22"/>
      <c r="AV211" s="22"/>
      <c r="AW211" s="22">
        <f t="shared" si="226"/>
        <v>1327.2280841462605</v>
      </c>
      <c r="AX211" s="2"/>
      <c r="AY211" s="2"/>
      <c r="AZ211" s="2">
        <v>1327.23</v>
      </c>
      <c r="BA211" s="2"/>
      <c r="BB211" s="2"/>
      <c r="BC211" s="2"/>
      <c r="BD211" s="2">
        <f t="shared" si="149"/>
        <v>1327.23</v>
      </c>
      <c r="BE211" s="2">
        <f t="shared" si="150"/>
        <v>-1.9158537395469466E-3</v>
      </c>
      <c r="BF211" s="2">
        <f t="shared" si="151"/>
        <v>-1327.23</v>
      </c>
      <c r="BG211" s="2">
        <v>536.86</v>
      </c>
      <c r="BH211" s="2">
        <v>0</v>
      </c>
      <c r="BI211" s="2"/>
      <c r="BJ211" s="2"/>
      <c r="BK211" s="2"/>
      <c r="BL211" s="2"/>
      <c r="BM211" s="2"/>
      <c r="BN211" s="2"/>
      <c r="BO211" s="2"/>
      <c r="BP211" s="2"/>
      <c r="BQ211" s="2"/>
      <c r="BR211" s="22">
        <f>SUM(BM211+BO211-BP211)</f>
        <v>0</v>
      </c>
      <c r="BS211" s="2"/>
      <c r="BT211" s="402" t="e">
        <f t="shared" si="216"/>
        <v>#DIV/0!</v>
      </c>
    </row>
    <row r="212" spans="1:72" x14ac:dyDescent="0.2">
      <c r="A212" s="24"/>
      <c r="B212" s="31"/>
      <c r="C212" s="20"/>
      <c r="D212" s="20"/>
      <c r="E212" s="20"/>
      <c r="F212" s="20"/>
      <c r="G212" s="20"/>
      <c r="H212" s="20"/>
      <c r="I212" s="32">
        <v>36611</v>
      </c>
      <c r="J212" s="33" t="s">
        <v>234</v>
      </c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22"/>
      <c r="W212" s="34"/>
      <c r="X212" s="34">
        <v>30000</v>
      </c>
      <c r="Y212" s="34">
        <v>14000</v>
      </c>
      <c r="Z212" s="34">
        <v>29000</v>
      </c>
      <c r="AA212" s="34">
        <v>28000</v>
      </c>
      <c r="AB212" s="34">
        <v>21225</v>
      </c>
      <c r="AC212" s="34">
        <v>28000</v>
      </c>
      <c r="AD212" s="34">
        <v>16000</v>
      </c>
      <c r="AE212" s="34"/>
      <c r="AF212" s="34"/>
      <c r="AG212" s="37">
        <f t="shared" ref="AG212" si="235">SUM(AD212+AE212-AF212)</f>
        <v>16000</v>
      </c>
      <c r="AH212" s="34"/>
      <c r="AI212" s="34">
        <v>16000</v>
      </c>
      <c r="AJ212" s="2">
        <v>1000</v>
      </c>
      <c r="AK212" s="34">
        <v>32000</v>
      </c>
      <c r="AL212" s="34">
        <v>13000</v>
      </c>
      <c r="AM212" s="34"/>
      <c r="AN212" s="2">
        <f t="shared" si="180"/>
        <v>45000</v>
      </c>
      <c r="AO212" s="22">
        <f t="shared" si="144"/>
        <v>5972.5263786581718</v>
      </c>
      <c r="AP212" s="2">
        <v>40000</v>
      </c>
      <c r="AQ212" s="2"/>
      <c r="AR212" s="22">
        <f t="shared" si="145"/>
        <v>5308.9123365850419</v>
      </c>
      <c r="AS212" s="22">
        <v>6675</v>
      </c>
      <c r="AT212" s="22">
        <v>6675</v>
      </c>
      <c r="AU212" s="22">
        <v>1500</v>
      </c>
      <c r="AV212" s="22"/>
      <c r="AW212" s="22">
        <f t="shared" si="226"/>
        <v>6808.9123365850419</v>
      </c>
      <c r="AX212" s="2"/>
      <c r="AY212" s="2"/>
      <c r="AZ212" s="2">
        <v>6808.91</v>
      </c>
      <c r="BA212" s="2"/>
      <c r="BB212" s="2"/>
      <c r="BC212" s="2"/>
      <c r="BD212" s="2">
        <f t="shared" si="149"/>
        <v>6808.91</v>
      </c>
      <c r="BE212" s="2">
        <f t="shared" si="150"/>
        <v>2.3365850420304923E-3</v>
      </c>
      <c r="BF212" s="2">
        <f t="shared" si="151"/>
        <v>-6808.91</v>
      </c>
      <c r="BG212" s="2">
        <v>6675</v>
      </c>
      <c r="BH212" s="2">
        <v>7000</v>
      </c>
      <c r="BI212" s="2">
        <v>3840.5</v>
      </c>
      <c r="BJ212" s="2"/>
      <c r="BK212" s="2"/>
      <c r="BL212" s="2">
        <v>7000</v>
      </c>
      <c r="BM212" s="2">
        <v>7000</v>
      </c>
      <c r="BN212" s="2">
        <v>0</v>
      </c>
      <c r="BO212" s="2"/>
      <c r="BP212" s="2">
        <v>7000</v>
      </c>
      <c r="BQ212" s="2">
        <v>5165.5</v>
      </c>
      <c r="BR212" s="22">
        <f>SUM(BM212+BO212-BP212)</f>
        <v>0</v>
      </c>
      <c r="BS212" s="2">
        <v>0</v>
      </c>
      <c r="BT212" s="402">
        <v>0</v>
      </c>
    </row>
    <row r="213" spans="1:72" x14ac:dyDescent="0.2">
      <c r="A213" s="29"/>
      <c r="B213" s="36" t="s">
        <v>400</v>
      </c>
      <c r="C213" s="35"/>
      <c r="D213" s="35"/>
      <c r="E213" s="35"/>
      <c r="F213" s="35"/>
      <c r="G213" s="35"/>
      <c r="H213" s="35"/>
      <c r="I213" s="21">
        <v>37</v>
      </c>
      <c r="J213" s="5" t="s">
        <v>51</v>
      </c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>
        <f>SUM(X214)</f>
        <v>30000</v>
      </c>
      <c r="Y213" s="22">
        <f t="shared" ref="Y213:Z213" si="236">SUM(Y214)</f>
        <v>35500</v>
      </c>
      <c r="Z213" s="22">
        <f t="shared" si="236"/>
        <v>20500</v>
      </c>
      <c r="AA213" s="22">
        <f>SUM(AA214)</f>
        <v>21000</v>
      </c>
      <c r="AB213" s="22">
        <f t="shared" ref="AB213" si="237">SUM(AB214)</f>
        <v>0</v>
      </c>
      <c r="AC213" s="22">
        <f>SUM(AC214)</f>
        <v>21000</v>
      </c>
      <c r="AD213" s="22">
        <f>SUM(AD214)</f>
        <v>21000</v>
      </c>
      <c r="AE213" s="22">
        <f t="shared" ref="AE213:AH213" si="238">SUM(AE214)</f>
        <v>0</v>
      </c>
      <c r="AF213" s="22">
        <f t="shared" si="238"/>
        <v>0</v>
      </c>
      <c r="AG213" s="22">
        <f t="shared" si="238"/>
        <v>37000</v>
      </c>
      <c r="AH213" s="22">
        <f t="shared" si="238"/>
        <v>32468.11</v>
      </c>
      <c r="AI213" s="22">
        <f>SUM(AI214)</f>
        <v>36000</v>
      </c>
      <c r="AJ213" s="22">
        <f>SUM(AJ214)</f>
        <v>0</v>
      </c>
      <c r="AK213" s="22">
        <f>SUM(AK214)</f>
        <v>30000</v>
      </c>
      <c r="AL213" s="22">
        <f t="shared" ref="AL213:AP213" si="239">SUM(AL214)</f>
        <v>8500</v>
      </c>
      <c r="AM213" s="22">
        <f t="shared" si="239"/>
        <v>0</v>
      </c>
      <c r="AN213" s="22">
        <f t="shared" si="239"/>
        <v>38500</v>
      </c>
      <c r="AO213" s="22">
        <f t="shared" si="144"/>
        <v>5109.8281239631024</v>
      </c>
      <c r="AP213" s="22">
        <f t="shared" si="239"/>
        <v>43500</v>
      </c>
      <c r="AQ213" s="22"/>
      <c r="AR213" s="22">
        <f t="shared" si="145"/>
        <v>5773.4421660362332</v>
      </c>
      <c r="AS213" s="22"/>
      <c r="AT213" s="22">
        <f t="shared" ref="AT213:AV213" si="240">SUM(AT214)</f>
        <v>281.97000000000003</v>
      </c>
      <c r="AU213" s="22">
        <f t="shared" si="240"/>
        <v>500</v>
      </c>
      <c r="AV213" s="22">
        <f t="shared" si="240"/>
        <v>0</v>
      </c>
      <c r="AW213" s="22">
        <f t="shared" si="226"/>
        <v>6273.4421660362332</v>
      </c>
      <c r="AX213" s="2"/>
      <c r="AY213" s="2"/>
      <c r="AZ213" s="2"/>
      <c r="BA213" s="2"/>
      <c r="BB213" s="2"/>
      <c r="BC213" s="2"/>
      <c r="BD213" s="2">
        <f t="shared" si="149"/>
        <v>0</v>
      </c>
      <c r="BE213" s="2">
        <f t="shared" si="150"/>
        <v>6273.4421660362332</v>
      </c>
      <c r="BF213" s="2">
        <f t="shared" si="151"/>
        <v>0</v>
      </c>
      <c r="BG213" s="2">
        <f>SUM(BG214)</f>
        <v>3011.9700000000003</v>
      </c>
      <c r="BH213" s="2">
        <f>SUM(BH214)</f>
        <v>3500</v>
      </c>
      <c r="BI213" s="2">
        <f t="shared" ref="BI213:BS213" si="241">SUM(BI214)</f>
        <v>0</v>
      </c>
      <c r="BJ213" s="2">
        <f t="shared" si="241"/>
        <v>0</v>
      </c>
      <c r="BK213" s="2">
        <f t="shared" si="241"/>
        <v>0</v>
      </c>
      <c r="BL213" s="2">
        <f t="shared" si="241"/>
        <v>3500</v>
      </c>
      <c r="BM213" s="2">
        <f t="shared" si="241"/>
        <v>3500</v>
      </c>
      <c r="BN213" s="2">
        <f t="shared" si="241"/>
        <v>8654.5</v>
      </c>
      <c r="BO213" s="2">
        <f t="shared" si="241"/>
        <v>6400</v>
      </c>
      <c r="BP213" s="2">
        <f t="shared" si="241"/>
        <v>1200</v>
      </c>
      <c r="BQ213" s="2">
        <f t="shared" si="241"/>
        <v>2220</v>
      </c>
      <c r="BR213" s="2">
        <f t="shared" si="241"/>
        <v>8700</v>
      </c>
      <c r="BS213" s="2">
        <f t="shared" si="241"/>
        <v>8654.5</v>
      </c>
      <c r="BT213" s="402">
        <f t="shared" si="216"/>
        <v>99.477011494252878</v>
      </c>
    </row>
    <row r="214" spans="1:72" x14ac:dyDescent="0.2">
      <c r="A214" s="24"/>
      <c r="B214" s="31"/>
      <c r="C214" s="20"/>
      <c r="D214" s="20"/>
      <c r="E214" s="20"/>
      <c r="F214" s="20"/>
      <c r="G214" s="20"/>
      <c r="H214" s="20"/>
      <c r="I214" s="32">
        <v>372</v>
      </c>
      <c r="J214" s="33" t="s">
        <v>112</v>
      </c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22"/>
      <c r="W214" s="34"/>
      <c r="X214" s="34">
        <f>SUM(X215:X216)</f>
        <v>30000</v>
      </c>
      <c r="Y214" s="34">
        <f t="shared" ref="Y214:Z214" si="242">SUM(Y215:Y216)</f>
        <v>35500</v>
      </c>
      <c r="Z214" s="34">
        <f t="shared" si="242"/>
        <v>20500</v>
      </c>
      <c r="AA214" s="34">
        <f>SUM(AA215:AA216)</f>
        <v>21000</v>
      </c>
      <c r="AB214" s="34">
        <f t="shared" ref="AB214" si="243">SUM(AB215:AB216)</f>
        <v>0</v>
      </c>
      <c r="AC214" s="34">
        <f>SUM(AC215:AC216)</f>
        <v>21000</v>
      </c>
      <c r="AD214" s="34">
        <f>SUM(AD215:AD216)</f>
        <v>21000</v>
      </c>
      <c r="AE214" s="34"/>
      <c r="AF214" s="34"/>
      <c r="AG214" s="37">
        <f>SUM(AG215:AG218)</f>
        <v>37000</v>
      </c>
      <c r="AH214" s="37">
        <f t="shared" ref="AH214:AP214" si="244">SUM(AH215:AH218)</f>
        <v>32468.11</v>
      </c>
      <c r="AI214" s="37">
        <f t="shared" si="244"/>
        <v>36000</v>
      </c>
      <c r="AJ214" s="37">
        <f t="shared" si="244"/>
        <v>0</v>
      </c>
      <c r="AK214" s="37">
        <v>30000</v>
      </c>
      <c r="AL214" s="37">
        <f t="shared" si="244"/>
        <v>8500</v>
      </c>
      <c r="AM214" s="37">
        <f t="shared" si="244"/>
        <v>0</v>
      </c>
      <c r="AN214" s="37">
        <f t="shared" si="244"/>
        <v>38500</v>
      </c>
      <c r="AO214" s="22">
        <f t="shared" si="144"/>
        <v>5109.8281239631024</v>
      </c>
      <c r="AP214" s="37">
        <f t="shared" si="244"/>
        <v>43500</v>
      </c>
      <c r="AQ214" s="37"/>
      <c r="AR214" s="22">
        <f t="shared" si="145"/>
        <v>5773.4421660362332</v>
      </c>
      <c r="AS214" s="22"/>
      <c r="AT214" s="22">
        <f t="shared" ref="AT214:AV214" si="245">SUM(AT215:AT218)</f>
        <v>281.97000000000003</v>
      </c>
      <c r="AU214" s="22">
        <f t="shared" si="245"/>
        <v>500</v>
      </c>
      <c r="AV214" s="22">
        <f t="shared" si="245"/>
        <v>0</v>
      </c>
      <c r="AW214" s="22">
        <f t="shared" si="226"/>
        <v>6273.4421660362332</v>
      </c>
      <c r="AX214" s="2"/>
      <c r="AY214" s="2"/>
      <c r="AZ214" s="2"/>
      <c r="BA214" s="2"/>
      <c r="BB214" s="2"/>
      <c r="BC214" s="2"/>
      <c r="BD214" s="2">
        <f t="shared" si="149"/>
        <v>0</v>
      </c>
      <c r="BE214" s="2">
        <f t="shared" si="150"/>
        <v>6273.4421660362332</v>
      </c>
      <c r="BF214" s="2">
        <f t="shared" si="151"/>
        <v>0</v>
      </c>
      <c r="BG214" s="2">
        <f>SUM(BG215:BG218)</f>
        <v>3011.9700000000003</v>
      </c>
      <c r="BH214" s="2">
        <f>SUM(BH215:BH218)</f>
        <v>3500</v>
      </c>
      <c r="BI214" s="2">
        <f t="shared" ref="BI214:BS214" si="246">SUM(BI215:BI218)</f>
        <v>0</v>
      </c>
      <c r="BJ214" s="2">
        <f t="shared" si="246"/>
        <v>0</v>
      </c>
      <c r="BK214" s="2">
        <f t="shared" si="246"/>
        <v>0</v>
      </c>
      <c r="BL214" s="2">
        <f t="shared" si="246"/>
        <v>3500</v>
      </c>
      <c r="BM214" s="2">
        <f t="shared" si="246"/>
        <v>3500</v>
      </c>
      <c r="BN214" s="2">
        <f t="shared" si="246"/>
        <v>8654.5</v>
      </c>
      <c r="BO214" s="2">
        <f t="shared" si="246"/>
        <v>6400</v>
      </c>
      <c r="BP214" s="2">
        <f t="shared" si="246"/>
        <v>1200</v>
      </c>
      <c r="BQ214" s="2">
        <f t="shared" si="246"/>
        <v>2220</v>
      </c>
      <c r="BR214" s="2">
        <f t="shared" si="246"/>
        <v>8700</v>
      </c>
      <c r="BS214" s="2">
        <f t="shared" si="246"/>
        <v>8654.5</v>
      </c>
      <c r="BT214" s="402">
        <f t="shared" si="216"/>
        <v>99.477011494252878</v>
      </c>
    </row>
    <row r="215" spans="1:72" hidden="1" x14ac:dyDescent="0.2">
      <c r="A215" s="24"/>
      <c r="B215" s="31"/>
      <c r="C215" s="20"/>
      <c r="D215" s="20"/>
      <c r="E215" s="20"/>
      <c r="F215" s="20"/>
      <c r="G215" s="20"/>
      <c r="H215" s="20"/>
      <c r="I215" s="32">
        <v>37221</v>
      </c>
      <c r="J215" s="33" t="s">
        <v>207</v>
      </c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>
        <v>10000</v>
      </c>
      <c r="X215" s="34">
        <v>25000</v>
      </c>
      <c r="Y215" s="34">
        <v>30000</v>
      </c>
      <c r="Z215" s="34">
        <v>15000</v>
      </c>
      <c r="AA215" s="34">
        <v>15000</v>
      </c>
      <c r="AB215" s="34"/>
      <c r="AC215" s="34">
        <v>15000</v>
      </c>
      <c r="AD215" s="34">
        <v>15000</v>
      </c>
      <c r="AE215" s="34"/>
      <c r="AF215" s="34"/>
      <c r="AG215" s="37">
        <f t="shared" ref="AG215:AG218" si="247">SUM(AD215+AE215-AF215)</f>
        <v>15000</v>
      </c>
      <c r="AH215" s="34">
        <v>16468.11</v>
      </c>
      <c r="AI215" s="34">
        <v>14000</v>
      </c>
      <c r="AJ215" s="2">
        <v>0</v>
      </c>
      <c r="AK215" s="34">
        <v>14000</v>
      </c>
      <c r="AL215" s="34"/>
      <c r="AM215" s="34"/>
      <c r="AN215" s="2">
        <f t="shared" si="180"/>
        <v>14000</v>
      </c>
      <c r="AO215" s="22">
        <f t="shared" si="144"/>
        <v>1858.1193178047647</v>
      </c>
      <c r="AP215" s="2">
        <v>15000</v>
      </c>
      <c r="AQ215" s="2"/>
      <c r="AR215" s="22">
        <f t="shared" si="145"/>
        <v>1990.8421262193906</v>
      </c>
      <c r="AS215" s="22">
        <v>50.97</v>
      </c>
      <c r="AT215" s="22">
        <v>50.97</v>
      </c>
      <c r="AU215" s="22"/>
      <c r="AV215" s="22"/>
      <c r="AW215" s="22">
        <f t="shared" si="226"/>
        <v>1990.8421262193906</v>
      </c>
      <c r="AX215" s="2"/>
      <c r="AY215" s="2">
        <v>1990.84</v>
      </c>
      <c r="AZ215" s="2"/>
      <c r="BA215" s="2"/>
      <c r="BB215" s="2"/>
      <c r="BC215" s="2"/>
      <c r="BD215" s="2">
        <f t="shared" si="149"/>
        <v>1990.84</v>
      </c>
      <c r="BE215" s="2">
        <f t="shared" si="150"/>
        <v>2.1262193906750326E-3</v>
      </c>
      <c r="BF215" s="2">
        <f t="shared" si="151"/>
        <v>-1990.84</v>
      </c>
      <c r="BG215" s="2">
        <v>50.97</v>
      </c>
      <c r="BH215" s="2">
        <v>0</v>
      </c>
      <c r="BI215" s="2"/>
      <c r="BJ215" s="2"/>
      <c r="BK215" s="2"/>
      <c r="BL215" s="2"/>
      <c r="BM215" s="2"/>
      <c r="BN215" s="2"/>
      <c r="BO215" s="2"/>
      <c r="BP215" s="2"/>
      <c r="BQ215" s="2"/>
      <c r="BR215" s="22">
        <f>SUM(BM215+BO215-BP215)</f>
        <v>0</v>
      </c>
      <c r="BS215" s="2"/>
      <c r="BT215" s="402" t="e">
        <f t="shared" si="216"/>
        <v>#DIV/0!</v>
      </c>
    </row>
    <row r="216" spans="1:72" hidden="1" x14ac:dyDescent="0.2">
      <c r="A216" s="24"/>
      <c r="B216" s="31"/>
      <c r="C216" s="20"/>
      <c r="D216" s="20"/>
      <c r="E216" s="20"/>
      <c r="F216" s="20"/>
      <c r="G216" s="20"/>
      <c r="H216" s="20"/>
      <c r="I216" s="32">
        <v>37221</v>
      </c>
      <c r="J216" s="33" t="s">
        <v>208</v>
      </c>
      <c r="K216" s="34">
        <v>8000</v>
      </c>
      <c r="L216" s="34">
        <v>10000</v>
      </c>
      <c r="M216" s="34">
        <v>10000</v>
      </c>
      <c r="N216" s="34">
        <v>82000</v>
      </c>
      <c r="O216" s="34">
        <v>82000</v>
      </c>
      <c r="P216" s="34">
        <v>82000</v>
      </c>
      <c r="Q216" s="34">
        <v>82000</v>
      </c>
      <c r="R216" s="34">
        <v>37145.75</v>
      </c>
      <c r="S216" s="34"/>
      <c r="T216" s="34"/>
      <c r="U216" s="34"/>
      <c r="V216" s="22">
        <f t="shared" ref="V216" si="248">S216/P216*100</f>
        <v>0</v>
      </c>
      <c r="W216" s="34">
        <v>5000</v>
      </c>
      <c r="X216" s="34">
        <v>5000</v>
      </c>
      <c r="Y216" s="34">
        <v>5500</v>
      </c>
      <c r="Z216" s="34">
        <v>5500</v>
      </c>
      <c r="AA216" s="34">
        <v>6000</v>
      </c>
      <c r="AB216" s="34"/>
      <c r="AC216" s="34">
        <v>6000</v>
      </c>
      <c r="AD216" s="34">
        <v>6000</v>
      </c>
      <c r="AE216" s="34"/>
      <c r="AF216" s="34"/>
      <c r="AG216" s="37">
        <f t="shared" si="247"/>
        <v>6000</v>
      </c>
      <c r="AH216" s="34">
        <v>0</v>
      </c>
      <c r="AI216" s="34">
        <v>6000</v>
      </c>
      <c r="AJ216" s="2">
        <v>0</v>
      </c>
      <c r="AK216" s="34">
        <v>0</v>
      </c>
      <c r="AL216" s="34">
        <v>8500</v>
      </c>
      <c r="AM216" s="34"/>
      <c r="AN216" s="2">
        <f t="shared" si="180"/>
        <v>8500</v>
      </c>
      <c r="AO216" s="22">
        <f t="shared" si="144"/>
        <v>1128.1438715243214</v>
      </c>
      <c r="AP216" s="2">
        <v>8500</v>
      </c>
      <c r="AQ216" s="2"/>
      <c r="AR216" s="22">
        <f t="shared" si="145"/>
        <v>1128.1438715243214</v>
      </c>
      <c r="AS216" s="22"/>
      <c r="AT216" s="22"/>
      <c r="AU216" s="22"/>
      <c r="AV216" s="22"/>
      <c r="AW216" s="22">
        <f t="shared" si="226"/>
        <v>1128.1438715243214</v>
      </c>
      <c r="AX216" s="2">
        <v>1128.1400000000001</v>
      </c>
      <c r="AY216" s="2"/>
      <c r="AZ216" s="2"/>
      <c r="BA216" s="2"/>
      <c r="BB216" s="2"/>
      <c r="BC216" s="2"/>
      <c r="BD216" s="2">
        <f t="shared" si="149"/>
        <v>1128.1400000000001</v>
      </c>
      <c r="BE216" s="2">
        <f t="shared" si="150"/>
        <v>3.8715243213118811E-3</v>
      </c>
      <c r="BF216" s="2">
        <f t="shared" si="151"/>
        <v>-1128.1400000000001</v>
      </c>
      <c r="BG216" s="2"/>
      <c r="BH216" s="2">
        <v>1200</v>
      </c>
      <c r="BI216" s="2"/>
      <c r="BJ216" s="2"/>
      <c r="BK216" s="2"/>
      <c r="BL216" s="2">
        <v>1200</v>
      </c>
      <c r="BM216" s="2">
        <v>1200</v>
      </c>
      <c r="BN216" s="2"/>
      <c r="BO216" s="2"/>
      <c r="BP216" s="2">
        <v>1200</v>
      </c>
      <c r="BQ216" s="2"/>
      <c r="BR216" s="22">
        <f>SUM(BM216+BO216-BP216)</f>
        <v>0</v>
      </c>
      <c r="BS216" s="2"/>
      <c r="BT216" s="402">
        <v>0</v>
      </c>
    </row>
    <row r="217" spans="1:72" x14ac:dyDescent="0.2">
      <c r="A217" s="24"/>
      <c r="B217" s="31"/>
      <c r="C217" s="20"/>
      <c r="D217" s="20"/>
      <c r="E217" s="20"/>
      <c r="F217" s="20"/>
      <c r="G217" s="20"/>
      <c r="H217" s="20"/>
      <c r="I217" s="32">
        <v>37221</v>
      </c>
      <c r="J217" s="33" t="s">
        <v>234</v>
      </c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22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7"/>
      <c r="AH217" s="34"/>
      <c r="AI217" s="34"/>
      <c r="AJ217" s="2"/>
      <c r="AK217" s="34"/>
      <c r="AL217" s="34"/>
      <c r="AM217" s="34"/>
      <c r="AN217" s="2"/>
      <c r="AO217" s="22"/>
      <c r="AP217" s="2"/>
      <c r="AQ217" s="2"/>
      <c r="AR217" s="22"/>
      <c r="AS217" s="22">
        <v>231</v>
      </c>
      <c r="AT217" s="22">
        <v>231</v>
      </c>
      <c r="AU217" s="22">
        <v>500</v>
      </c>
      <c r="AV217" s="22"/>
      <c r="AW217" s="22">
        <f t="shared" si="226"/>
        <v>500</v>
      </c>
      <c r="AX217" s="2"/>
      <c r="AY217" s="2"/>
      <c r="AZ217" s="2"/>
      <c r="BA217" s="2"/>
      <c r="BB217" s="2"/>
      <c r="BC217" s="2">
        <v>500</v>
      </c>
      <c r="BD217" s="2">
        <f t="shared" si="149"/>
        <v>500</v>
      </c>
      <c r="BE217" s="2">
        <f t="shared" si="150"/>
        <v>0</v>
      </c>
      <c r="BF217" s="2">
        <f t="shared" si="151"/>
        <v>-500</v>
      </c>
      <c r="BG217" s="2">
        <v>231</v>
      </c>
      <c r="BH217" s="2">
        <v>0</v>
      </c>
      <c r="BI217" s="2"/>
      <c r="BJ217" s="2"/>
      <c r="BK217" s="2"/>
      <c r="BL217" s="2"/>
      <c r="BM217" s="2"/>
      <c r="BN217" s="2">
        <v>6374.5</v>
      </c>
      <c r="BO217" s="2">
        <v>6400</v>
      </c>
      <c r="BP217" s="2"/>
      <c r="BQ217" s="2"/>
      <c r="BR217" s="22">
        <f>SUM(BM217+BO217-BP217)</f>
        <v>6400</v>
      </c>
      <c r="BS217" s="2">
        <v>6374.5</v>
      </c>
      <c r="BT217" s="402">
        <f t="shared" si="216"/>
        <v>99.6015625</v>
      </c>
    </row>
    <row r="218" spans="1:72" x14ac:dyDescent="0.2">
      <c r="A218" s="24"/>
      <c r="B218" s="31"/>
      <c r="C218" s="20"/>
      <c r="D218" s="20"/>
      <c r="E218" s="20"/>
      <c r="F218" s="20"/>
      <c r="G218" s="20"/>
      <c r="H218" s="20"/>
      <c r="I218" s="32">
        <v>37229</v>
      </c>
      <c r="J218" s="33" t="s">
        <v>312</v>
      </c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22"/>
      <c r="W218" s="34"/>
      <c r="X218" s="34"/>
      <c r="Y218" s="34"/>
      <c r="Z218" s="34"/>
      <c r="AA218" s="34"/>
      <c r="AB218" s="34"/>
      <c r="AC218" s="34"/>
      <c r="AD218" s="34">
        <v>16000</v>
      </c>
      <c r="AE218" s="34"/>
      <c r="AF218" s="34"/>
      <c r="AG218" s="37">
        <f t="shared" si="247"/>
        <v>16000</v>
      </c>
      <c r="AH218" s="34">
        <v>16000</v>
      </c>
      <c r="AI218" s="34">
        <v>16000</v>
      </c>
      <c r="AJ218" s="2">
        <v>0</v>
      </c>
      <c r="AK218" s="34">
        <v>16000</v>
      </c>
      <c r="AL218" s="34"/>
      <c r="AM218" s="34"/>
      <c r="AN218" s="2">
        <f t="shared" si="180"/>
        <v>16000</v>
      </c>
      <c r="AO218" s="22">
        <f t="shared" si="144"/>
        <v>2123.5649346340169</v>
      </c>
      <c r="AP218" s="2">
        <v>20000</v>
      </c>
      <c r="AQ218" s="2"/>
      <c r="AR218" s="22">
        <f t="shared" si="145"/>
        <v>2654.4561682925209</v>
      </c>
      <c r="AS218" s="22"/>
      <c r="AT218" s="22"/>
      <c r="AU218" s="22"/>
      <c r="AV218" s="22"/>
      <c r="AW218" s="22">
        <f t="shared" si="226"/>
        <v>2654.4561682925209</v>
      </c>
      <c r="AX218" s="2"/>
      <c r="AY218" s="2">
        <v>2654.46</v>
      </c>
      <c r="AZ218" s="2"/>
      <c r="BA218" s="2"/>
      <c r="BB218" s="2"/>
      <c r="BC218" s="2"/>
      <c r="BD218" s="2">
        <f t="shared" si="149"/>
        <v>2654.46</v>
      </c>
      <c r="BE218" s="2">
        <f t="shared" si="150"/>
        <v>-3.8317074790938932E-3</v>
      </c>
      <c r="BF218" s="2">
        <f t="shared" si="151"/>
        <v>-2654.46</v>
      </c>
      <c r="BG218" s="2">
        <v>2730</v>
      </c>
      <c r="BH218" s="2">
        <v>2300</v>
      </c>
      <c r="BI218" s="2"/>
      <c r="BJ218" s="2"/>
      <c r="BK218" s="2"/>
      <c r="BL218" s="2">
        <v>2300</v>
      </c>
      <c r="BM218" s="2">
        <v>2300</v>
      </c>
      <c r="BN218" s="2">
        <v>2280</v>
      </c>
      <c r="BO218" s="2"/>
      <c r="BP218" s="2"/>
      <c r="BQ218" s="2">
        <v>2220</v>
      </c>
      <c r="BR218" s="22">
        <f>SUM(BM218+BO218-BP218)</f>
        <v>2300</v>
      </c>
      <c r="BS218" s="2">
        <v>2280</v>
      </c>
      <c r="BT218" s="402">
        <f t="shared" si="216"/>
        <v>99.130434782608702</v>
      </c>
    </row>
    <row r="219" spans="1:72" x14ac:dyDescent="0.2">
      <c r="A219" s="29" t="s">
        <v>113</v>
      </c>
      <c r="B219" s="36"/>
      <c r="C219" s="35"/>
      <c r="D219" s="35"/>
      <c r="E219" s="35"/>
      <c r="F219" s="35"/>
      <c r="G219" s="35"/>
      <c r="H219" s="35"/>
      <c r="I219" s="21" t="s">
        <v>114</v>
      </c>
      <c r="J219" s="5" t="s">
        <v>115</v>
      </c>
      <c r="K219" s="22" t="e">
        <f>SUM(K220+K248+#REF!)</f>
        <v>#REF!</v>
      </c>
      <c r="L219" s="22" t="e">
        <f>SUM(L220+L248+#REF!)</f>
        <v>#REF!</v>
      </c>
      <c r="M219" s="22" t="e">
        <f>SUM(M220+M248+#REF!)</f>
        <v>#REF!</v>
      </c>
      <c r="N219" s="22" t="e">
        <f t="shared" ref="N219:AN219" si="249">SUM(N220+N248+N238)</f>
        <v>#REF!</v>
      </c>
      <c r="O219" s="22" t="e">
        <f t="shared" si="249"/>
        <v>#REF!</v>
      </c>
      <c r="P219" s="22" t="e">
        <f t="shared" si="249"/>
        <v>#REF!</v>
      </c>
      <c r="Q219" s="22" t="e">
        <f t="shared" si="249"/>
        <v>#REF!</v>
      </c>
      <c r="R219" s="22" t="e">
        <f t="shared" si="249"/>
        <v>#REF!</v>
      </c>
      <c r="S219" s="22" t="e">
        <f t="shared" si="249"/>
        <v>#REF!</v>
      </c>
      <c r="T219" s="22" t="e">
        <f t="shared" si="249"/>
        <v>#REF!</v>
      </c>
      <c r="U219" s="22" t="e">
        <f t="shared" si="249"/>
        <v>#REF!</v>
      </c>
      <c r="V219" s="22" t="e">
        <f t="shared" si="249"/>
        <v>#REF!</v>
      </c>
      <c r="W219" s="22">
        <f t="shared" si="249"/>
        <v>115000</v>
      </c>
      <c r="X219" s="22">
        <f t="shared" si="249"/>
        <v>150000</v>
      </c>
      <c r="Y219" s="22">
        <f t="shared" si="249"/>
        <v>950000</v>
      </c>
      <c r="Z219" s="22">
        <f t="shared" si="249"/>
        <v>1200000</v>
      </c>
      <c r="AA219" s="22">
        <f t="shared" si="249"/>
        <v>950000</v>
      </c>
      <c r="AB219" s="22">
        <f t="shared" si="249"/>
        <v>82368.210000000006</v>
      </c>
      <c r="AC219" s="22">
        <f t="shared" si="249"/>
        <v>1788000</v>
      </c>
      <c r="AD219" s="22">
        <f t="shared" si="249"/>
        <v>1998000</v>
      </c>
      <c r="AE219" s="22">
        <f t="shared" si="249"/>
        <v>0</v>
      </c>
      <c r="AF219" s="22">
        <f t="shared" si="249"/>
        <v>0</v>
      </c>
      <c r="AG219" s="22">
        <f t="shared" si="249"/>
        <v>1998000</v>
      </c>
      <c r="AH219" s="22">
        <f t="shared" si="249"/>
        <v>610261.41</v>
      </c>
      <c r="AI219" s="22">
        <f t="shared" si="249"/>
        <v>1850000</v>
      </c>
      <c r="AJ219" s="22">
        <f t="shared" si="249"/>
        <v>281229.98000000004</v>
      </c>
      <c r="AK219" s="22">
        <f t="shared" si="249"/>
        <v>2030000</v>
      </c>
      <c r="AL219" s="22">
        <f t="shared" si="249"/>
        <v>320000</v>
      </c>
      <c r="AM219" s="22">
        <f t="shared" si="249"/>
        <v>200000</v>
      </c>
      <c r="AN219" s="22">
        <f t="shared" si="249"/>
        <v>2150000</v>
      </c>
      <c r="AO219" s="22">
        <f t="shared" si="144"/>
        <v>285354.03809144598</v>
      </c>
      <c r="AP219" s="22">
        <f>SUM(AP220+AP248+AP238)</f>
        <v>1600000</v>
      </c>
      <c r="AQ219" s="22">
        <f>SUM(AQ220+AQ248+AQ238)</f>
        <v>0</v>
      </c>
      <c r="AR219" s="22">
        <f t="shared" si="145"/>
        <v>212356.49346340168</v>
      </c>
      <c r="AS219" s="22"/>
      <c r="AT219" s="22">
        <f>SUM(AT220+AT248+AT238)</f>
        <v>58314.48000000001</v>
      </c>
      <c r="AU219" s="22">
        <f>SUM(AU220+AU248+AU238)</f>
        <v>134463.16</v>
      </c>
      <c r="AV219" s="22">
        <f>SUM(AV220+AV248+AV238)</f>
        <v>30466.48</v>
      </c>
      <c r="AW219" s="22">
        <f t="shared" si="226"/>
        <v>316353.17346340173</v>
      </c>
      <c r="AX219" s="2"/>
      <c r="AY219" s="2"/>
      <c r="AZ219" s="2"/>
      <c r="BA219" s="2"/>
      <c r="BB219" s="2"/>
      <c r="BC219" s="2"/>
      <c r="BD219" s="2">
        <f t="shared" si="149"/>
        <v>0</v>
      </c>
      <c r="BE219" s="2">
        <f t="shared" si="150"/>
        <v>316353.17346340173</v>
      </c>
      <c r="BF219" s="2">
        <f t="shared" si="151"/>
        <v>0</v>
      </c>
      <c r="BG219" s="2">
        <f>SUM(BG220+BG238+BG248)</f>
        <v>74475.76999999999</v>
      </c>
      <c r="BH219" s="2">
        <f>SUM(BH220+BH238+BH248)</f>
        <v>421000</v>
      </c>
      <c r="BI219" s="2">
        <f t="shared" ref="BI219:BS219" si="250">SUM(BI220+BI238+BI248)</f>
        <v>25489.1</v>
      </c>
      <c r="BJ219" s="2">
        <f t="shared" si="250"/>
        <v>0</v>
      </c>
      <c r="BK219" s="2">
        <f t="shared" si="250"/>
        <v>0</v>
      </c>
      <c r="BL219" s="2">
        <f t="shared" si="250"/>
        <v>376000</v>
      </c>
      <c r="BM219" s="2">
        <f t="shared" si="250"/>
        <v>777828.81</v>
      </c>
      <c r="BN219" s="2">
        <f t="shared" si="250"/>
        <v>247636.89</v>
      </c>
      <c r="BO219" s="2">
        <f t="shared" si="250"/>
        <v>0</v>
      </c>
      <c r="BP219" s="2">
        <f t="shared" si="250"/>
        <v>238708</v>
      </c>
      <c r="BQ219" s="2">
        <f t="shared" si="250"/>
        <v>107001.1</v>
      </c>
      <c r="BR219" s="2">
        <f t="shared" si="250"/>
        <v>539120.81000000006</v>
      </c>
      <c r="BS219" s="2">
        <f t="shared" si="250"/>
        <v>247636.89</v>
      </c>
      <c r="BT219" s="402">
        <f t="shared" si="216"/>
        <v>45.933468975163464</v>
      </c>
    </row>
    <row r="220" spans="1:72" x14ac:dyDescent="0.2">
      <c r="A220" s="24" t="s">
        <v>180</v>
      </c>
      <c r="B220" s="31"/>
      <c r="C220" s="20"/>
      <c r="D220" s="20"/>
      <c r="E220" s="20"/>
      <c r="F220" s="20"/>
      <c r="G220" s="20"/>
      <c r="H220" s="20"/>
      <c r="I220" s="32" t="s">
        <v>21</v>
      </c>
      <c r="J220" s="33" t="s">
        <v>181</v>
      </c>
      <c r="K220" s="34" t="e">
        <f t="shared" ref="K220:AE227" si="251">SUM(K221)</f>
        <v>#REF!</v>
      </c>
      <c r="L220" s="34" t="e">
        <f t="shared" si="251"/>
        <v>#REF!</v>
      </c>
      <c r="M220" s="34" t="e">
        <f t="shared" si="251"/>
        <v>#REF!</v>
      </c>
      <c r="N220" s="34" t="e">
        <f t="shared" si="251"/>
        <v>#REF!</v>
      </c>
      <c r="O220" s="34" t="e">
        <f t="shared" si="251"/>
        <v>#REF!</v>
      </c>
      <c r="P220" s="34" t="e">
        <f t="shared" si="251"/>
        <v>#REF!</v>
      </c>
      <c r="Q220" s="34" t="e">
        <f t="shared" si="251"/>
        <v>#REF!</v>
      </c>
      <c r="R220" s="34" t="e">
        <f t="shared" si="251"/>
        <v>#REF!</v>
      </c>
      <c r="S220" s="34" t="e">
        <f t="shared" si="251"/>
        <v>#REF!</v>
      </c>
      <c r="T220" s="34" t="e">
        <f t="shared" si="251"/>
        <v>#REF!</v>
      </c>
      <c r="U220" s="34" t="e">
        <f t="shared" si="251"/>
        <v>#REF!</v>
      </c>
      <c r="V220" s="34" t="e">
        <f t="shared" si="251"/>
        <v>#REF!</v>
      </c>
      <c r="W220" s="34">
        <f t="shared" si="251"/>
        <v>0</v>
      </c>
      <c r="X220" s="34">
        <f t="shared" si="251"/>
        <v>0</v>
      </c>
      <c r="Y220" s="34">
        <f t="shared" si="251"/>
        <v>400000</v>
      </c>
      <c r="Z220" s="34">
        <f t="shared" si="251"/>
        <v>650000</v>
      </c>
      <c r="AA220" s="34">
        <f t="shared" si="251"/>
        <v>400000</v>
      </c>
      <c r="AB220" s="34">
        <f t="shared" si="251"/>
        <v>75137.460000000006</v>
      </c>
      <c r="AC220" s="34">
        <f t="shared" si="251"/>
        <v>1238000</v>
      </c>
      <c r="AD220" s="34">
        <f t="shared" si="251"/>
        <v>1498000</v>
      </c>
      <c r="AE220" s="34">
        <f t="shared" si="251"/>
        <v>0</v>
      </c>
      <c r="AF220" s="34">
        <f t="shared" ref="AF220:AQ227" si="252">SUM(AF221)</f>
        <v>0</v>
      </c>
      <c r="AG220" s="34">
        <f t="shared" si="252"/>
        <v>1498000</v>
      </c>
      <c r="AH220" s="34">
        <f t="shared" si="252"/>
        <v>601936.41</v>
      </c>
      <c r="AI220" s="34">
        <f t="shared" si="252"/>
        <v>1250000</v>
      </c>
      <c r="AJ220" s="34">
        <f t="shared" si="252"/>
        <v>278452.08</v>
      </c>
      <c r="AK220" s="34">
        <f t="shared" si="252"/>
        <v>1650000</v>
      </c>
      <c r="AL220" s="34">
        <f t="shared" si="252"/>
        <v>320000</v>
      </c>
      <c r="AM220" s="34">
        <f t="shared" si="252"/>
        <v>200000</v>
      </c>
      <c r="AN220" s="34">
        <f t="shared" si="252"/>
        <v>1770000</v>
      </c>
      <c r="AO220" s="22">
        <f t="shared" si="144"/>
        <v>234919.37089388809</v>
      </c>
      <c r="AP220" s="34">
        <f t="shared" si="252"/>
        <v>1170000</v>
      </c>
      <c r="AQ220" s="34">
        <f t="shared" si="252"/>
        <v>0</v>
      </c>
      <c r="AR220" s="22">
        <f t="shared" si="145"/>
        <v>155285.68584511249</v>
      </c>
      <c r="AS220" s="22"/>
      <c r="AT220" s="22">
        <f t="shared" ref="AT220:AV220" si="253">SUM(AT221)</f>
        <v>41557.960000000006</v>
      </c>
      <c r="AU220" s="22">
        <f t="shared" si="253"/>
        <v>100000</v>
      </c>
      <c r="AV220" s="22">
        <f t="shared" si="253"/>
        <v>30466.48</v>
      </c>
      <c r="AW220" s="22">
        <f t="shared" si="226"/>
        <v>224819.20584511248</v>
      </c>
      <c r="AX220" s="2"/>
      <c r="AY220" s="2"/>
      <c r="AZ220" s="2"/>
      <c r="BA220" s="2"/>
      <c r="BB220" s="2"/>
      <c r="BC220" s="2"/>
      <c r="BD220" s="2">
        <f t="shared" si="149"/>
        <v>0</v>
      </c>
      <c r="BE220" s="2">
        <f t="shared" si="150"/>
        <v>224819.20584511248</v>
      </c>
      <c r="BF220" s="2">
        <f t="shared" si="151"/>
        <v>0</v>
      </c>
      <c r="BG220" s="2">
        <f>SUM(BG226)</f>
        <v>31414.219999999998</v>
      </c>
      <c r="BH220" s="2">
        <f>SUM(BH226)</f>
        <v>378000</v>
      </c>
      <c r="BI220" s="2">
        <f t="shared" ref="BI220:BS220" si="254">SUM(BI226)</f>
        <v>25447</v>
      </c>
      <c r="BJ220" s="2">
        <f t="shared" si="254"/>
        <v>0</v>
      </c>
      <c r="BK220" s="2">
        <f t="shared" si="254"/>
        <v>0</v>
      </c>
      <c r="BL220" s="2">
        <f t="shared" si="254"/>
        <v>359000</v>
      </c>
      <c r="BM220" s="2">
        <f t="shared" si="254"/>
        <v>638828.81000000006</v>
      </c>
      <c r="BN220" s="2">
        <f t="shared" si="254"/>
        <v>230338.36000000002</v>
      </c>
      <c r="BO220" s="2">
        <f t="shared" si="254"/>
        <v>0</v>
      </c>
      <c r="BP220" s="2">
        <f t="shared" si="254"/>
        <v>219208</v>
      </c>
      <c r="BQ220" s="2">
        <f t="shared" si="254"/>
        <v>72923.5</v>
      </c>
      <c r="BR220" s="2">
        <f t="shared" si="254"/>
        <v>419620.81000000006</v>
      </c>
      <c r="BS220" s="2">
        <f t="shared" si="254"/>
        <v>230338.36000000002</v>
      </c>
      <c r="BT220" s="402">
        <f t="shared" si="216"/>
        <v>54.892025016585798</v>
      </c>
    </row>
    <row r="221" spans="1:72" hidden="1" x14ac:dyDescent="0.2">
      <c r="A221" s="24"/>
      <c r="B221" s="31"/>
      <c r="C221" s="20"/>
      <c r="D221" s="20"/>
      <c r="E221" s="20"/>
      <c r="F221" s="20"/>
      <c r="G221" s="20"/>
      <c r="H221" s="20"/>
      <c r="I221" s="32" t="s">
        <v>116</v>
      </c>
      <c r="J221" s="33"/>
      <c r="K221" s="34" t="e">
        <f t="shared" ref="K221:AQ221" si="255">SUM(K226)</f>
        <v>#REF!</v>
      </c>
      <c r="L221" s="34" t="e">
        <f t="shared" si="255"/>
        <v>#REF!</v>
      </c>
      <c r="M221" s="34" t="e">
        <f t="shared" si="255"/>
        <v>#REF!</v>
      </c>
      <c r="N221" s="34" t="e">
        <f t="shared" si="255"/>
        <v>#REF!</v>
      </c>
      <c r="O221" s="34" t="e">
        <f t="shared" si="255"/>
        <v>#REF!</v>
      </c>
      <c r="P221" s="34" t="e">
        <f t="shared" si="255"/>
        <v>#REF!</v>
      </c>
      <c r="Q221" s="34" t="e">
        <f t="shared" si="255"/>
        <v>#REF!</v>
      </c>
      <c r="R221" s="34" t="e">
        <f t="shared" si="255"/>
        <v>#REF!</v>
      </c>
      <c r="S221" s="34" t="e">
        <f t="shared" si="255"/>
        <v>#REF!</v>
      </c>
      <c r="T221" s="34" t="e">
        <f t="shared" si="255"/>
        <v>#REF!</v>
      </c>
      <c r="U221" s="34" t="e">
        <f t="shared" si="255"/>
        <v>#REF!</v>
      </c>
      <c r="V221" s="34" t="e">
        <f t="shared" si="255"/>
        <v>#REF!</v>
      </c>
      <c r="W221" s="34">
        <f t="shared" si="255"/>
        <v>0</v>
      </c>
      <c r="X221" s="34">
        <f t="shared" si="255"/>
        <v>0</v>
      </c>
      <c r="Y221" s="34">
        <f t="shared" si="255"/>
        <v>400000</v>
      </c>
      <c r="Z221" s="34">
        <f t="shared" si="255"/>
        <v>650000</v>
      </c>
      <c r="AA221" s="34">
        <f t="shared" si="255"/>
        <v>400000</v>
      </c>
      <c r="AB221" s="34">
        <f t="shared" si="255"/>
        <v>75137.460000000006</v>
      </c>
      <c r="AC221" s="34">
        <f t="shared" si="255"/>
        <v>1238000</v>
      </c>
      <c r="AD221" s="34">
        <f t="shared" si="255"/>
        <v>1498000</v>
      </c>
      <c r="AE221" s="34">
        <f t="shared" si="255"/>
        <v>0</v>
      </c>
      <c r="AF221" s="34">
        <f t="shared" si="255"/>
        <v>0</v>
      </c>
      <c r="AG221" s="34">
        <f t="shared" si="255"/>
        <v>1498000</v>
      </c>
      <c r="AH221" s="34">
        <f t="shared" si="255"/>
        <v>601936.41</v>
      </c>
      <c r="AI221" s="34">
        <f t="shared" si="255"/>
        <v>1250000</v>
      </c>
      <c r="AJ221" s="34">
        <f t="shared" si="255"/>
        <v>278452.08</v>
      </c>
      <c r="AK221" s="34">
        <f t="shared" si="255"/>
        <v>1650000</v>
      </c>
      <c r="AL221" s="34">
        <f t="shared" si="255"/>
        <v>320000</v>
      </c>
      <c r="AM221" s="34">
        <f t="shared" si="255"/>
        <v>200000</v>
      </c>
      <c r="AN221" s="34">
        <f t="shared" si="255"/>
        <v>1770000</v>
      </c>
      <c r="AO221" s="22">
        <f t="shared" ref="AO221:AO299" si="256">SUM(AN221/$AN$2)</f>
        <v>234919.37089388809</v>
      </c>
      <c r="AP221" s="34">
        <f t="shared" si="255"/>
        <v>1170000</v>
      </c>
      <c r="AQ221" s="34">
        <f t="shared" si="255"/>
        <v>0</v>
      </c>
      <c r="AR221" s="22">
        <f t="shared" ref="AR221:AU299" si="257">SUM(AP221/$AN$2)</f>
        <v>155285.68584511249</v>
      </c>
      <c r="AS221" s="22"/>
      <c r="AT221" s="22">
        <f t="shared" ref="AT221:AV221" si="258">SUM(AT226)</f>
        <v>41557.960000000006</v>
      </c>
      <c r="AU221" s="22">
        <f t="shared" si="258"/>
        <v>100000</v>
      </c>
      <c r="AV221" s="22">
        <f t="shared" si="258"/>
        <v>30466.48</v>
      </c>
      <c r="AW221" s="22">
        <f t="shared" si="226"/>
        <v>224819.20584511248</v>
      </c>
      <c r="AX221" s="2"/>
      <c r="AY221" s="2"/>
      <c r="AZ221" s="2"/>
      <c r="BA221" s="2"/>
      <c r="BB221" s="2"/>
      <c r="BC221" s="2"/>
      <c r="BD221" s="2">
        <f t="shared" si="149"/>
        <v>0</v>
      </c>
      <c r="BE221" s="2">
        <f t="shared" si="150"/>
        <v>224819.20584511248</v>
      </c>
      <c r="BF221" s="2">
        <f t="shared" si="151"/>
        <v>0</v>
      </c>
      <c r="BG221" s="2"/>
      <c r="BH221" s="2">
        <f>SUM(BH220)</f>
        <v>378000</v>
      </c>
      <c r="BI221" s="2">
        <f t="shared" ref="BI221:BS221" si="259">SUM(BI220)</f>
        <v>25447</v>
      </c>
      <c r="BJ221" s="2">
        <f t="shared" si="259"/>
        <v>0</v>
      </c>
      <c r="BK221" s="2">
        <f t="shared" si="259"/>
        <v>0</v>
      </c>
      <c r="BL221" s="2">
        <f t="shared" si="259"/>
        <v>359000</v>
      </c>
      <c r="BM221" s="2">
        <f t="shared" si="259"/>
        <v>638828.81000000006</v>
      </c>
      <c r="BN221" s="2">
        <f t="shared" si="259"/>
        <v>230338.36000000002</v>
      </c>
      <c r="BO221" s="2">
        <f t="shared" si="259"/>
        <v>0</v>
      </c>
      <c r="BP221" s="2">
        <f t="shared" si="259"/>
        <v>219208</v>
      </c>
      <c r="BQ221" s="2"/>
      <c r="BR221" s="2">
        <f t="shared" si="259"/>
        <v>419620.81000000006</v>
      </c>
      <c r="BS221" s="2">
        <f t="shared" si="259"/>
        <v>230338.36000000002</v>
      </c>
      <c r="BT221" s="402">
        <f t="shared" si="216"/>
        <v>54.892025016585798</v>
      </c>
    </row>
    <row r="222" spans="1:72" hidden="1" x14ac:dyDescent="0.2">
      <c r="A222" s="24"/>
      <c r="B222" s="31" t="s">
        <v>369</v>
      </c>
      <c r="C222" s="20"/>
      <c r="D222" s="31"/>
      <c r="E222" s="20"/>
      <c r="F222" s="20"/>
      <c r="G222" s="20"/>
      <c r="H222" s="20"/>
      <c r="I222" s="39" t="s">
        <v>375</v>
      </c>
      <c r="J222" s="33" t="s">
        <v>1</v>
      </c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22">
        <f t="shared" si="256"/>
        <v>0</v>
      </c>
      <c r="AP222" s="34">
        <v>500000</v>
      </c>
      <c r="AQ222" s="34"/>
      <c r="AR222" s="22">
        <f t="shared" si="257"/>
        <v>66361.404207313026</v>
      </c>
      <c r="AS222" s="22"/>
      <c r="AT222" s="22">
        <v>500000</v>
      </c>
      <c r="AU222" s="22"/>
      <c r="AV222" s="22"/>
      <c r="AW222" s="22">
        <v>33180.699999999997</v>
      </c>
      <c r="AX222" s="2"/>
      <c r="AY222" s="2"/>
      <c r="AZ222" s="2"/>
      <c r="BA222" s="2"/>
      <c r="BB222" s="2"/>
      <c r="BC222" s="2"/>
      <c r="BD222" s="2">
        <f t="shared" si="149"/>
        <v>0</v>
      </c>
      <c r="BE222" s="2">
        <f t="shared" si="150"/>
        <v>33180.699999999997</v>
      </c>
      <c r="BF222" s="2">
        <f t="shared" si="151"/>
        <v>0</v>
      </c>
      <c r="BG222" s="2"/>
      <c r="BH222" s="2">
        <v>100000</v>
      </c>
      <c r="BI222" s="2"/>
      <c r="BJ222" s="2">
        <v>100000</v>
      </c>
      <c r="BK222" s="2">
        <v>100000</v>
      </c>
      <c r="BL222" s="2"/>
      <c r="BM222" s="2"/>
      <c r="BN222" s="2"/>
      <c r="BO222" s="2"/>
      <c r="BP222" s="2"/>
      <c r="BQ222" s="2"/>
      <c r="BR222" s="22">
        <f>SUM(BM222+BO222-BP222)</f>
        <v>0</v>
      </c>
      <c r="BS222" s="2"/>
      <c r="BT222" s="402" t="e">
        <f t="shared" si="216"/>
        <v>#DIV/0!</v>
      </c>
    </row>
    <row r="223" spans="1:72" hidden="1" x14ac:dyDescent="0.2">
      <c r="A223" s="24"/>
      <c r="B223" s="31" t="s">
        <v>369</v>
      </c>
      <c r="C223" s="20"/>
      <c r="D223" s="31"/>
      <c r="E223" s="20"/>
      <c r="F223" s="20"/>
      <c r="G223" s="20"/>
      <c r="H223" s="20"/>
      <c r="I223" s="39" t="s">
        <v>370</v>
      </c>
      <c r="J223" s="33" t="s">
        <v>372</v>
      </c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22"/>
      <c r="AP223" s="34"/>
      <c r="AQ223" s="34"/>
      <c r="AR223" s="22"/>
      <c r="AS223" s="22"/>
      <c r="AT223" s="22"/>
      <c r="AU223" s="22"/>
      <c r="AV223" s="22"/>
      <c r="AW223" s="22">
        <v>9350.36</v>
      </c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>
        <v>30000</v>
      </c>
      <c r="BI223" s="2">
        <v>400</v>
      </c>
      <c r="BJ223" s="2">
        <v>35000</v>
      </c>
      <c r="BK223" s="2">
        <v>40000</v>
      </c>
      <c r="BL223" s="2"/>
      <c r="BM223" s="2"/>
      <c r="BN223" s="2"/>
      <c r="BO223" s="2"/>
      <c r="BP223" s="2"/>
      <c r="BQ223" s="2"/>
      <c r="BR223" s="22">
        <f>SUM(BM223+BO223-BP223)</f>
        <v>0</v>
      </c>
      <c r="BS223" s="2"/>
      <c r="BT223" s="402" t="e">
        <f t="shared" si="216"/>
        <v>#DIV/0!</v>
      </c>
    </row>
    <row r="224" spans="1:72" hidden="1" x14ac:dyDescent="0.2">
      <c r="A224" s="24"/>
      <c r="B224" s="31" t="s">
        <v>369</v>
      </c>
      <c r="C224" s="20"/>
      <c r="D224" s="31"/>
      <c r="E224" s="20"/>
      <c r="F224" s="20"/>
      <c r="G224" s="20"/>
      <c r="H224" s="20"/>
      <c r="I224" s="39" t="s">
        <v>396</v>
      </c>
      <c r="J224" s="33" t="s">
        <v>377</v>
      </c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22"/>
      <c r="AP224" s="34"/>
      <c r="AQ224" s="34"/>
      <c r="AR224" s="22"/>
      <c r="AS224" s="22"/>
      <c r="AT224" s="22"/>
      <c r="AU224" s="22"/>
      <c r="AV224" s="22"/>
      <c r="AW224" s="22">
        <v>67471.3</v>
      </c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>
        <v>0</v>
      </c>
      <c r="BI224" s="2"/>
      <c r="BJ224" s="2"/>
      <c r="BK224" s="2"/>
      <c r="BL224" s="2"/>
      <c r="BM224" s="2"/>
      <c r="BN224" s="2"/>
      <c r="BO224" s="2"/>
      <c r="BP224" s="2"/>
      <c r="BQ224" s="2"/>
      <c r="BR224" s="22">
        <f>SUM(BM224+BO224-BP224)</f>
        <v>0</v>
      </c>
      <c r="BS224" s="2"/>
      <c r="BT224" s="402" t="e">
        <f t="shared" si="216"/>
        <v>#DIV/0!</v>
      </c>
    </row>
    <row r="225" spans="1:72" hidden="1" x14ac:dyDescent="0.2">
      <c r="A225" s="24"/>
      <c r="B225" s="31" t="s">
        <v>369</v>
      </c>
      <c r="C225" s="20"/>
      <c r="D225" s="31"/>
      <c r="E225" s="20"/>
      <c r="F225" s="20"/>
      <c r="G225" s="20"/>
      <c r="H225" s="20"/>
      <c r="I225" s="32" t="s">
        <v>373</v>
      </c>
      <c r="J225" s="33" t="s">
        <v>374</v>
      </c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22">
        <f t="shared" si="256"/>
        <v>0</v>
      </c>
      <c r="AP225" s="34">
        <v>670000</v>
      </c>
      <c r="AQ225" s="34"/>
      <c r="AR225" s="22">
        <f t="shared" si="257"/>
        <v>88924.281637799446</v>
      </c>
      <c r="AS225" s="22"/>
      <c r="AT225" s="22">
        <v>670000</v>
      </c>
      <c r="AU225" s="22">
        <v>670000</v>
      </c>
      <c r="AV225" s="22">
        <v>670000</v>
      </c>
      <c r="AW225" s="22">
        <v>96816.97</v>
      </c>
      <c r="AX225" s="2"/>
      <c r="AY225" s="2"/>
      <c r="AZ225" s="2"/>
      <c r="BA225" s="2"/>
      <c r="BB225" s="2"/>
      <c r="BC225" s="2"/>
      <c r="BD225" s="2">
        <f t="shared" si="149"/>
        <v>0</v>
      </c>
      <c r="BE225" s="2">
        <f t="shared" si="150"/>
        <v>96816.97</v>
      </c>
      <c r="BF225" s="2">
        <f t="shared" si="151"/>
        <v>0</v>
      </c>
      <c r="BG225" s="2"/>
      <c r="BH225" s="2">
        <v>100000</v>
      </c>
      <c r="BI225" s="2">
        <v>25047</v>
      </c>
      <c r="BJ225" s="2">
        <v>100000</v>
      </c>
      <c r="BK225" s="2">
        <v>100000</v>
      </c>
      <c r="BL225" s="2"/>
      <c r="BM225" s="2"/>
      <c r="BN225" s="2"/>
      <c r="BO225" s="2"/>
      <c r="BP225" s="2"/>
      <c r="BQ225" s="2"/>
      <c r="BR225" s="22">
        <f>SUM(BM225+BO225-BP225)</f>
        <v>0</v>
      </c>
      <c r="BS225" s="2"/>
      <c r="BT225" s="402" t="e">
        <f t="shared" si="216"/>
        <v>#DIV/0!</v>
      </c>
    </row>
    <row r="226" spans="1:72" x14ac:dyDescent="0.2">
      <c r="A226" s="29"/>
      <c r="B226" s="36"/>
      <c r="C226" s="35"/>
      <c r="D226" s="35"/>
      <c r="E226" s="35"/>
      <c r="F226" s="35"/>
      <c r="G226" s="35"/>
      <c r="H226" s="35"/>
      <c r="I226" s="21">
        <v>4</v>
      </c>
      <c r="J226" s="5" t="s">
        <v>15</v>
      </c>
      <c r="K226" s="22" t="e">
        <f t="shared" si="251"/>
        <v>#REF!</v>
      </c>
      <c r="L226" s="22" t="e">
        <f t="shared" si="251"/>
        <v>#REF!</v>
      </c>
      <c r="M226" s="22" t="e">
        <f t="shared" si="251"/>
        <v>#REF!</v>
      </c>
      <c r="N226" s="22" t="e">
        <f t="shared" si="251"/>
        <v>#REF!</v>
      </c>
      <c r="O226" s="22" t="e">
        <f t="shared" si="251"/>
        <v>#REF!</v>
      </c>
      <c r="P226" s="22" t="e">
        <f t="shared" si="251"/>
        <v>#REF!</v>
      </c>
      <c r="Q226" s="22" t="e">
        <f t="shared" si="251"/>
        <v>#REF!</v>
      </c>
      <c r="R226" s="22" t="e">
        <f t="shared" si="251"/>
        <v>#REF!</v>
      </c>
      <c r="S226" s="22" t="e">
        <f t="shared" si="251"/>
        <v>#REF!</v>
      </c>
      <c r="T226" s="22" t="e">
        <f t="shared" si="251"/>
        <v>#REF!</v>
      </c>
      <c r="U226" s="22" t="e">
        <f t="shared" si="251"/>
        <v>#REF!</v>
      </c>
      <c r="V226" s="22" t="e">
        <f t="shared" si="251"/>
        <v>#REF!</v>
      </c>
      <c r="W226" s="22">
        <f t="shared" si="251"/>
        <v>0</v>
      </c>
      <c r="X226" s="22">
        <f t="shared" si="251"/>
        <v>0</v>
      </c>
      <c r="Y226" s="22">
        <f t="shared" si="251"/>
        <v>400000</v>
      </c>
      <c r="Z226" s="22">
        <f t="shared" si="251"/>
        <v>650000</v>
      </c>
      <c r="AA226" s="22">
        <f t="shared" si="251"/>
        <v>400000</v>
      </c>
      <c r="AB226" s="22">
        <f t="shared" si="251"/>
        <v>75137.460000000006</v>
      </c>
      <c r="AC226" s="22">
        <f t="shared" si="251"/>
        <v>1238000</v>
      </c>
      <c r="AD226" s="22">
        <f t="shared" si="251"/>
        <v>1498000</v>
      </c>
      <c r="AE226" s="22">
        <f t="shared" si="251"/>
        <v>0</v>
      </c>
      <c r="AF226" s="22">
        <f t="shared" si="252"/>
        <v>0</v>
      </c>
      <c r="AG226" s="22">
        <f t="shared" si="252"/>
        <v>1498000</v>
      </c>
      <c r="AH226" s="22">
        <f t="shared" si="252"/>
        <v>601936.41</v>
      </c>
      <c r="AI226" s="22">
        <f t="shared" si="252"/>
        <v>1250000</v>
      </c>
      <c r="AJ226" s="22">
        <f t="shared" si="252"/>
        <v>278452.08</v>
      </c>
      <c r="AK226" s="22">
        <f t="shared" si="252"/>
        <v>1650000</v>
      </c>
      <c r="AL226" s="22">
        <f t="shared" si="252"/>
        <v>320000</v>
      </c>
      <c r="AM226" s="22">
        <f t="shared" si="252"/>
        <v>200000</v>
      </c>
      <c r="AN226" s="22">
        <f t="shared" si="252"/>
        <v>1770000</v>
      </c>
      <c r="AO226" s="22">
        <f t="shared" si="256"/>
        <v>234919.37089388809</v>
      </c>
      <c r="AP226" s="22">
        <f t="shared" si="252"/>
        <v>1170000</v>
      </c>
      <c r="AQ226" s="22">
        <f t="shared" si="252"/>
        <v>0</v>
      </c>
      <c r="AR226" s="22">
        <f t="shared" si="257"/>
        <v>155285.68584511249</v>
      </c>
      <c r="AS226" s="22"/>
      <c r="AT226" s="22">
        <f t="shared" ref="AT226:AV227" si="260">SUM(AT227)</f>
        <v>41557.960000000006</v>
      </c>
      <c r="AU226" s="22">
        <f t="shared" si="260"/>
        <v>100000</v>
      </c>
      <c r="AV226" s="22">
        <f t="shared" si="260"/>
        <v>30466.48</v>
      </c>
      <c r="AW226" s="22">
        <f t="shared" ref="AW226:AW239" si="261">SUM(AR226+AU226-AV226)</f>
        <v>224819.20584511248</v>
      </c>
      <c r="AX226" s="2"/>
      <c r="AY226" s="2"/>
      <c r="AZ226" s="2"/>
      <c r="BA226" s="2"/>
      <c r="BB226" s="2"/>
      <c r="BC226" s="2"/>
      <c r="BD226" s="2">
        <f t="shared" si="149"/>
        <v>0</v>
      </c>
      <c r="BE226" s="2">
        <f t="shared" si="150"/>
        <v>224819.20584511248</v>
      </c>
      <c r="BF226" s="2">
        <f t="shared" si="151"/>
        <v>0</v>
      </c>
      <c r="BG226" s="2">
        <f>SUM(BG227)</f>
        <v>31414.219999999998</v>
      </c>
      <c r="BH226" s="2">
        <f>SUM(BH227)</f>
        <v>378000</v>
      </c>
      <c r="BI226" s="2">
        <f t="shared" ref="BI226:BS227" si="262">SUM(BI227)</f>
        <v>25447</v>
      </c>
      <c r="BJ226" s="2">
        <f t="shared" si="262"/>
        <v>0</v>
      </c>
      <c r="BK226" s="2">
        <f t="shared" si="262"/>
        <v>0</v>
      </c>
      <c r="BL226" s="2">
        <f t="shared" si="262"/>
        <v>359000</v>
      </c>
      <c r="BM226" s="2">
        <f t="shared" si="262"/>
        <v>638828.81000000006</v>
      </c>
      <c r="BN226" s="2">
        <f t="shared" si="262"/>
        <v>230338.36000000002</v>
      </c>
      <c r="BO226" s="2">
        <f t="shared" si="262"/>
        <v>0</v>
      </c>
      <c r="BP226" s="2">
        <f t="shared" si="262"/>
        <v>219208</v>
      </c>
      <c r="BQ226" s="2">
        <f t="shared" si="262"/>
        <v>72923.5</v>
      </c>
      <c r="BR226" s="2">
        <f t="shared" si="262"/>
        <v>419620.81000000006</v>
      </c>
      <c r="BS226" s="2">
        <f t="shared" si="262"/>
        <v>230338.36000000002</v>
      </c>
      <c r="BT226" s="402">
        <f t="shared" si="216"/>
        <v>54.892025016585798</v>
      </c>
    </row>
    <row r="227" spans="1:72" x14ac:dyDescent="0.2">
      <c r="A227" s="29"/>
      <c r="B227" s="36" t="s">
        <v>401</v>
      </c>
      <c r="C227" s="35"/>
      <c r="D227" s="35"/>
      <c r="E227" s="35"/>
      <c r="F227" s="35"/>
      <c r="G227" s="35"/>
      <c r="H227" s="35"/>
      <c r="I227" s="21">
        <v>45</v>
      </c>
      <c r="J227" s="5" t="s">
        <v>418</v>
      </c>
      <c r="K227" s="22" t="e">
        <f t="shared" si="251"/>
        <v>#REF!</v>
      </c>
      <c r="L227" s="22" t="e">
        <f t="shared" si="251"/>
        <v>#REF!</v>
      </c>
      <c r="M227" s="22" t="e">
        <f t="shared" si="251"/>
        <v>#REF!</v>
      </c>
      <c r="N227" s="22" t="e">
        <f t="shared" si="251"/>
        <v>#REF!</v>
      </c>
      <c r="O227" s="22" t="e">
        <f t="shared" si="251"/>
        <v>#REF!</v>
      </c>
      <c r="P227" s="22" t="e">
        <f t="shared" si="251"/>
        <v>#REF!</v>
      </c>
      <c r="Q227" s="22" t="e">
        <f t="shared" si="251"/>
        <v>#REF!</v>
      </c>
      <c r="R227" s="22" t="e">
        <f t="shared" si="251"/>
        <v>#REF!</v>
      </c>
      <c r="S227" s="22" t="e">
        <f t="shared" si="251"/>
        <v>#REF!</v>
      </c>
      <c r="T227" s="22" t="e">
        <f t="shared" si="251"/>
        <v>#REF!</v>
      </c>
      <c r="U227" s="22" t="e">
        <f t="shared" si="251"/>
        <v>#REF!</v>
      </c>
      <c r="V227" s="22" t="e">
        <f t="shared" si="251"/>
        <v>#REF!</v>
      </c>
      <c r="W227" s="22">
        <f t="shared" si="251"/>
        <v>0</v>
      </c>
      <c r="X227" s="22">
        <f t="shared" si="251"/>
        <v>0</v>
      </c>
      <c r="Y227" s="22">
        <f t="shared" si="251"/>
        <v>400000</v>
      </c>
      <c r="Z227" s="22">
        <f t="shared" si="251"/>
        <v>650000</v>
      </c>
      <c r="AA227" s="22">
        <f t="shared" si="251"/>
        <v>400000</v>
      </c>
      <c r="AB227" s="22">
        <f t="shared" si="251"/>
        <v>75137.460000000006</v>
      </c>
      <c r="AC227" s="22">
        <f t="shared" si="251"/>
        <v>1238000</v>
      </c>
      <c r="AD227" s="22">
        <f t="shared" si="251"/>
        <v>1498000</v>
      </c>
      <c r="AE227" s="22">
        <f t="shared" si="251"/>
        <v>0</v>
      </c>
      <c r="AF227" s="22">
        <f t="shared" si="252"/>
        <v>0</v>
      </c>
      <c r="AG227" s="22">
        <f t="shared" si="252"/>
        <v>1498000</v>
      </c>
      <c r="AH227" s="22">
        <f t="shared" si="252"/>
        <v>601936.41</v>
      </c>
      <c r="AI227" s="22">
        <f t="shared" si="252"/>
        <v>1250000</v>
      </c>
      <c r="AJ227" s="22">
        <f t="shared" si="252"/>
        <v>278452.08</v>
      </c>
      <c r="AK227" s="22">
        <f t="shared" si="252"/>
        <v>1650000</v>
      </c>
      <c r="AL227" s="22">
        <f t="shared" si="252"/>
        <v>320000</v>
      </c>
      <c r="AM227" s="22">
        <f t="shared" si="252"/>
        <v>200000</v>
      </c>
      <c r="AN227" s="22">
        <f t="shared" si="252"/>
        <v>1770000</v>
      </c>
      <c r="AO227" s="22">
        <f t="shared" si="256"/>
        <v>234919.37089388809</v>
      </c>
      <c r="AP227" s="22">
        <f t="shared" si="252"/>
        <v>1170000</v>
      </c>
      <c r="AQ227" s="22"/>
      <c r="AR227" s="22">
        <f t="shared" si="257"/>
        <v>155285.68584511249</v>
      </c>
      <c r="AS227" s="22"/>
      <c r="AT227" s="22">
        <f t="shared" si="260"/>
        <v>41557.960000000006</v>
      </c>
      <c r="AU227" s="22">
        <f t="shared" si="260"/>
        <v>100000</v>
      </c>
      <c r="AV227" s="22">
        <f t="shared" si="260"/>
        <v>30466.48</v>
      </c>
      <c r="AW227" s="22">
        <f t="shared" si="261"/>
        <v>224819.20584511248</v>
      </c>
      <c r="AX227" s="2"/>
      <c r="AY227" s="2"/>
      <c r="AZ227" s="2"/>
      <c r="BA227" s="2"/>
      <c r="BB227" s="2"/>
      <c r="BC227" s="2"/>
      <c r="BD227" s="2">
        <f t="shared" si="149"/>
        <v>0</v>
      </c>
      <c r="BE227" s="2">
        <f t="shared" si="150"/>
        <v>224819.20584511248</v>
      </c>
      <c r="BF227" s="2">
        <f t="shared" si="151"/>
        <v>0</v>
      </c>
      <c r="BG227" s="2">
        <f>SUM(BG228)</f>
        <v>31414.219999999998</v>
      </c>
      <c r="BH227" s="2">
        <f>SUM(BH228)</f>
        <v>378000</v>
      </c>
      <c r="BI227" s="2">
        <f t="shared" si="262"/>
        <v>25447</v>
      </c>
      <c r="BJ227" s="2">
        <f t="shared" si="262"/>
        <v>0</v>
      </c>
      <c r="BK227" s="2">
        <f t="shared" si="262"/>
        <v>0</v>
      </c>
      <c r="BL227" s="2">
        <f t="shared" si="262"/>
        <v>359000</v>
      </c>
      <c r="BM227" s="2">
        <f t="shared" si="262"/>
        <v>638828.81000000006</v>
      </c>
      <c r="BN227" s="2">
        <f t="shared" si="262"/>
        <v>230338.36000000002</v>
      </c>
      <c r="BO227" s="2">
        <f t="shared" si="262"/>
        <v>0</v>
      </c>
      <c r="BP227" s="2">
        <f t="shared" si="262"/>
        <v>219208</v>
      </c>
      <c r="BQ227" s="2">
        <f t="shared" si="262"/>
        <v>72923.5</v>
      </c>
      <c r="BR227" s="2">
        <f t="shared" si="262"/>
        <v>419620.81000000006</v>
      </c>
      <c r="BS227" s="2">
        <f t="shared" si="262"/>
        <v>230338.36000000002</v>
      </c>
      <c r="BT227" s="402">
        <f t="shared" si="216"/>
        <v>54.892025016585798</v>
      </c>
    </row>
    <row r="228" spans="1:72" x14ac:dyDescent="0.2">
      <c r="A228" s="24"/>
      <c r="B228" s="20"/>
      <c r="C228" s="20"/>
      <c r="D228" s="20"/>
      <c r="E228" s="20"/>
      <c r="F228" s="20"/>
      <c r="G228" s="20"/>
      <c r="H228" s="20"/>
      <c r="I228" s="32">
        <v>451</v>
      </c>
      <c r="J228" s="33" t="s">
        <v>419</v>
      </c>
      <c r="K228" s="34" t="e">
        <f>SUM(#REF!)</f>
        <v>#REF!</v>
      </c>
      <c r="L228" s="34" t="e">
        <f>SUM(#REF!)</f>
        <v>#REF!</v>
      </c>
      <c r="M228" s="34" t="e">
        <f>SUM(#REF!)</f>
        <v>#REF!</v>
      </c>
      <c r="N228" s="34" t="e">
        <f>SUM(#REF!)</f>
        <v>#REF!</v>
      </c>
      <c r="O228" s="34" t="e">
        <f>SUM(#REF!)</f>
        <v>#REF!</v>
      </c>
      <c r="P228" s="34" t="e">
        <f>SUM(#REF!)</f>
        <v>#REF!</v>
      </c>
      <c r="Q228" s="34" t="e">
        <f>SUM(#REF!)</f>
        <v>#REF!</v>
      </c>
      <c r="R228" s="34" t="e">
        <f>SUM(#REF!)</f>
        <v>#REF!</v>
      </c>
      <c r="S228" s="34" t="e">
        <f>SUM(#REF!)</f>
        <v>#REF!</v>
      </c>
      <c r="T228" s="34" t="e">
        <f>SUM(#REF!)</f>
        <v>#REF!</v>
      </c>
      <c r="U228" s="34" t="e">
        <f>SUM(#REF!)</f>
        <v>#REF!</v>
      </c>
      <c r="V228" s="34" t="e">
        <f>SUM(#REF!)</f>
        <v>#REF!</v>
      </c>
      <c r="W228" s="34">
        <f>SUM(W230:W230)</f>
        <v>0</v>
      </c>
      <c r="X228" s="34">
        <f>SUM(X230:X230)</f>
        <v>0</v>
      </c>
      <c r="Y228" s="34">
        <f t="shared" ref="Y228:AN228" si="263">SUM(Y230:Y237)</f>
        <v>400000</v>
      </c>
      <c r="Z228" s="34">
        <f t="shared" si="263"/>
        <v>650000</v>
      </c>
      <c r="AA228" s="34">
        <f t="shared" si="263"/>
        <v>400000</v>
      </c>
      <c r="AB228" s="34">
        <f t="shared" si="263"/>
        <v>75137.460000000006</v>
      </c>
      <c r="AC228" s="34">
        <f t="shared" si="263"/>
        <v>1238000</v>
      </c>
      <c r="AD228" s="34">
        <f t="shared" si="263"/>
        <v>1498000</v>
      </c>
      <c r="AE228" s="34">
        <f t="shared" si="263"/>
        <v>0</v>
      </c>
      <c r="AF228" s="34">
        <f t="shared" si="263"/>
        <v>0</v>
      </c>
      <c r="AG228" s="34">
        <f t="shared" si="263"/>
        <v>1498000</v>
      </c>
      <c r="AH228" s="34">
        <f t="shared" si="263"/>
        <v>601936.41</v>
      </c>
      <c r="AI228" s="34">
        <f t="shared" si="263"/>
        <v>1250000</v>
      </c>
      <c r="AJ228" s="34">
        <f t="shared" si="263"/>
        <v>278452.08</v>
      </c>
      <c r="AK228" s="34">
        <f t="shared" si="263"/>
        <v>1650000</v>
      </c>
      <c r="AL228" s="34">
        <f t="shared" si="263"/>
        <v>320000</v>
      </c>
      <c r="AM228" s="34">
        <f t="shared" si="263"/>
        <v>200000</v>
      </c>
      <c r="AN228" s="34">
        <f t="shared" si="263"/>
        <v>1770000</v>
      </c>
      <c r="AO228" s="22">
        <f t="shared" si="256"/>
        <v>234919.37089388809</v>
      </c>
      <c r="AP228" s="34">
        <f>SUM(AP230:AP237)</f>
        <v>1170000</v>
      </c>
      <c r="AQ228" s="34"/>
      <c r="AR228" s="22">
        <f t="shared" si="257"/>
        <v>155285.68584511249</v>
      </c>
      <c r="AS228" s="22"/>
      <c r="AT228" s="22">
        <f>SUM(AT229:AT237)</f>
        <v>41557.960000000006</v>
      </c>
      <c r="AU228" s="22">
        <f>SUM(AU229:AU237)</f>
        <v>100000</v>
      </c>
      <c r="AV228" s="22">
        <f>SUM(AV229:AV237)</f>
        <v>30466.48</v>
      </c>
      <c r="AW228" s="22">
        <f t="shared" si="261"/>
        <v>224819.20584511248</v>
      </c>
      <c r="AX228" s="2"/>
      <c r="AY228" s="2"/>
      <c r="AZ228" s="2"/>
      <c r="BA228" s="2"/>
      <c r="BB228" s="2"/>
      <c r="BC228" s="2"/>
      <c r="BD228" s="2">
        <f t="shared" si="149"/>
        <v>0</v>
      </c>
      <c r="BE228" s="2">
        <f t="shared" si="150"/>
        <v>224819.20584511248</v>
      </c>
      <c r="BF228" s="2">
        <f t="shared" si="151"/>
        <v>0</v>
      </c>
      <c r="BG228" s="2">
        <f>SUM(BG229:BG237)</f>
        <v>31414.219999999998</v>
      </c>
      <c r="BH228" s="2">
        <f>SUM(BH229:BH237)</f>
        <v>378000</v>
      </c>
      <c r="BI228" s="2">
        <f t="shared" ref="BI228:BS228" si="264">SUM(BI229:BI237)</f>
        <v>25447</v>
      </c>
      <c r="BJ228" s="2">
        <f t="shared" si="264"/>
        <v>0</v>
      </c>
      <c r="BK228" s="2">
        <f t="shared" si="264"/>
        <v>0</v>
      </c>
      <c r="BL228" s="2">
        <f t="shared" si="264"/>
        <v>359000</v>
      </c>
      <c r="BM228" s="2">
        <f t="shared" si="264"/>
        <v>638828.81000000006</v>
      </c>
      <c r="BN228" s="2">
        <f t="shared" si="264"/>
        <v>230338.36000000002</v>
      </c>
      <c r="BO228" s="2">
        <f t="shared" si="264"/>
        <v>0</v>
      </c>
      <c r="BP228" s="2">
        <f t="shared" si="264"/>
        <v>219208</v>
      </c>
      <c r="BQ228" s="2">
        <f t="shared" si="264"/>
        <v>72923.5</v>
      </c>
      <c r="BR228" s="2">
        <f t="shared" si="264"/>
        <v>419620.81000000006</v>
      </c>
      <c r="BS228" s="2">
        <f t="shared" si="264"/>
        <v>230338.36000000002</v>
      </c>
      <c r="BT228" s="402">
        <f t="shared" si="216"/>
        <v>54.892025016585798</v>
      </c>
    </row>
    <row r="229" spans="1:72" hidden="1" x14ac:dyDescent="0.2">
      <c r="A229" s="24"/>
      <c r="B229" s="20"/>
      <c r="C229" s="20"/>
      <c r="D229" s="20"/>
      <c r="E229" s="20"/>
      <c r="F229" s="20"/>
      <c r="G229" s="20"/>
      <c r="H229" s="20"/>
      <c r="I229" s="32">
        <v>45111</v>
      </c>
      <c r="J229" s="33" t="s">
        <v>391</v>
      </c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22"/>
      <c r="AP229" s="34"/>
      <c r="AQ229" s="34"/>
      <c r="AR229" s="22"/>
      <c r="AS229" s="22"/>
      <c r="AT229" s="22"/>
      <c r="AU229" s="22">
        <v>25000</v>
      </c>
      <c r="AV229" s="22"/>
      <c r="AW229" s="22">
        <f t="shared" si="261"/>
        <v>25000</v>
      </c>
      <c r="AX229" s="2"/>
      <c r="AY229" s="2"/>
      <c r="AZ229" s="2"/>
      <c r="BA229" s="2"/>
      <c r="BB229" s="2"/>
      <c r="BC229" s="2">
        <v>25000</v>
      </c>
      <c r="BD229" s="2">
        <f t="shared" si="149"/>
        <v>25000</v>
      </c>
      <c r="BE229" s="2">
        <f t="shared" si="150"/>
        <v>0</v>
      </c>
      <c r="BF229" s="2">
        <f t="shared" si="151"/>
        <v>-25000</v>
      </c>
      <c r="BG229" s="2">
        <v>2500</v>
      </c>
      <c r="BH229" s="2">
        <v>0</v>
      </c>
      <c r="BI229" s="2"/>
      <c r="BJ229" s="2"/>
      <c r="BK229" s="2"/>
      <c r="BL229" s="2"/>
      <c r="BM229" s="2"/>
      <c r="BN229" s="2"/>
      <c r="BO229" s="2"/>
      <c r="BP229" s="2"/>
      <c r="BQ229" s="2"/>
      <c r="BR229" s="22">
        <f t="shared" ref="BR229:BR237" si="265">SUM(BM229+BO229-BP229)</f>
        <v>0</v>
      </c>
      <c r="BS229" s="2"/>
      <c r="BT229" s="402" t="e">
        <f t="shared" si="216"/>
        <v>#DIV/0!</v>
      </c>
    </row>
    <row r="230" spans="1:72" x14ac:dyDescent="0.2">
      <c r="A230" s="24"/>
      <c r="B230" s="31"/>
      <c r="C230" s="20"/>
      <c r="D230" s="20"/>
      <c r="E230" s="20"/>
      <c r="F230" s="20"/>
      <c r="G230" s="20"/>
      <c r="H230" s="20"/>
      <c r="I230" s="32">
        <v>45111</v>
      </c>
      <c r="J230" s="33" t="s">
        <v>411</v>
      </c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22"/>
      <c r="W230" s="34"/>
      <c r="X230" s="34"/>
      <c r="Y230" s="34">
        <v>400000</v>
      </c>
      <c r="Z230" s="34">
        <v>500000</v>
      </c>
      <c r="AA230" s="34">
        <v>400000</v>
      </c>
      <c r="AB230" s="34"/>
      <c r="AC230" s="34">
        <v>200000</v>
      </c>
      <c r="AD230" s="34">
        <v>550000</v>
      </c>
      <c r="AE230" s="34"/>
      <c r="AF230" s="34"/>
      <c r="AG230" s="37">
        <f t="shared" ref="AG230:AG237" si="266">SUM(AD230+AE230-AF230)</f>
        <v>550000</v>
      </c>
      <c r="AH230" s="34"/>
      <c r="AI230" s="34">
        <v>600000</v>
      </c>
      <c r="AJ230" s="2">
        <v>278452.08</v>
      </c>
      <c r="AK230" s="34">
        <v>600000</v>
      </c>
      <c r="AL230" s="34"/>
      <c r="AM230" s="34">
        <v>200000</v>
      </c>
      <c r="AN230" s="2">
        <f t="shared" si="180"/>
        <v>400000</v>
      </c>
      <c r="AO230" s="22">
        <f t="shared" si="256"/>
        <v>53089.123365850421</v>
      </c>
      <c r="AP230" s="2">
        <v>300000</v>
      </c>
      <c r="AQ230" s="2"/>
      <c r="AR230" s="22">
        <f t="shared" si="257"/>
        <v>39816.842524387816</v>
      </c>
      <c r="AS230" s="22"/>
      <c r="AT230" s="22"/>
      <c r="AU230" s="22"/>
      <c r="AV230" s="22">
        <v>30466.48</v>
      </c>
      <c r="AW230" s="22">
        <f t="shared" si="261"/>
        <v>9350.3625243878159</v>
      </c>
      <c r="AX230" s="2"/>
      <c r="AY230" s="2">
        <v>9350.36</v>
      </c>
      <c r="AZ230" s="2"/>
      <c r="BA230" s="2"/>
      <c r="BB230" s="2"/>
      <c r="BC230" s="2"/>
      <c r="BD230" s="2">
        <f t="shared" si="149"/>
        <v>9350.36</v>
      </c>
      <c r="BE230" s="2">
        <f t="shared" si="150"/>
        <v>2.5243878153560217E-3</v>
      </c>
      <c r="BF230" s="2">
        <f t="shared" si="151"/>
        <v>-9350.36</v>
      </c>
      <c r="BG230" s="2"/>
      <c r="BH230" s="2">
        <v>30000</v>
      </c>
      <c r="BI230" s="2">
        <v>400</v>
      </c>
      <c r="BJ230" s="2"/>
      <c r="BK230" s="2"/>
      <c r="BL230" s="2">
        <v>35000</v>
      </c>
      <c r="BM230" s="2">
        <v>35000</v>
      </c>
      <c r="BN230" s="2">
        <v>33938.730000000003</v>
      </c>
      <c r="BO230" s="2"/>
      <c r="BP230" s="2"/>
      <c r="BQ230" s="2">
        <v>34875.339999999997</v>
      </c>
      <c r="BR230" s="22">
        <f t="shared" si="265"/>
        <v>35000</v>
      </c>
      <c r="BS230" s="2">
        <v>33938.730000000003</v>
      </c>
      <c r="BT230" s="402">
        <f t="shared" si="216"/>
        <v>96.967800000000011</v>
      </c>
    </row>
    <row r="231" spans="1:72" x14ac:dyDescent="0.2">
      <c r="A231" s="406"/>
      <c r="B231" s="407"/>
      <c r="C231" s="408"/>
      <c r="D231" s="408"/>
      <c r="E231" s="408"/>
      <c r="F231" s="408"/>
      <c r="G231" s="408"/>
      <c r="H231" s="408"/>
      <c r="I231" s="405">
        <v>45111</v>
      </c>
      <c r="J231" s="409" t="s">
        <v>882</v>
      </c>
      <c r="K231" s="410"/>
      <c r="L231" s="410"/>
      <c r="M231" s="410"/>
      <c r="N231" s="410"/>
      <c r="O231" s="410"/>
      <c r="P231" s="410"/>
      <c r="Q231" s="410"/>
      <c r="R231" s="410"/>
      <c r="S231" s="410"/>
      <c r="T231" s="410"/>
      <c r="U231" s="410"/>
      <c r="V231" s="411"/>
      <c r="W231" s="410"/>
      <c r="X231" s="410"/>
      <c r="Y231" s="410"/>
      <c r="Z231" s="410"/>
      <c r="AA231" s="410"/>
      <c r="AB231" s="410"/>
      <c r="AC231" s="410"/>
      <c r="AD231" s="410"/>
      <c r="AE231" s="410"/>
      <c r="AF231" s="410"/>
      <c r="AG231" s="412"/>
      <c r="AH231" s="410"/>
      <c r="AI231" s="410"/>
      <c r="AJ231" s="4"/>
      <c r="AK231" s="410"/>
      <c r="AL231" s="410"/>
      <c r="AM231" s="410"/>
      <c r="AN231" s="4"/>
      <c r="AO231" s="411"/>
      <c r="AP231" s="4"/>
      <c r="AQ231" s="4"/>
      <c r="AR231" s="411"/>
      <c r="AS231" s="411"/>
      <c r="AT231" s="411"/>
      <c r="AU231" s="411"/>
      <c r="AV231" s="411"/>
      <c r="AW231" s="411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>
        <v>16000</v>
      </c>
      <c r="BN231" s="4">
        <v>15787.69</v>
      </c>
      <c r="BO231" s="4"/>
      <c r="BP231" s="4"/>
      <c r="BQ231" s="4"/>
      <c r="BR231" s="411">
        <f t="shared" si="265"/>
        <v>16000</v>
      </c>
      <c r="BS231" s="4">
        <v>15787.69</v>
      </c>
      <c r="BT231" s="413">
        <f t="shared" si="216"/>
        <v>98.673062500000015</v>
      </c>
    </row>
    <row r="232" spans="1:72" x14ac:dyDescent="0.2">
      <c r="A232" s="406"/>
      <c r="B232" s="407"/>
      <c r="C232" s="408"/>
      <c r="D232" s="408"/>
      <c r="E232" s="408"/>
      <c r="F232" s="408"/>
      <c r="G232" s="408"/>
      <c r="H232" s="408"/>
      <c r="I232" s="405">
        <v>45111</v>
      </c>
      <c r="J232" s="409" t="s">
        <v>392</v>
      </c>
      <c r="K232" s="410"/>
      <c r="L232" s="410"/>
      <c r="M232" s="410"/>
      <c r="N232" s="410"/>
      <c r="O232" s="410"/>
      <c r="P232" s="410"/>
      <c r="Q232" s="410"/>
      <c r="R232" s="410"/>
      <c r="S232" s="410">
        <v>50000</v>
      </c>
      <c r="T232" s="410"/>
      <c r="U232" s="410"/>
      <c r="V232" s="411" t="e">
        <f t="shared" ref="V232" si="267">S232/P232*100</f>
        <v>#DIV/0!</v>
      </c>
      <c r="W232" s="410">
        <v>50000</v>
      </c>
      <c r="X232" s="410">
        <v>50000</v>
      </c>
      <c r="Y232" s="410"/>
      <c r="Z232" s="410">
        <v>50000</v>
      </c>
      <c r="AA232" s="410">
        <v>0</v>
      </c>
      <c r="AB232" s="410">
        <v>75137.460000000006</v>
      </c>
      <c r="AC232" s="410">
        <v>200000</v>
      </c>
      <c r="AD232" s="410">
        <v>200000</v>
      </c>
      <c r="AE232" s="410"/>
      <c r="AF232" s="410"/>
      <c r="AG232" s="412">
        <f t="shared" si="266"/>
        <v>200000</v>
      </c>
      <c r="AH232" s="410"/>
      <c r="AI232" s="410">
        <v>0</v>
      </c>
      <c r="AJ232" s="4">
        <v>0</v>
      </c>
      <c r="AK232" s="410">
        <v>0</v>
      </c>
      <c r="AL232" s="410"/>
      <c r="AM232" s="410"/>
      <c r="AN232" s="4">
        <f t="shared" si="180"/>
        <v>0</v>
      </c>
      <c r="AO232" s="411">
        <f t="shared" si="256"/>
        <v>0</v>
      </c>
      <c r="AP232" s="4"/>
      <c r="AQ232" s="4"/>
      <c r="AR232" s="411">
        <f t="shared" si="257"/>
        <v>0</v>
      </c>
      <c r="AS232" s="411"/>
      <c r="AT232" s="411"/>
      <c r="AU232" s="411">
        <v>75000</v>
      </c>
      <c r="AV232" s="411"/>
      <c r="AW232" s="411">
        <f t="shared" si="261"/>
        <v>75000</v>
      </c>
      <c r="AX232" s="4"/>
      <c r="AY232" s="4"/>
      <c r="AZ232" s="4"/>
      <c r="BA232" s="4"/>
      <c r="BB232" s="4">
        <v>75000</v>
      </c>
      <c r="BC232" s="4"/>
      <c r="BD232" s="4">
        <f t="shared" ref="BD232:BD300" si="268">SUM(AX232+AY232+AZ232+BA232+BB232+BC232)</f>
        <v>75000</v>
      </c>
      <c r="BE232" s="4">
        <f t="shared" si="150"/>
        <v>0</v>
      </c>
      <c r="BF232" s="4">
        <f t="shared" si="151"/>
        <v>-75000</v>
      </c>
      <c r="BG232" s="4"/>
      <c r="BH232" s="4">
        <v>316000</v>
      </c>
      <c r="BI232" s="4"/>
      <c r="BJ232" s="4"/>
      <c r="BK232" s="4"/>
      <c r="BL232" s="4">
        <v>316000</v>
      </c>
      <c r="BM232" s="4">
        <v>549828.81000000006</v>
      </c>
      <c r="BN232" s="4">
        <v>172615.23</v>
      </c>
      <c r="BO232" s="4"/>
      <c r="BP232" s="4">
        <v>189208</v>
      </c>
      <c r="BQ232" s="4"/>
      <c r="BR232" s="411">
        <f t="shared" si="265"/>
        <v>360620.81000000006</v>
      </c>
      <c r="BS232" s="4">
        <v>172615.23</v>
      </c>
      <c r="BT232" s="413">
        <f t="shared" si="216"/>
        <v>47.866131186383832</v>
      </c>
    </row>
    <row r="233" spans="1:72" x14ac:dyDescent="0.2">
      <c r="A233" s="406"/>
      <c r="B233" s="407"/>
      <c r="C233" s="408"/>
      <c r="D233" s="408"/>
      <c r="E233" s="408"/>
      <c r="F233" s="408"/>
      <c r="G233" s="408"/>
      <c r="H233" s="408"/>
      <c r="I233" s="405">
        <v>45111</v>
      </c>
      <c r="J233" s="409" t="s">
        <v>389</v>
      </c>
      <c r="K233" s="410"/>
      <c r="L233" s="410"/>
      <c r="M233" s="410"/>
      <c r="N233" s="410"/>
      <c r="O233" s="410"/>
      <c r="P233" s="410"/>
      <c r="Q233" s="410"/>
      <c r="R233" s="410"/>
      <c r="S233" s="410"/>
      <c r="T233" s="410"/>
      <c r="U233" s="410"/>
      <c r="V233" s="411"/>
      <c r="W233" s="410"/>
      <c r="X233" s="410"/>
      <c r="Y233" s="410"/>
      <c r="Z233" s="410">
        <v>100000</v>
      </c>
      <c r="AA233" s="410">
        <v>0</v>
      </c>
      <c r="AB233" s="410"/>
      <c r="AC233" s="410">
        <v>238000</v>
      </c>
      <c r="AD233" s="410">
        <v>238000</v>
      </c>
      <c r="AE233" s="410"/>
      <c r="AF233" s="410"/>
      <c r="AG233" s="412">
        <f t="shared" si="266"/>
        <v>238000</v>
      </c>
      <c r="AH233" s="410">
        <v>100883.76</v>
      </c>
      <c r="AI233" s="410">
        <v>200000</v>
      </c>
      <c r="AJ233" s="4">
        <v>0</v>
      </c>
      <c r="AK233" s="410">
        <v>600000</v>
      </c>
      <c r="AL233" s="410"/>
      <c r="AM233" s="410"/>
      <c r="AN233" s="4">
        <f t="shared" si="180"/>
        <v>600000</v>
      </c>
      <c r="AO233" s="411">
        <f t="shared" si="256"/>
        <v>79633.685048775631</v>
      </c>
      <c r="AP233" s="4">
        <v>300000</v>
      </c>
      <c r="AQ233" s="4"/>
      <c r="AR233" s="411">
        <f t="shared" si="257"/>
        <v>39816.842524387816</v>
      </c>
      <c r="AS233" s="411"/>
      <c r="AT233" s="411">
        <v>8594.48</v>
      </c>
      <c r="AU233" s="411"/>
      <c r="AV233" s="411"/>
      <c r="AW233" s="411">
        <f t="shared" si="261"/>
        <v>39816.842524387816</v>
      </c>
      <c r="AX233" s="4"/>
      <c r="AY233" s="4"/>
      <c r="AZ233" s="4"/>
      <c r="BA233" s="4"/>
      <c r="BB233" s="4">
        <v>21816.97</v>
      </c>
      <c r="BC233" s="4"/>
      <c r="BD233" s="4">
        <f t="shared" si="268"/>
        <v>21816.97</v>
      </c>
      <c r="BE233" s="4">
        <f t="shared" ref="BE233:BE301" si="269">SUM(AW233-BD233)</f>
        <v>17999.872524387814</v>
      </c>
      <c r="BF233" s="4">
        <f t="shared" si="151"/>
        <v>-21816.97</v>
      </c>
      <c r="BG233" s="4">
        <v>19969.11</v>
      </c>
      <c r="BH233" s="4">
        <v>24000</v>
      </c>
      <c r="BI233" s="4"/>
      <c r="BJ233" s="4"/>
      <c r="BK233" s="4"/>
      <c r="BL233" s="4">
        <v>0</v>
      </c>
      <c r="BM233" s="4">
        <v>0</v>
      </c>
      <c r="BN233" s="4"/>
      <c r="BO233" s="4"/>
      <c r="BP233" s="4"/>
      <c r="BQ233" s="4">
        <v>24112.53</v>
      </c>
      <c r="BR233" s="411">
        <f t="shared" si="265"/>
        <v>0</v>
      </c>
      <c r="BS233" s="4"/>
      <c r="BT233" s="413">
        <v>0</v>
      </c>
    </row>
    <row r="234" spans="1:72" x14ac:dyDescent="0.2">
      <c r="A234" s="406"/>
      <c r="B234" s="407"/>
      <c r="C234" s="408"/>
      <c r="D234" s="408"/>
      <c r="E234" s="408"/>
      <c r="F234" s="408"/>
      <c r="G234" s="408"/>
      <c r="H234" s="408"/>
      <c r="I234" s="405">
        <v>45111</v>
      </c>
      <c r="J234" s="409" t="s">
        <v>358</v>
      </c>
      <c r="K234" s="410"/>
      <c r="L234" s="410"/>
      <c r="M234" s="410"/>
      <c r="N234" s="410"/>
      <c r="O234" s="410"/>
      <c r="P234" s="410"/>
      <c r="Q234" s="410"/>
      <c r="R234" s="410"/>
      <c r="S234" s="410"/>
      <c r="T234" s="410"/>
      <c r="U234" s="410"/>
      <c r="V234" s="411"/>
      <c r="W234" s="410"/>
      <c r="X234" s="410"/>
      <c r="Y234" s="410"/>
      <c r="Z234" s="410"/>
      <c r="AA234" s="410"/>
      <c r="AB234" s="410"/>
      <c r="AC234" s="410">
        <v>450000</v>
      </c>
      <c r="AD234" s="410">
        <v>390000</v>
      </c>
      <c r="AE234" s="410"/>
      <c r="AF234" s="410"/>
      <c r="AG234" s="412">
        <f t="shared" si="266"/>
        <v>390000</v>
      </c>
      <c r="AH234" s="410">
        <v>382437.65</v>
      </c>
      <c r="AI234" s="410">
        <v>0</v>
      </c>
      <c r="AJ234" s="4">
        <v>0</v>
      </c>
      <c r="AK234" s="410">
        <v>0</v>
      </c>
      <c r="AL234" s="410">
        <v>320000</v>
      </c>
      <c r="AM234" s="410"/>
      <c r="AN234" s="4">
        <f t="shared" si="180"/>
        <v>320000</v>
      </c>
      <c r="AO234" s="411">
        <f t="shared" si="256"/>
        <v>42471.298692680335</v>
      </c>
      <c r="AP234" s="4">
        <v>320000</v>
      </c>
      <c r="AQ234" s="4"/>
      <c r="AR234" s="411">
        <f t="shared" si="257"/>
        <v>42471.298692680335</v>
      </c>
      <c r="AS234" s="411"/>
      <c r="AT234" s="411">
        <v>32963.480000000003</v>
      </c>
      <c r="AU234" s="411"/>
      <c r="AV234" s="411"/>
      <c r="AW234" s="411">
        <f t="shared" si="261"/>
        <v>42471.298692680335</v>
      </c>
      <c r="AX234" s="4"/>
      <c r="AY234" s="4"/>
      <c r="AZ234" s="4"/>
      <c r="BA234" s="4"/>
      <c r="BB234" s="4"/>
      <c r="BC234" s="4">
        <v>42471.3</v>
      </c>
      <c r="BD234" s="4">
        <f t="shared" si="268"/>
        <v>42471.3</v>
      </c>
      <c r="BE234" s="4">
        <f t="shared" si="269"/>
        <v>-1.3073196678305976E-3</v>
      </c>
      <c r="BF234" s="4">
        <f t="shared" ref="BF234:BF302" si="270">SUM(BE234-AW234)</f>
        <v>-42471.3</v>
      </c>
      <c r="BG234" s="4">
        <v>8266.56</v>
      </c>
      <c r="BH234" s="4">
        <v>8000</v>
      </c>
      <c r="BI234" s="4"/>
      <c r="BJ234" s="4"/>
      <c r="BK234" s="4"/>
      <c r="BL234" s="4">
        <v>8000</v>
      </c>
      <c r="BM234" s="4">
        <v>8000</v>
      </c>
      <c r="BN234" s="4">
        <v>7996.71</v>
      </c>
      <c r="BO234" s="4"/>
      <c r="BP234" s="4"/>
      <c r="BQ234" s="4"/>
      <c r="BR234" s="411">
        <f t="shared" si="265"/>
        <v>8000</v>
      </c>
      <c r="BS234" s="4">
        <v>7996.71</v>
      </c>
      <c r="BT234" s="413">
        <f t="shared" si="216"/>
        <v>99.958875000000006</v>
      </c>
    </row>
    <row r="235" spans="1:72" x14ac:dyDescent="0.2">
      <c r="A235" s="406"/>
      <c r="B235" s="407"/>
      <c r="C235" s="408"/>
      <c r="D235" s="408"/>
      <c r="E235" s="408"/>
      <c r="F235" s="408"/>
      <c r="G235" s="408"/>
      <c r="H235" s="408"/>
      <c r="I235" s="405">
        <v>45111</v>
      </c>
      <c r="J235" s="409" t="s">
        <v>883</v>
      </c>
      <c r="K235" s="410"/>
      <c r="L235" s="410"/>
      <c r="M235" s="410"/>
      <c r="N235" s="410"/>
      <c r="O235" s="410"/>
      <c r="P235" s="410"/>
      <c r="Q235" s="410"/>
      <c r="R235" s="410"/>
      <c r="S235" s="410"/>
      <c r="T235" s="410"/>
      <c r="U235" s="410"/>
      <c r="V235" s="411"/>
      <c r="W235" s="410"/>
      <c r="X235" s="410"/>
      <c r="Y235" s="410"/>
      <c r="Z235" s="410"/>
      <c r="AA235" s="410"/>
      <c r="AB235" s="410"/>
      <c r="AC235" s="410"/>
      <c r="AD235" s="410"/>
      <c r="AE235" s="410"/>
      <c r="AF235" s="410"/>
      <c r="AG235" s="412"/>
      <c r="AH235" s="410"/>
      <c r="AI235" s="410"/>
      <c r="AJ235" s="4"/>
      <c r="AK235" s="410"/>
      <c r="AL235" s="410"/>
      <c r="AM235" s="410"/>
      <c r="AN235" s="4"/>
      <c r="AO235" s="411"/>
      <c r="AP235" s="4"/>
      <c r="AQ235" s="4"/>
      <c r="AR235" s="411"/>
      <c r="AS235" s="411"/>
      <c r="AT235" s="411"/>
      <c r="AU235" s="411"/>
      <c r="AV235" s="411"/>
      <c r="AW235" s="411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>
        <v>2300</v>
      </c>
      <c r="BR235" s="411"/>
      <c r="BS235" s="4"/>
      <c r="BT235" s="413">
        <v>0</v>
      </c>
    </row>
    <row r="236" spans="1:72" x14ac:dyDescent="0.2">
      <c r="A236" s="406"/>
      <c r="B236" s="407"/>
      <c r="C236" s="408"/>
      <c r="D236" s="408"/>
      <c r="E236" s="408"/>
      <c r="F236" s="408"/>
      <c r="G236" s="408"/>
      <c r="H236" s="408"/>
      <c r="I236" s="405">
        <v>45111</v>
      </c>
      <c r="J236" s="409" t="s">
        <v>884</v>
      </c>
      <c r="K236" s="410"/>
      <c r="L236" s="410"/>
      <c r="M236" s="410"/>
      <c r="N236" s="410"/>
      <c r="O236" s="410"/>
      <c r="P236" s="410"/>
      <c r="Q236" s="410"/>
      <c r="R236" s="410"/>
      <c r="S236" s="410"/>
      <c r="T236" s="410"/>
      <c r="U236" s="410"/>
      <c r="V236" s="411"/>
      <c r="W236" s="410"/>
      <c r="X236" s="410"/>
      <c r="Y236" s="410"/>
      <c r="Z236" s="410"/>
      <c r="AA236" s="410"/>
      <c r="AB236" s="410"/>
      <c r="AC236" s="410"/>
      <c r="AD236" s="410"/>
      <c r="AE236" s="410"/>
      <c r="AF236" s="410"/>
      <c r="AG236" s="412"/>
      <c r="AH236" s="410"/>
      <c r="AI236" s="410"/>
      <c r="AJ236" s="4"/>
      <c r="AK236" s="410"/>
      <c r="AL236" s="410"/>
      <c r="AM236" s="410"/>
      <c r="AN236" s="4"/>
      <c r="AO236" s="411"/>
      <c r="AP236" s="4"/>
      <c r="AQ236" s="4"/>
      <c r="AR236" s="411"/>
      <c r="AS236" s="411"/>
      <c r="AT236" s="411"/>
      <c r="AU236" s="411"/>
      <c r="AV236" s="411"/>
      <c r="AW236" s="411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>
        <v>0</v>
      </c>
      <c r="BM236" s="4">
        <v>30000</v>
      </c>
      <c r="BN236" s="4"/>
      <c r="BO236" s="4"/>
      <c r="BP236" s="4">
        <v>30000</v>
      </c>
      <c r="BQ236" s="4"/>
      <c r="BR236" s="411">
        <f t="shared" si="265"/>
        <v>0</v>
      </c>
      <c r="BS236" s="4"/>
      <c r="BT236" s="413">
        <v>0</v>
      </c>
    </row>
    <row r="237" spans="1:72" x14ac:dyDescent="0.2">
      <c r="A237" s="24"/>
      <c r="B237" s="31"/>
      <c r="C237" s="20"/>
      <c r="D237" s="20"/>
      <c r="E237" s="20"/>
      <c r="F237" s="20"/>
      <c r="G237" s="20"/>
      <c r="H237" s="20"/>
      <c r="I237" s="32">
        <v>45111</v>
      </c>
      <c r="J237" s="33" t="s">
        <v>328</v>
      </c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22"/>
      <c r="W237" s="34"/>
      <c r="X237" s="34"/>
      <c r="Y237" s="34"/>
      <c r="Z237" s="34"/>
      <c r="AA237" s="34"/>
      <c r="AB237" s="34"/>
      <c r="AC237" s="34">
        <v>150000</v>
      </c>
      <c r="AD237" s="34">
        <v>120000</v>
      </c>
      <c r="AE237" s="34"/>
      <c r="AF237" s="34"/>
      <c r="AG237" s="37">
        <f t="shared" si="266"/>
        <v>120000</v>
      </c>
      <c r="AH237" s="34">
        <v>118615</v>
      </c>
      <c r="AI237" s="34">
        <v>450000</v>
      </c>
      <c r="AJ237" s="2">
        <v>0</v>
      </c>
      <c r="AK237" s="34">
        <v>450000</v>
      </c>
      <c r="AL237" s="34"/>
      <c r="AM237" s="34"/>
      <c r="AN237" s="2">
        <f t="shared" si="180"/>
        <v>450000</v>
      </c>
      <c r="AO237" s="22">
        <f t="shared" si="256"/>
        <v>59725.263786581723</v>
      </c>
      <c r="AP237" s="2">
        <v>250000</v>
      </c>
      <c r="AQ237" s="2"/>
      <c r="AR237" s="22">
        <f t="shared" si="257"/>
        <v>33180.702103656513</v>
      </c>
      <c r="AS237" s="22"/>
      <c r="AT237" s="22"/>
      <c r="AU237" s="22"/>
      <c r="AV237" s="22"/>
      <c r="AW237" s="22">
        <f t="shared" si="261"/>
        <v>33180.702103656513</v>
      </c>
      <c r="AX237" s="2"/>
      <c r="AY237" s="2"/>
      <c r="AZ237" s="2"/>
      <c r="BA237" s="2">
        <v>33180.699999999997</v>
      </c>
      <c r="BB237" s="2"/>
      <c r="BC237" s="2"/>
      <c r="BD237" s="2">
        <f t="shared" si="268"/>
        <v>33180.699999999997</v>
      </c>
      <c r="BE237" s="2">
        <f t="shared" si="269"/>
        <v>2.1036565158283338E-3</v>
      </c>
      <c r="BF237" s="2">
        <f t="shared" si="270"/>
        <v>-33180.699999999997</v>
      </c>
      <c r="BG237" s="2">
        <v>678.55</v>
      </c>
      <c r="BH237" s="2">
        <v>0</v>
      </c>
      <c r="BI237" s="2">
        <v>25047</v>
      </c>
      <c r="BJ237" s="2"/>
      <c r="BK237" s="2"/>
      <c r="BL237" s="4">
        <v>0</v>
      </c>
      <c r="BM237" s="4">
        <v>0</v>
      </c>
      <c r="BN237" s="2"/>
      <c r="BO237" s="2"/>
      <c r="BP237" s="2"/>
      <c r="BQ237" s="2">
        <v>11635.63</v>
      </c>
      <c r="BR237" s="22">
        <f t="shared" si="265"/>
        <v>0</v>
      </c>
      <c r="BS237" s="2"/>
      <c r="BT237" s="402">
        <v>0</v>
      </c>
    </row>
    <row r="238" spans="1:72" x14ac:dyDescent="0.2">
      <c r="A238" s="24" t="s">
        <v>184</v>
      </c>
      <c r="B238" s="31"/>
      <c r="C238" s="20"/>
      <c r="D238" s="20"/>
      <c r="E238" s="20"/>
      <c r="F238" s="20"/>
      <c r="G238" s="20"/>
      <c r="H238" s="20"/>
      <c r="I238" s="32" t="s">
        <v>183</v>
      </c>
      <c r="J238" s="33"/>
      <c r="K238" s="34"/>
      <c r="L238" s="34"/>
      <c r="M238" s="34"/>
      <c r="N238" s="34">
        <f t="shared" ref="N238:AL243" si="271">SUM(N239)</f>
        <v>50000</v>
      </c>
      <c r="O238" s="34">
        <f t="shared" si="271"/>
        <v>50000</v>
      </c>
      <c r="P238" s="34">
        <f t="shared" si="271"/>
        <v>50000</v>
      </c>
      <c r="Q238" s="34">
        <f t="shared" si="271"/>
        <v>50000</v>
      </c>
      <c r="R238" s="34">
        <f t="shared" si="271"/>
        <v>0</v>
      </c>
      <c r="S238" s="34">
        <f t="shared" si="271"/>
        <v>100000</v>
      </c>
      <c r="T238" s="34">
        <f t="shared" si="271"/>
        <v>0</v>
      </c>
      <c r="U238" s="34">
        <f t="shared" si="271"/>
        <v>0</v>
      </c>
      <c r="V238" s="34" t="e">
        <f t="shared" si="271"/>
        <v>#DIV/0!</v>
      </c>
      <c r="W238" s="34">
        <f t="shared" si="271"/>
        <v>100000</v>
      </c>
      <c r="X238" s="34">
        <f t="shared" si="271"/>
        <v>100000</v>
      </c>
      <c r="Y238" s="34">
        <f t="shared" si="271"/>
        <v>500000</v>
      </c>
      <c r="Z238" s="34">
        <f t="shared" si="271"/>
        <v>500000</v>
      </c>
      <c r="AA238" s="34">
        <f t="shared" si="271"/>
        <v>500000</v>
      </c>
      <c r="AB238" s="34">
        <f t="shared" si="271"/>
        <v>0</v>
      </c>
      <c r="AC238" s="34">
        <f t="shared" si="271"/>
        <v>500000</v>
      </c>
      <c r="AD238" s="34">
        <f t="shared" si="271"/>
        <v>450000</v>
      </c>
      <c r="AE238" s="34">
        <f t="shared" si="271"/>
        <v>0</v>
      </c>
      <c r="AF238" s="34">
        <f t="shared" si="271"/>
        <v>0</v>
      </c>
      <c r="AG238" s="34">
        <f t="shared" si="271"/>
        <v>450000</v>
      </c>
      <c r="AH238" s="34">
        <f t="shared" si="271"/>
        <v>0</v>
      </c>
      <c r="AI238" s="34">
        <f t="shared" si="271"/>
        <v>550000</v>
      </c>
      <c r="AJ238" s="34">
        <f t="shared" si="271"/>
        <v>2777.9</v>
      </c>
      <c r="AK238" s="34">
        <f t="shared" si="271"/>
        <v>330000</v>
      </c>
      <c r="AL238" s="34">
        <f t="shared" si="271"/>
        <v>0</v>
      </c>
      <c r="AM238" s="34">
        <f t="shared" ref="AM238:AQ243" si="272">SUM(AM239)</f>
        <v>0</v>
      </c>
      <c r="AN238" s="34">
        <f t="shared" si="272"/>
        <v>330000</v>
      </c>
      <c r="AO238" s="22">
        <f t="shared" si="256"/>
        <v>43798.526776826599</v>
      </c>
      <c r="AP238" s="34">
        <f t="shared" si="272"/>
        <v>330000</v>
      </c>
      <c r="AQ238" s="34">
        <f t="shared" si="272"/>
        <v>0</v>
      </c>
      <c r="AR238" s="22">
        <f t="shared" si="257"/>
        <v>43798.526776826599</v>
      </c>
      <c r="AS238" s="22"/>
      <c r="AT238" s="22">
        <f t="shared" ref="AT238:AV238" si="273">SUM(AT239)</f>
        <v>16603.34</v>
      </c>
      <c r="AU238" s="22">
        <f t="shared" si="273"/>
        <v>34463.160000000003</v>
      </c>
      <c r="AV238" s="22">
        <f t="shared" si="273"/>
        <v>0</v>
      </c>
      <c r="AW238" s="22">
        <f t="shared" si="261"/>
        <v>78261.686776826595</v>
      </c>
      <c r="AX238" s="2"/>
      <c r="AY238" s="2"/>
      <c r="AZ238" s="2"/>
      <c r="BA238" s="2"/>
      <c r="BB238" s="2"/>
      <c r="BC238" s="2"/>
      <c r="BD238" s="2">
        <f t="shared" si="268"/>
        <v>0</v>
      </c>
      <c r="BE238" s="2">
        <f t="shared" si="269"/>
        <v>78261.686776826595</v>
      </c>
      <c r="BF238" s="2">
        <f t="shared" si="270"/>
        <v>0</v>
      </c>
      <c r="BG238" s="2">
        <f>SUM(BG242)</f>
        <v>40255.870000000003</v>
      </c>
      <c r="BH238" s="2">
        <f>SUM(BH242)</f>
        <v>36000</v>
      </c>
      <c r="BI238" s="2">
        <f t="shared" ref="BI238:BS238" si="274">SUM(BI242)</f>
        <v>0</v>
      </c>
      <c r="BJ238" s="2">
        <f t="shared" si="274"/>
        <v>0</v>
      </c>
      <c r="BK238" s="2">
        <f t="shared" si="274"/>
        <v>0</v>
      </c>
      <c r="BL238" s="2">
        <f t="shared" si="274"/>
        <v>10000</v>
      </c>
      <c r="BM238" s="2">
        <f t="shared" si="274"/>
        <v>132000</v>
      </c>
      <c r="BN238" s="2">
        <f t="shared" si="274"/>
        <v>16840.080000000002</v>
      </c>
      <c r="BO238" s="2">
        <f t="shared" si="274"/>
        <v>0</v>
      </c>
      <c r="BP238" s="2">
        <f t="shared" si="274"/>
        <v>13000</v>
      </c>
      <c r="BQ238" s="2">
        <f t="shared" si="274"/>
        <v>33241.69</v>
      </c>
      <c r="BR238" s="2">
        <f t="shared" si="274"/>
        <v>119000</v>
      </c>
      <c r="BS238" s="2">
        <f t="shared" si="274"/>
        <v>16840.080000000002</v>
      </c>
      <c r="BT238" s="402">
        <f t="shared" si="216"/>
        <v>14.151327731092438</v>
      </c>
    </row>
    <row r="239" spans="1:72" hidden="1" x14ac:dyDescent="0.2">
      <c r="A239" s="24"/>
      <c r="B239" s="31"/>
      <c r="C239" s="20"/>
      <c r="D239" s="20"/>
      <c r="E239" s="20"/>
      <c r="F239" s="20"/>
      <c r="G239" s="20"/>
      <c r="H239" s="20"/>
      <c r="I239" s="32" t="s">
        <v>182</v>
      </c>
      <c r="J239" s="33"/>
      <c r="K239" s="34"/>
      <c r="L239" s="34"/>
      <c r="M239" s="34"/>
      <c r="N239" s="34">
        <f t="shared" ref="N239:AQ239" si="275">SUM(N242)</f>
        <v>50000</v>
      </c>
      <c r="O239" s="34">
        <f t="shared" si="275"/>
        <v>50000</v>
      </c>
      <c r="P239" s="34">
        <f t="shared" si="275"/>
        <v>50000</v>
      </c>
      <c r="Q239" s="34">
        <f t="shared" si="275"/>
        <v>50000</v>
      </c>
      <c r="R239" s="34">
        <f t="shared" si="275"/>
        <v>0</v>
      </c>
      <c r="S239" s="34">
        <f t="shared" si="275"/>
        <v>100000</v>
      </c>
      <c r="T239" s="34">
        <f t="shared" si="275"/>
        <v>0</v>
      </c>
      <c r="U239" s="34">
        <f t="shared" si="275"/>
        <v>0</v>
      </c>
      <c r="V239" s="34" t="e">
        <f t="shared" si="275"/>
        <v>#DIV/0!</v>
      </c>
      <c r="W239" s="34">
        <f t="shared" si="275"/>
        <v>100000</v>
      </c>
      <c r="X239" s="34">
        <f t="shared" si="275"/>
        <v>100000</v>
      </c>
      <c r="Y239" s="34">
        <f t="shared" si="275"/>
        <v>500000</v>
      </c>
      <c r="Z239" s="34">
        <f t="shared" si="275"/>
        <v>500000</v>
      </c>
      <c r="AA239" s="34">
        <f t="shared" si="275"/>
        <v>500000</v>
      </c>
      <c r="AB239" s="34">
        <f t="shared" si="275"/>
        <v>0</v>
      </c>
      <c r="AC239" s="34">
        <f t="shared" si="275"/>
        <v>500000</v>
      </c>
      <c r="AD239" s="34">
        <f t="shared" si="275"/>
        <v>450000</v>
      </c>
      <c r="AE239" s="34">
        <f t="shared" si="275"/>
        <v>0</v>
      </c>
      <c r="AF239" s="34">
        <f t="shared" si="275"/>
        <v>0</v>
      </c>
      <c r="AG239" s="34">
        <f t="shared" si="275"/>
        <v>450000</v>
      </c>
      <c r="AH239" s="34">
        <f t="shared" si="275"/>
        <v>0</v>
      </c>
      <c r="AI239" s="34">
        <f t="shared" si="275"/>
        <v>550000</v>
      </c>
      <c r="AJ239" s="34">
        <f t="shared" si="275"/>
        <v>2777.9</v>
      </c>
      <c r="AK239" s="34">
        <f t="shared" si="275"/>
        <v>330000</v>
      </c>
      <c r="AL239" s="34">
        <f t="shared" si="275"/>
        <v>0</v>
      </c>
      <c r="AM239" s="34">
        <f t="shared" si="275"/>
        <v>0</v>
      </c>
      <c r="AN239" s="34">
        <f t="shared" si="275"/>
        <v>330000</v>
      </c>
      <c r="AO239" s="22">
        <f t="shared" si="256"/>
        <v>43798.526776826599</v>
      </c>
      <c r="AP239" s="34">
        <f t="shared" si="275"/>
        <v>330000</v>
      </c>
      <c r="AQ239" s="34">
        <f t="shared" si="275"/>
        <v>0</v>
      </c>
      <c r="AR239" s="22">
        <f t="shared" si="257"/>
        <v>43798.526776826599</v>
      </c>
      <c r="AS239" s="22"/>
      <c r="AT239" s="22">
        <f t="shared" ref="AT239:AV239" si="276">SUM(AT242)</f>
        <v>16603.34</v>
      </c>
      <c r="AU239" s="22">
        <f t="shared" si="276"/>
        <v>34463.160000000003</v>
      </c>
      <c r="AV239" s="22">
        <f t="shared" si="276"/>
        <v>0</v>
      </c>
      <c r="AW239" s="22">
        <f t="shared" si="261"/>
        <v>78261.686776826595</v>
      </c>
      <c r="AX239" s="2"/>
      <c r="AY239" s="2"/>
      <c r="AZ239" s="2"/>
      <c r="BA239" s="2"/>
      <c r="BB239" s="2"/>
      <c r="BC239" s="2"/>
      <c r="BD239" s="2">
        <f t="shared" si="268"/>
        <v>0</v>
      </c>
      <c r="BE239" s="2">
        <f t="shared" si="269"/>
        <v>78261.686776826595</v>
      </c>
      <c r="BF239" s="2">
        <f t="shared" si="270"/>
        <v>0</v>
      </c>
      <c r="BG239" s="2"/>
      <c r="BH239" s="2">
        <f>SUM(BH238)</f>
        <v>36000</v>
      </c>
      <c r="BI239" s="2">
        <f t="shared" ref="BI239:BS239" si="277">SUM(BI238)</f>
        <v>0</v>
      </c>
      <c r="BJ239" s="2">
        <f t="shared" si="277"/>
        <v>0</v>
      </c>
      <c r="BK239" s="2">
        <f t="shared" si="277"/>
        <v>0</v>
      </c>
      <c r="BL239" s="2">
        <f t="shared" si="277"/>
        <v>10000</v>
      </c>
      <c r="BM239" s="2">
        <f t="shared" si="277"/>
        <v>132000</v>
      </c>
      <c r="BN239" s="2">
        <f t="shared" si="277"/>
        <v>16840.080000000002</v>
      </c>
      <c r="BO239" s="2">
        <f t="shared" si="277"/>
        <v>0</v>
      </c>
      <c r="BP239" s="2">
        <f t="shared" si="277"/>
        <v>13000</v>
      </c>
      <c r="BQ239" s="2"/>
      <c r="BR239" s="2">
        <f t="shared" si="277"/>
        <v>119000</v>
      </c>
      <c r="BS239" s="2">
        <f t="shared" si="277"/>
        <v>16840.080000000002</v>
      </c>
      <c r="BT239" s="402">
        <f t="shared" si="216"/>
        <v>14.151327731092438</v>
      </c>
    </row>
    <row r="240" spans="1:72" hidden="1" x14ac:dyDescent="0.2">
      <c r="A240" s="24"/>
      <c r="B240" s="31" t="s">
        <v>369</v>
      </c>
      <c r="C240" s="20"/>
      <c r="D240" s="31"/>
      <c r="E240" s="20"/>
      <c r="F240" s="20"/>
      <c r="G240" s="20"/>
      <c r="H240" s="20"/>
      <c r="I240" s="39" t="s">
        <v>370</v>
      </c>
      <c r="J240" s="33" t="s">
        <v>1</v>
      </c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22">
        <f t="shared" si="256"/>
        <v>0</v>
      </c>
      <c r="AP240" s="34">
        <v>300000</v>
      </c>
      <c r="AQ240" s="34"/>
      <c r="AR240" s="22">
        <f t="shared" si="257"/>
        <v>39816.842524387816</v>
      </c>
      <c r="AS240" s="22"/>
      <c r="AT240" s="22">
        <v>300000</v>
      </c>
      <c r="AU240" s="22"/>
      <c r="AV240" s="22"/>
      <c r="AW240" s="22">
        <v>44280</v>
      </c>
      <c r="AX240" s="2"/>
      <c r="AY240" s="2"/>
      <c r="AZ240" s="2"/>
      <c r="BA240" s="2"/>
      <c r="BB240" s="2"/>
      <c r="BC240" s="2"/>
      <c r="BD240" s="2">
        <f t="shared" si="268"/>
        <v>0</v>
      </c>
      <c r="BE240" s="2">
        <f t="shared" si="269"/>
        <v>44280</v>
      </c>
      <c r="BF240" s="2">
        <f t="shared" si="270"/>
        <v>0</v>
      </c>
      <c r="BG240" s="2"/>
      <c r="BH240" s="2">
        <v>36000</v>
      </c>
      <c r="BI240" s="2"/>
      <c r="BJ240" s="2">
        <v>40000</v>
      </c>
      <c r="BK240" s="2">
        <v>42000</v>
      </c>
      <c r="BL240" s="2"/>
      <c r="BM240" s="2"/>
      <c r="BN240" s="2"/>
      <c r="BO240" s="2"/>
      <c r="BP240" s="2"/>
      <c r="BQ240" s="2"/>
      <c r="BR240" s="22">
        <f>SUM(BM240+BO240-BP240)</f>
        <v>0</v>
      </c>
      <c r="BS240" s="2"/>
      <c r="BT240" s="402" t="e">
        <f t="shared" si="216"/>
        <v>#DIV/0!</v>
      </c>
    </row>
    <row r="241" spans="1:72" hidden="1" x14ac:dyDescent="0.2">
      <c r="A241" s="24"/>
      <c r="B241" s="31" t="s">
        <v>369</v>
      </c>
      <c r="C241" s="20"/>
      <c r="D241" s="31"/>
      <c r="E241" s="20"/>
      <c r="F241" s="20"/>
      <c r="G241" s="20"/>
      <c r="H241" s="20"/>
      <c r="I241" s="32" t="s">
        <v>373</v>
      </c>
      <c r="J241" s="33" t="s">
        <v>374</v>
      </c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22">
        <f t="shared" si="256"/>
        <v>0</v>
      </c>
      <c r="AP241" s="34">
        <v>30000</v>
      </c>
      <c r="AQ241" s="34"/>
      <c r="AR241" s="22">
        <f t="shared" si="257"/>
        <v>3981.6842524387812</v>
      </c>
      <c r="AS241" s="22"/>
      <c r="AT241" s="22">
        <v>30000</v>
      </c>
      <c r="AU241" s="22"/>
      <c r="AV241" s="22"/>
      <c r="AW241" s="22">
        <v>33981.68</v>
      </c>
      <c r="AX241" s="2"/>
      <c r="AY241" s="2"/>
      <c r="AZ241" s="2"/>
      <c r="BA241" s="2"/>
      <c r="BB241" s="2"/>
      <c r="BC241" s="2"/>
      <c r="BD241" s="2">
        <f t="shared" si="268"/>
        <v>0</v>
      </c>
      <c r="BE241" s="2">
        <f t="shared" si="269"/>
        <v>33981.68</v>
      </c>
      <c r="BF241" s="2">
        <f t="shared" si="270"/>
        <v>0</v>
      </c>
      <c r="BG241" s="2"/>
      <c r="BH241" s="2">
        <v>0</v>
      </c>
      <c r="BI241" s="2"/>
      <c r="BJ241" s="2"/>
      <c r="BK241" s="2"/>
      <c r="BL241" s="2"/>
      <c r="BM241" s="2"/>
      <c r="BN241" s="2"/>
      <c r="BO241" s="2"/>
      <c r="BP241" s="2"/>
      <c r="BQ241" s="2"/>
      <c r="BR241" s="22">
        <f>SUM(BM241+BO241-BP241)</f>
        <v>0</v>
      </c>
      <c r="BS241" s="2"/>
      <c r="BT241" s="402" t="e">
        <f t="shared" si="216"/>
        <v>#DIV/0!</v>
      </c>
    </row>
    <row r="242" spans="1:72" x14ac:dyDescent="0.2">
      <c r="A242" s="29"/>
      <c r="B242" s="36"/>
      <c r="C242" s="35"/>
      <c r="D242" s="35"/>
      <c r="E242" s="35"/>
      <c r="F242" s="35"/>
      <c r="G242" s="35"/>
      <c r="H242" s="35"/>
      <c r="I242" s="21">
        <v>4</v>
      </c>
      <c r="J242" s="5" t="s">
        <v>15</v>
      </c>
      <c r="K242" s="22"/>
      <c r="L242" s="22"/>
      <c r="M242" s="22"/>
      <c r="N242" s="22">
        <f t="shared" si="271"/>
        <v>50000</v>
      </c>
      <c r="O242" s="22">
        <f t="shared" si="271"/>
        <v>50000</v>
      </c>
      <c r="P242" s="22">
        <f t="shared" si="271"/>
        <v>50000</v>
      </c>
      <c r="Q242" s="22">
        <f t="shared" si="271"/>
        <v>50000</v>
      </c>
      <c r="R242" s="22">
        <f t="shared" si="271"/>
        <v>0</v>
      </c>
      <c r="S242" s="22">
        <f t="shared" si="271"/>
        <v>100000</v>
      </c>
      <c r="T242" s="22">
        <f t="shared" si="271"/>
        <v>0</v>
      </c>
      <c r="U242" s="22">
        <f t="shared" si="271"/>
        <v>0</v>
      </c>
      <c r="V242" s="22" t="e">
        <f t="shared" si="271"/>
        <v>#DIV/0!</v>
      </c>
      <c r="W242" s="22">
        <f t="shared" si="271"/>
        <v>100000</v>
      </c>
      <c r="X242" s="22">
        <f t="shared" si="271"/>
        <v>100000</v>
      </c>
      <c r="Y242" s="22">
        <f t="shared" si="271"/>
        <v>500000</v>
      </c>
      <c r="Z242" s="22">
        <f t="shared" si="271"/>
        <v>500000</v>
      </c>
      <c r="AA242" s="22">
        <f t="shared" si="271"/>
        <v>500000</v>
      </c>
      <c r="AB242" s="22">
        <f t="shared" si="271"/>
        <v>0</v>
      </c>
      <c r="AC242" s="22">
        <f t="shared" si="271"/>
        <v>500000</v>
      </c>
      <c r="AD242" s="22">
        <f t="shared" si="271"/>
        <v>450000</v>
      </c>
      <c r="AE242" s="22">
        <f t="shared" si="271"/>
        <v>0</v>
      </c>
      <c r="AF242" s="22">
        <f t="shared" si="271"/>
        <v>0</v>
      </c>
      <c r="AG242" s="22">
        <f t="shared" si="271"/>
        <v>450000</v>
      </c>
      <c r="AH242" s="22">
        <f t="shared" si="271"/>
        <v>0</v>
      </c>
      <c r="AI242" s="22">
        <f t="shared" si="271"/>
        <v>550000</v>
      </c>
      <c r="AJ242" s="22">
        <f t="shared" si="271"/>
        <v>2777.9</v>
      </c>
      <c r="AK242" s="22">
        <f t="shared" si="271"/>
        <v>330000</v>
      </c>
      <c r="AL242" s="22">
        <f t="shared" si="271"/>
        <v>0</v>
      </c>
      <c r="AM242" s="22">
        <f t="shared" si="272"/>
        <v>0</v>
      </c>
      <c r="AN242" s="22">
        <f t="shared" si="272"/>
        <v>330000</v>
      </c>
      <c r="AO242" s="22">
        <f t="shared" si="256"/>
        <v>43798.526776826599</v>
      </c>
      <c r="AP242" s="22">
        <f t="shared" si="272"/>
        <v>330000</v>
      </c>
      <c r="AQ242" s="22">
        <f t="shared" si="272"/>
        <v>0</v>
      </c>
      <c r="AR242" s="22">
        <f t="shared" si="257"/>
        <v>43798.526776826599</v>
      </c>
      <c r="AS242" s="22"/>
      <c r="AT242" s="22">
        <f t="shared" ref="AT242:AV243" si="278">SUM(AT243)</f>
        <v>16603.34</v>
      </c>
      <c r="AU242" s="22">
        <f t="shared" si="278"/>
        <v>34463.160000000003</v>
      </c>
      <c r="AV242" s="22">
        <f t="shared" si="278"/>
        <v>0</v>
      </c>
      <c r="AW242" s="22">
        <f t="shared" ref="AW242:AW249" si="279">SUM(AR242+AU242-AV242)</f>
        <v>78261.686776826595</v>
      </c>
      <c r="AX242" s="2"/>
      <c r="AY242" s="2"/>
      <c r="AZ242" s="2"/>
      <c r="BA242" s="2"/>
      <c r="BB242" s="2"/>
      <c r="BC242" s="2"/>
      <c r="BD242" s="2">
        <f t="shared" si="268"/>
        <v>0</v>
      </c>
      <c r="BE242" s="2">
        <f t="shared" si="269"/>
        <v>78261.686776826595</v>
      </c>
      <c r="BF242" s="2">
        <f t="shared" si="270"/>
        <v>0</v>
      </c>
      <c r="BG242" s="2">
        <f t="shared" ref="BG242:BS243" si="280">SUM(BG243)</f>
        <v>40255.870000000003</v>
      </c>
      <c r="BH242" s="2">
        <f t="shared" si="280"/>
        <v>36000</v>
      </c>
      <c r="BI242" s="2">
        <f t="shared" si="280"/>
        <v>0</v>
      </c>
      <c r="BJ242" s="2">
        <f t="shared" si="280"/>
        <v>0</v>
      </c>
      <c r="BK242" s="2">
        <f t="shared" si="280"/>
        <v>0</v>
      </c>
      <c r="BL242" s="2">
        <f t="shared" si="280"/>
        <v>10000</v>
      </c>
      <c r="BM242" s="2">
        <f t="shared" si="280"/>
        <v>132000</v>
      </c>
      <c r="BN242" s="2">
        <f t="shared" si="280"/>
        <v>16840.080000000002</v>
      </c>
      <c r="BO242" s="2">
        <f t="shared" si="280"/>
        <v>0</v>
      </c>
      <c r="BP242" s="2">
        <f t="shared" si="280"/>
        <v>13000</v>
      </c>
      <c r="BQ242" s="2">
        <f t="shared" si="280"/>
        <v>33241.69</v>
      </c>
      <c r="BR242" s="2">
        <f t="shared" si="280"/>
        <v>119000</v>
      </c>
      <c r="BS242" s="2">
        <f t="shared" si="280"/>
        <v>16840.080000000002</v>
      </c>
      <c r="BT242" s="402">
        <f t="shared" si="216"/>
        <v>14.151327731092438</v>
      </c>
    </row>
    <row r="243" spans="1:72" x14ac:dyDescent="0.2">
      <c r="A243" s="29"/>
      <c r="B243" s="36" t="s">
        <v>402</v>
      </c>
      <c r="C243" s="35"/>
      <c r="D243" s="35"/>
      <c r="E243" s="35"/>
      <c r="F243" s="35"/>
      <c r="G243" s="35"/>
      <c r="H243" s="35"/>
      <c r="I243" s="21">
        <v>42</v>
      </c>
      <c r="J243" s="5" t="s">
        <v>30</v>
      </c>
      <c r="K243" s="22"/>
      <c r="L243" s="22"/>
      <c r="M243" s="22"/>
      <c r="N243" s="22">
        <f t="shared" si="271"/>
        <v>50000</v>
      </c>
      <c r="O243" s="22">
        <f t="shared" si="271"/>
        <v>50000</v>
      </c>
      <c r="P243" s="22">
        <f t="shared" si="271"/>
        <v>50000</v>
      </c>
      <c r="Q243" s="22">
        <f t="shared" si="271"/>
        <v>50000</v>
      </c>
      <c r="R243" s="22">
        <f t="shared" si="271"/>
        <v>0</v>
      </c>
      <c r="S243" s="22">
        <f t="shared" si="271"/>
        <v>100000</v>
      </c>
      <c r="T243" s="22">
        <f t="shared" si="271"/>
        <v>0</v>
      </c>
      <c r="U243" s="22">
        <f t="shared" si="271"/>
        <v>0</v>
      </c>
      <c r="V243" s="22" t="e">
        <f t="shared" si="271"/>
        <v>#DIV/0!</v>
      </c>
      <c r="W243" s="22">
        <f t="shared" si="271"/>
        <v>100000</v>
      </c>
      <c r="X243" s="22">
        <f t="shared" si="271"/>
        <v>100000</v>
      </c>
      <c r="Y243" s="22">
        <f t="shared" si="271"/>
        <v>500000</v>
      </c>
      <c r="Z243" s="22">
        <f t="shared" si="271"/>
        <v>500000</v>
      </c>
      <c r="AA243" s="22">
        <f t="shared" si="271"/>
        <v>500000</v>
      </c>
      <c r="AB243" s="22">
        <f t="shared" si="271"/>
        <v>0</v>
      </c>
      <c r="AC243" s="22">
        <f t="shared" si="271"/>
        <v>500000</v>
      </c>
      <c r="AD243" s="22">
        <f t="shared" si="271"/>
        <v>450000</v>
      </c>
      <c r="AE243" s="22">
        <f t="shared" si="271"/>
        <v>0</v>
      </c>
      <c r="AF243" s="22">
        <f t="shared" si="271"/>
        <v>0</v>
      </c>
      <c r="AG243" s="22">
        <f t="shared" si="271"/>
        <v>450000</v>
      </c>
      <c r="AH243" s="22">
        <f t="shared" si="271"/>
        <v>0</v>
      </c>
      <c r="AI243" s="22">
        <f t="shared" si="271"/>
        <v>550000</v>
      </c>
      <c r="AJ243" s="22">
        <f t="shared" si="271"/>
        <v>2777.9</v>
      </c>
      <c r="AK243" s="22">
        <f t="shared" si="271"/>
        <v>330000</v>
      </c>
      <c r="AL243" s="22">
        <f t="shared" si="271"/>
        <v>0</v>
      </c>
      <c r="AM243" s="22">
        <f t="shared" si="272"/>
        <v>0</v>
      </c>
      <c r="AN243" s="22">
        <f t="shared" si="272"/>
        <v>330000</v>
      </c>
      <c r="AO243" s="22">
        <f t="shared" si="256"/>
        <v>43798.526776826599</v>
      </c>
      <c r="AP243" s="22">
        <f t="shared" si="272"/>
        <v>330000</v>
      </c>
      <c r="AQ243" s="22"/>
      <c r="AR243" s="22">
        <f t="shared" si="257"/>
        <v>43798.526776826599</v>
      </c>
      <c r="AS243" s="22"/>
      <c r="AT243" s="22">
        <f t="shared" si="278"/>
        <v>16603.34</v>
      </c>
      <c r="AU243" s="22">
        <f t="shared" si="278"/>
        <v>34463.160000000003</v>
      </c>
      <c r="AV243" s="22">
        <f t="shared" si="278"/>
        <v>0</v>
      </c>
      <c r="AW243" s="22">
        <f t="shared" si="279"/>
        <v>78261.686776826595</v>
      </c>
      <c r="AX243" s="2"/>
      <c r="AY243" s="2"/>
      <c r="AZ243" s="2"/>
      <c r="BA243" s="2"/>
      <c r="BB243" s="2"/>
      <c r="BC243" s="2"/>
      <c r="BD243" s="2">
        <f t="shared" si="268"/>
        <v>0</v>
      </c>
      <c r="BE243" s="2">
        <f t="shared" si="269"/>
        <v>78261.686776826595</v>
      </c>
      <c r="BF243" s="2">
        <f t="shared" si="270"/>
        <v>0</v>
      </c>
      <c r="BG243" s="2">
        <f t="shared" si="280"/>
        <v>40255.870000000003</v>
      </c>
      <c r="BH243" s="2">
        <f t="shared" si="280"/>
        <v>36000</v>
      </c>
      <c r="BI243" s="2">
        <f t="shared" si="280"/>
        <v>0</v>
      </c>
      <c r="BJ243" s="2">
        <f t="shared" si="280"/>
        <v>0</v>
      </c>
      <c r="BK243" s="2">
        <f t="shared" si="280"/>
        <v>0</v>
      </c>
      <c r="BL243" s="2">
        <f t="shared" si="280"/>
        <v>10000</v>
      </c>
      <c r="BM243" s="2">
        <f t="shared" si="280"/>
        <v>132000</v>
      </c>
      <c r="BN243" s="2">
        <f t="shared" si="280"/>
        <v>16840.080000000002</v>
      </c>
      <c r="BO243" s="2">
        <f t="shared" si="280"/>
        <v>0</v>
      </c>
      <c r="BP243" s="2">
        <f t="shared" si="280"/>
        <v>13000</v>
      </c>
      <c r="BQ243" s="2">
        <f t="shared" si="280"/>
        <v>33241.69</v>
      </c>
      <c r="BR243" s="2">
        <f t="shared" si="280"/>
        <v>119000</v>
      </c>
      <c r="BS243" s="2">
        <f t="shared" si="280"/>
        <v>16840.080000000002</v>
      </c>
      <c r="BT243" s="402">
        <f t="shared" si="216"/>
        <v>14.151327731092438</v>
      </c>
    </row>
    <row r="244" spans="1:72" x14ac:dyDescent="0.2">
      <c r="A244" s="24"/>
      <c r="B244" s="31"/>
      <c r="C244" s="20"/>
      <c r="D244" s="20"/>
      <c r="E244" s="20"/>
      <c r="F244" s="20"/>
      <c r="G244" s="20"/>
      <c r="H244" s="20"/>
      <c r="I244" s="32">
        <v>421</v>
      </c>
      <c r="J244" s="33" t="s">
        <v>74</v>
      </c>
      <c r="K244" s="34"/>
      <c r="L244" s="34"/>
      <c r="M244" s="34"/>
      <c r="N244" s="34">
        <f t="shared" ref="N244:AF244" si="281">SUM(N245:N247)</f>
        <v>50000</v>
      </c>
      <c r="O244" s="34">
        <f t="shared" si="281"/>
        <v>50000</v>
      </c>
      <c r="P244" s="34">
        <f t="shared" si="281"/>
        <v>50000</v>
      </c>
      <c r="Q244" s="34">
        <f t="shared" si="281"/>
        <v>50000</v>
      </c>
      <c r="R244" s="34">
        <f t="shared" si="281"/>
        <v>0</v>
      </c>
      <c r="S244" s="34">
        <f t="shared" si="281"/>
        <v>100000</v>
      </c>
      <c r="T244" s="34">
        <f t="shared" si="281"/>
        <v>0</v>
      </c>
      <c r="U244" s="34">
        <f t="shared" si="281"/>
        <v>0</v>
      </c>
      <c r="V244" s="34" t="e">
        <f t="shared" si="281"/>
        <v>#DIV/0!</v>
      </c>
      <c r="W244" s="34">
        <f t="shared" si="281"/>
        <v>100000</v>
      </c>
      <c r="X244" s="34">
        <f t="shared" si="281"/>
        <v>100000</v>
      </c>
      <c r="Y244" s="34">
        <f t="shared" si="281"/>
        <v>500000</v>
      </c>
      <c r="Z244" s="34">
        <f t="shared" si="281"/>
        <v>500000</v>
      </c>
      <c r="AA244" s="34">
        <f t="shared" si="281"/>
        <v>500000</v>
      </c>
      <c r="AB244" s="34">
        <f t="shared" si="281"/>
        <v>0</v>
      </c>
      <c r="AC244" s="34">
        <f t="shared" si="281"/>
        <v>500000</v>
      </c>
      <c r="AD244" s="34">
        <f t="shared" si="281"/>
        <v>450000</v>
      </c>
      <c r="AE244" s="34">
        <f t="shared" si="281"/>
        <v>0</v>
      </c>
      <c r="AF244" s="34">
        <f t="shared" si="281"/>
        <v>0</v>
      </c>
      <c r="AG244" s="34">
        <f>SUM(AG245:AG247)</f>
        <v>450000</v>
      </c>
      <c r="AH244" s="34">
        <f>SUM(AH245:AH247)</f>
        <v>0</v>
      </c>
      <c r="AI244" s="34">
        <f>SUM(AI245:AI247)</f>
        <v>550000</v>
      </c>
      <c r="AJ244" s="34">
        <f>SUM(AJ245:AJ247)</f>
        <v>2777.9</v>
      </c>
      <c r="AK244" s="34">
        <f>SUM(AK245:AK247)</f>
        <v>330000</v>
      </c>
      <c r="AL244" s="34">
        <f t="shared" ref="AL244:AP244" si="282">SUM(AL245:AL247)</f>
        <v>0</v>
      </c>
      <c r="AM244" s="34">
        <f t="shared" si="282"/>
        <v>0</v>
      </c>
      <c r="AN244" s="34">
        <f t="shared" si="282"/>
        <v>330000</v>
      </c>
      <c r="AO244" s="22">
        <f t="shared" si="256"/>
        <v>43798.526776826599</v>
      </c>
      <c r="AP244" s="34">
        <f t="shared" si="282"/>
        <v>330000</v>
      </c>
      <c r="AQ244" s="34"/>
      <c r="AR244" s="22">
        <f t="shared" si="257"/>
        <v>43798.526776826599</v>
      </c>
      <c r="AS244" s="22"/>
      <c r="AT244" s="22">
        <f t="shared" ref="AT244:AV244" si="283">SUM(AT245:AT247)</f>
        <v>16603.34</v>
      </c>
      <c r="AU244" s="22">
        <f t="shared" si="283"/>
        <v>34463.160000000003</v>
      </c>
      <c r="AV244" s="22">
        <f t="shared" si="283"/>
        <v>0</v>
      </c>
      <c r="AW244" s="22">
        <f t="shared" si="279"/>
        <v>78261.686776826595</v>
      </c>
      <c r="AX244" s="2"/>
      <c r="AY244" s="2"/>
      <c r="AZ244" s="2"/>
      <c r="BA244" s="2"/>
      <c r="BB244" s="2"/>
      <c r="BC244" s="2"/>
      <c r="BD244" s="2">
        <f t="shared" si="268"/>
        <v>0</v>
      </c>
      <c r="BE244" s="2">
        <f t="shared" si="269"/>
        <v>78261.686776826595</v>
      </c>
      <c r="BF244" s="2">
        <f t="shared" si="270"/>
        <v>0</v>
      </c>
      <c r="BG244" s="2">
        <f>SUM(BG245:BG247)</f>
        <v>40255.870000000003</v>
      </c>
      <c r="BH244" s="2">
        <f>SUM(BH245:BH247)</f>
        <v>36000</v>
      </c>
      <c r="BI244" s="2">
        <f t="shared" ref="BI244:BS244" si="284">SUM(BI245:BI247)</f>
        <v>0</v>
      </c>
      <c r="BJ244" s="2">
        <f t="shared" si="284"/>
        <v>0</v>
      </c>
      <c r="BK244" s="2">
        <f t="shared" si="284"/>
        <v>0</v>
      </c>
      <c r="BL244" s="2">
        <f t="shared" si="284"/>
        <v>10000</v>
      </c>
      <c r="BM244" s="2">
        <f t="shared" si="284"/>
        <v>132000</v>
      </c>
      <c r="BN244" s="2">
        <f t="shared" si="284"/>
        <v>16840.080000000002</v>
      </c>
      <c r="BO244" s="2">
        <f t="shared" si="284"/>
        <v>0</v>
      </c>
      <c r="BP244" s="2">
        <f t="shared" si="284"/>
        <v>13000</v>
      </c>
      <c r="BQ244" s="2">
        <f t="shared" si="284"/>
        <v>33241.69</v>
      </c>
      <c r="BR244" s="2">
        <f t="shared" si="284"/>
        <v>119000</v>
      </c>
      <c r="BS244" s="2">
        <f t="shared" si="284"/>
        <v>16840.080000000002</v>
      </c>
      <c r="BT244" s="402">
        <f t="shared" si="216"/>
        <v>14.151327731092438</v>
      </c>
    </row>
    <row r="245" spans="1:72" x14ac:dyDescent="0.2">
      <c r="A245" s="24"/>
      <c r="B245" s="31"/>
      <c r="C245" s="20"/>
      <c r="D245" s="20"/>
      <c r="E245" s="20"/>
      <c r="F245" s="20"/>
      <c r="G245" s="20"/>
      <c r="H245" s="20"/>
      <c r="I245" s="32">
        <v>42149</v>
      </c>
      <c r="J245" s="33" t="s">
        <v>394</v>
      </c>
      <c r="K245" s="34"/>
      <c r="L245" s="34"/>
      <c r="M245" s="34"/>
      <c r="N245" s="34">
        <v>50000</v>
      </c>
      <c r="O245" s="34">
        <v>50000</v>
      </c>
      <c r="P245" s="34">
        <v>50000</v>
      </c>
      <c r="Q245" s="34">
        <v>50000</v>
      </c>
      <c r="R245" s="34"/>
      <c r="S245" s="34">
        <v>50000</v>
      </c>
      <c r="T245" s="34"/>
      <c r="U245" s="34"/>
      <c r="V245" s="22">
        <f t="shared" si="217"/>
        <v>100</v>
      </c>
      <c r="W245" s="34">
        <v>50000</v>
      </c>
      <c r="X245" s="34">
        <v>50000</v>
      </c>
      <c r="Y245" s="34">
        <v>450000</v>
      </c>
      <c r="Z245" s="34">
        <v>450000</v>
      </c>
      <c r="AA245" s="34">
        <v>500000</v>
      </c>
      <c r="AB245" s="34"/>
      <c r="AC245" s="34">
        <v>500000</v>
      </c>
      <c r="AD245" s="34">
        <v>450000</v>
      </c>
      <c r="AE245" s="34"/>
      <c r="AF245" s="34"/>
      <c r="AG245" s="37">
        <f>SUM(AD245+AE245-AF245)</f>
        <v>450000</v>
      </c>
      <c r="AH245" s="34"/>
      <c r="AI245" s="34">
        <v>550000</v>
      </c>
      <c r="AJ245" s="2">
        <v>2777.9</v>
      </c>
      <c r="AK245" s="34">
        <v>300000</v>
      </c>
      <c r="AL245" s="34"/>
      <c r="AM245" s="34"/>
      <c r="AN245" s="2">
        <f t="shared" si="180"/>
        <v>300000</v>
      </c>
      <c r="AO245" s="22">
        <f t="shared" si="256"/>
        <v>39816.842524387816</v>
      </c>
      <c r="AP245" s="2">
        <v>300000</v>
      </c>
      <c r="AQ245" s="2"/>
      <c r="AR245" s="22">
        <f t="shared" si="257"/>
        <v>39816.842524387816</v>
      </c>
      <c r="AS245" s="22">
        <v>16603.34</v>
      </c>
      <c r="AT245" s="22">
        <v>16603.34</v>
      </c>
      <c r="AU245" s="22">
        <v>4463.16</v>
      </c>
      <c r="AV245" s="22"/>
      <c r="AW245" s="22">
        <f t="shared" si="279"/>
        <v>44280.002524387819</v>
      </c>
      <c r="AX245" s="2"/>
      <c r="AY245" s="2"/>
      <c r="AZ245" s="2"/>
      <c r="BA245" s="2">
        <v>44280</v>
      </c>
      <c r="BB245" s="2"/>
      <c r="BC245" s="2"/>
      <c r="BD245" s="2">
        <f t="shared" si="268"/>
        <v>44280</v>
      </c>
      <c r="BE245" s="2">
        <f t="shared" si="269"/>
        <v>2.5243878189940006E-3</v>
      </c>
      <c r="BF245" s="2">
        <f t="shared" si="270"/>
        <v>-44280</v>
      </c>
      <c r="BG245" s="2">
        <v>40255.870000000003</v>
      </c>
      <c r="BH245" s="2">
        <v>0</v>
      </c>
      <c r="BI245" s="2"/>
      <c r="BJ245" s="2"/>
      <c r="BK245" s="2"/>
      <c r="BL245" s="2"/>
      <c r="BM245" s="2"/>
      <c r="BN245" s="2"/>
      <c r="BO245" s="2"/>
      <c r="BP245" s="2"/>
      <c r="BQ245" s="2">
        <v>33241.69</v>
      </c>
      <c r="BR245" s="22">
        <f>SUM(BM245+BO245-BP245)</f>
        <v>0</v>
      </c>
      <c r="BS245" s="2"/>
      <c r="BT245" s="402">
        <v>0</v>
      </c>
    </row>
    <row r="246" spans="1:72" x14ac:dyDescent="0.2">
      <c r="A246" s="406"/>
      <c r="B246" s="407"/>
      <c r="C246" s="408"/>
      <c r="D246" s="408"/>
      <c r="E246" s="408"/>
      <c r="F246" s="408"/>
      <c r="G246" s="408"/>
      <c r="H246" s="408"/>
      <c r="I246" s="405">
        <v>42149</v>
      </c>
      <c r="J246" s="409" t="s">
        <v>885</v>
      </c>
      <c r="K246" s="410"/>
      <c r="L246" s="410"/>
      <c r="M246" s="410"/>
      <c r="N246" s="410"/>
      <c r="O246" s="410"/>
      <c r="P246" s="410"/>
      <c r="Q246" s="410"/>
      <c r="R246" s="410"/>
      <c r="S246" s="410"/>
      <c r="T246" s="410"/>
      <c r="U246" s="410"/>
      <c r="V246" s="411"/>
      <c r="W246" s="410"/>
      <c r="X246" s="410"/>
      <c r="Y246" s="410"/>
      <c r="Z246" s="410"/>
      <c r="AA246" s="410"/>
      <c r="AB246" s="410"/>
      <c r="AC246" s="410"/>
      <c r="AD246" s="410"/>
      <c r="AE246" s="410"/>
      <c r="AF246" s="410"/>
      <c r="AG246" s="412"/>
      <c r="AH246" s="410"/>
      <c r="AI246" s="410"/>
      <c r="AJ246" s="4"/>
      <c r="AK246" s="410"/>
      <c r="AL246" s="410"/>
      <c r="AM246" s="410"/>
      <c r="AN246" s="4"/>
      <c r="AO246" s="411"/>
      <c r="AP246" s="4"/>
      <c r="AQ246" s="4"/>
      <c r="AR246" s="411"/>
      <c r="AS246" s="411"/>
      <c r="AT246" s="411"/>
      <c r="AU246" s="411">
        <v>30000</v>
      </c>
      <c r="AV246" s="411"/>
      <c r="AW246" s="411">
        <f t="shared" si="279"/>
        <v>30000</v>
      </c>
      <c r="AX246" s="4"/>
      <c r="AY246" s="4"/>
      <c r="AZ246" s="4"/>
      <c r="BA246" s="4"/>
      <c r="BB246" s="4">
        <v>30000</v>
      </c>
      <c r="BC246" s="4"/>
      <c r="BD246" s="4">
        <f t="shared" si="268"/>
        <v>30000</v>
      </c>
      <c r="BE246" s="4">
        <f t="shared" si="269"/>
        <v>0</v>
      </c>
      <c r="BF246" s="4">
        <f t="shared" si="270"/>
        <v>-30000</v>
      </c>
      <c r="BG246" s="4"/>
      <c r="BH246" s="4">
        <v>36000</v>
      </c>
      <c r="BI246" s="4"/>
      <c r="BJ246" s="4"/>
      <c r="BK246" s="4"/>
      <c r="BL246" s="4">
        <v>10000</v>
      </c>
      <c r="BM246" s="4">
        <v>30000</v>
      </c>
      <c r="BN246" s="4">
        <v>16840.080000000002</v>
      </c>
      <c r="BO246" s="4"/>
      <c r="BP246" s="4">
        <v>13000</v>
      </c>
      <c r="BQ246" s="4"/>
      <c r="BR246" s="411">
        <f>SUM(BM246+BO246-BP246)</f>
        <v>17000</v>
      </c>
      <c r="BS246" s="4">
        <v>16840.080000000002</v>
      </c>
      <c r="BT246" s="413">
        <f t="shared" si="216"/>
        <v>99.05929411764707</v>
      </c>
    </row>
    <row r="247" spans="1:72" x14ac:dyDescent="0.2">
      <c r="A247" s="406"/>
      <c r="B247" s="407"/>
      <c r="C247" s="408"/>
      <c r="D247" s="408"/>
      <c r="E247" s="408"/>
      <c r="F247" s="408"/>
      <c r="G247" s="408"/>
      <c r="H247" s="408"/>
      <c r="I247" s="405">
        <v>42141</v>
      </c>
      <c r="J247" s="409" t="s">
        <v>886</v>
      </c>
      <c r="K247" s="410"/>
      <c r="L247" s="410"/>
      <c r="M247" s="410"/>
      <c r="N247" s="410"/>
      <c r="O247" s="410"/>
      <c r="P247" s="410"/>
      <c r="Q247" s="410"/>
      <c r="R247" s="410"/>
      <c r="S247" s="410">
        <v>50000</v>
      </c>
      <c r="T247" s="410"/>
      <c r="U247" s="410"/>
      <c r="V247" s="411" t="e">
        <f t="shared" si="217"/>
        <v>#DIV/0!</v>
      </c>
      <c r="W247" s="410">
        <v>50000</v>
      </c>
      <c r="X247" s="410">
        <v>50000</v>
      </c>
      <c r="Y247" s="410">
        <v>50000</v>
      </c>
      <c r="Z247" s="410">
        <v>50000</v>
      </c>
      <c r="AA247" s="410">
        <v>0</v>
      </c>
      <c r="AB247" s="410"/>
      <c r="AC247" s="410">
        <v>0</v>
      </c>
      <c r="AD247" s="410"/>
      <c r="AE247" s="410"/>
      <c r="AF247" s="410"/>
      <c r="AG247" s="412">
        <f t="shared" si="169"/>
        <v>0</v>
      </c>
      <c r="AH247" s="410"/>
      <c r="AI247" s="410">
        <v>0</v>
      </c>
      <c r="AJ247" s="4">
        <v>0</v>
      </c>
      <c r="AK247" s="410">
        <v>30000</v>
      </c>
      <c r="AL247" s="410"/>
      <c r="AM247" s="410"/>
      <c r="AN247" s="4">
        <f t="shared" si="180"/>
        <v>30000</v>
      </c>
      <c r="AO247" s="411">
        <f t="shared" si="256"/>
        <v>3981.6842524387812</v>
      </c>
      <c r="AP247" s="4">
        <v>30000</v>
      </c>
      <c r="AQ247" s="4"/>
      <c r="AR247" s="411">
        <f t="shared" si="257"/>
        <v>3981.6842524387812</v>
      </c>
      <c r="AS247" s="411"/>
      <c r="AT247" s="411"/>
      <c r="AU247" s="411"/>
      <c r="AV247" s="411"/>
      <c r="AW247" s="411">
        <f t="shared" si="279"/>
        <v>3981.6842524387812</v>
      </c>
      <c r="AX247" s="4"/>
      <c r="AY247" s="4"/>
      <c r="AZ247" s="4"/>
      <c r="BA247" s="4"/>
      <c r="BB247" s="4">
        <v>3981.68</v>
      </c>
      <c r="BC247" s="4"/>
      <c r="BD247" s="4">
        <f t="shared" si="268"/>
        <v>3981.68</v>
      </c>
      <c r="BE247" s="4">
        <f t="shared" si="269"/>
        <v>4.2524387813500653E-3</v>
      </c>
      <c r="BF247" s="4">
        <f t="shared" si="270"/>
        <v>-3981.68</v>
      </c>
      <c r="BG247" s="4"/>
      <c r="BH247" s="4">
        <v>0</v>
      </c>
      <c r="BI247" s="4"/>
      <c r="BJ247" s="4"/>
      <c r="BK247" s="4"/>
      <c r="BL247" s="4"/>
      <c r="BM247" s="4">
        <v>102000</v>
      </c>
      <c r="BN247" s="4">
        <v>0</v>
      </c>
      <c r="BO247" s="4"/>
      <c r="BP247" s="4"/>
      <c r="BQ247" s="4"/>
      <c r="BR247" s="411">
        <f>SUM(BM247+BO247-BP247)</f>
        <v>102000</v>
      </c>
      <c r="BS247" s="4">
        <v>0</v>
      </c>
      <c r="BT247" s="413">
        <f t="shared" si="216"/>
        <v>0</v>
      </c>
    </row>
    <row r="248" spans="1:72" x14ac:dyDescent="0.2">
      <c r="A248" s="24" t="s">
        <v>185</v>
      </c>
      <c r="B248" s="31"/>
      <c r="C248" s="20"/>
      <c r="D248" s="20"/>
      <c r="E248" s="20"/>
      <c r="F248" s="20"/>
      <c r="G248" s="20"/>
      <c r="H248" s="20"/>
      <c r="I248" s="32" t="s">
        <v>21</v>
      </c>
      <c r="J248" s="33" t="s">
        <v>117</v>
      </c>
      <c r="K248" s="34">
        <f t="shared" ref="K248:AE254" si="285">SUM(K249)</f>
        <v>170587.68</v>
      </c>
      <c r="L248" s="34">
        <f t="shared" si="285"/>
        <v>30000</v>
      </c>
      <c r="M248" s="34">
        <f t="shared" si="285"/>
        <v>30000</v>
      </c>
      <c r="N248" s="34">
        <f t="shared" si="285"/>
        <v>15000</v>
      </c>
      <c r="O248" s="34">
        <f t="shared" si="285"/>
        <v>15000</v>
      </c>
      <c r="P248" s="34">
        <f t="shared" si="285"/>
        <v>13000</v>
      </c>
      <c r="Q248" s="34">
        <f t="shared" si="285"/>
        <v>13000</v>
      </c>
      <c r="R248" s="34">
        <f t="shared" si="285"/>
        <v>0</v>
      </c>
      <c r="S248" s="34">
        <f t="shared" si="285"/>
        <v>13000</v>
      </c>
      <c r="T248" s="34">
        <f t="shared" si="285"/>
        <v>0</v>
      </c>
      <c r="U248" s="34">
        <f t="shared" si="285"/>
        <v>0</v>
      </c>
      <c r="V248" s="34">
        <f t="shared" si="285"/>
        <v>100</v>
      </c>
      <c r="W248" s="34">
        <f t="shared" si="285"/>
        <v>15000</v>
      </c>
      <c r="X248" s="34">
        <f t="shared" si="285"/>
        <v>50000</v>
      </c>
      <c r="Y248" s="34">
        <f t="shared" si="285"/>
        <v>50000</v>
      </c>
      <c r="Z248" s="34">
        <f t="shared" si="285"/>
        <v>50000</v>
      </c>
      <c r="AA248" s="34">
        <f t="shared" si="285"/>
        <v>50000</v>
      </c>
      <c r="AB248" s="34">
        <f t="shared" si="285"/>
        <v>7230.75</v>
      </c>
      <c r="AC248" s="34">
        <f t="shared" si="285"/>
        <v>50000</v>
      </c>
      <c r="AD248" s="34">
        <f t="shared" si="285"/>
        <v>50000</v>
      </c>
      <c r="AE248" s="34">
        <f t="shared" si="285"/>
        <v>0</v>
      </c>
      <c r="AF248" s="34">
        <f t="shared" ref="AF248:AQ253" si="286">SUM(AF249)</f>
        <v>0</v>
      </c>
      <c r="AG248" s="34">
        <f t="shared" si="286"/>
        <v>50000</v>
      </c>
      <c r="AH248" s="34">
        <f t="shared" si="286"/>
        <v>8325</v>
      </c>
      <c r="AI248" s="34">
        <f t="shared" si="286"/>
        <v>50000</v>
      </c>
      <c r="AJ248" s="34">
        <f t="shared" si="286"/>
        <v>0</v>
      </c>
      <c r="AK248" s="34">
        <f t="shared" si="286"/>
        <v>50000</v>
      </c>
      <c r="AL248" s="34">
        <f t="shared" si="286"/>
        <v>0</v>
      </c>
      <c r="AM248" s="34">
        <f t="shared" si="286"/>
        <v>0</v>
      </c>
      <c r="AN248" s="34">
        <f t="shared" si="286"/>
        <v>50000</v>
      </c>
      <c r="AO248" s="22">
        <f t="shared" si="256"/>
        <v>6636.1404207313026</v>
      </c>
      <c r="AP248" s="34">
        <f t="shared" si="286"/>
        <v>100000</v>
      </c>
      <c r="AQ248" s="34">
        <f t="shared" si="286"/>
        <v>0</v>
      </c>
      <c r="AR248" s="22">
        <f t="shared" si="257"/>
        <v>13272.280841462605</v>
      </c>
      <c r="AS248" s="22"/>
      <c r="AT248" s="22">
        <f t="shared" ref="AT248:AV248" si="287">SUM(AT249)</f>
        <v>153.18</v>
      </c>
      <c r="AU248" s="22">
        <f t="shared" si="287"/>
        <v>0</v>
      </c>
      <c r="AV248" s="22">
        <f t="shared" si="287"/>
        <v>0</v>
      </c>
      <c r="AW248" s="22">
        <f t="shared" si="279"/>
        <v>13272.280841462605</v>
      </c>
      <c r="AX248" s="2"/>
      <c r="AY248" s="2"/>
      <c r="AZ248" s="2"/>
      <c r="BA248" s="2"/>
      <c r="BB248" s="2"/>
      <c r="BC248" s="2"/>
      <c r="BD248" s="2">
        <f t="shared" si="268"/>
        <v>0</v>
      </c>
      <c r="BE248" s="2">
        <f t="shared" si="269"/>
        <v>13272.280841462605</v>
      </c>
      <c r="BF248" s="2">
        <f t="shared" si="270"/>
        <v>0</v>
      </c>
      <c r="BG248" s="2">
        <f>SUM(BG253)</f>
        <v>2805.68</v>
      </c>
      <c r="BH248" s="2">
        <f>SUM(BH253)</f>
        <v>7000</v>
      </c>
      <c r="BI248" s="2">
        <f t="shared" ref="BI248:BS248" si="288">SUM(BI253)</f>
        <v>42.1</v>
      </c>
      <c r="BJ248" s="2">
        <f t="shared" si="288"/>
        <v>0</v>
      </c>
      <c r="BK248" s="2">
        <f t="shared" si="288"/>
        <v>0</v>
      </c>
      <c r="BL248" s="2">
        <f t="shared" si="288"/>
        <v>7000</v>
      </c>
      <c r="BM248" s="2">
        <f t="shared" si="288"/>
        <v>7000</v>
      </c>
      <c r="BN248" s="2">
        <f t="shared" si="288"/>
        <v>458.45</v>
      </c>
      <c r="BO248" s="2">
        <f t="shared" si="288"/>
        <v>0</v>
      </c>
      <c r="BP248" s="2">
        <f t="shared" si="288"/>
        <v>6500</v>
      </c>
      <c r="BQ248" s="2">
        <f t="shared" si="288"/>
        <v>835.91</v>
      </c>
      <c r="BR248" s="2">
        <f t="shared" si="288"/>
        <v>500</v>
      </c>
      <c r="BS248" s="2">
        <f t="shared" si="288"/>
        <v>458.45</v>
      </c>
      <c r="BT248" s="402">
        <f t="shared" si="216"/>
        <v>91.69</v>
      </c>
    </row>
    <row r="249" spans="1:72" hidden="1" x14ac:dyDescent="0.2">
      <c r="A249" s="24"/>
      <c r="B249" s="31"/>
      <c r="C249" s="20"/>
      <c r="D249" s="20"/>
      <c r="E249" s="20"/>
      <c r="F249" s="20"/>
      <c r="G249" s="20"/>
      <c r="H249" s="20"/>
      <c r="I249" s="32" t="s">
        <v>118</v>
      </c>
      <c r="J249" s="33"/>
      <c r="K249" s="34">
        <f t="shared" ref="K249:AQ249" si="289">SUM(K253)</f>
        <v>170587.68</v>
      </c>
      <c r="L249" s="34">
        <f t="shared" si="289"/>
        <v>30000</v>
      </c>
      <c r="M249" s="34">
        <f t="shared" si="289"/>
        <v>30000</v>
      </c>
      <c r="N249" s="34">
        <f t="shared" si="289"/>
        <v>15000</v>
      </c>
      <c r="O249" s="34">
        <f t="shared" si="289"/>
        <v>15000</v>
      </c>
      <c r="P249" s="34">
        <f t="shared" si="289"/>
        <v>13000</v>
      </c>
      <c r="Q249" s="34">
        <f t="shared" si="289"/>
        <v>13000</v>
      </c>
      <c r="R249" s="34">
        <f t="shared" si="289"/>
        <v>0</v>
      </c>
      <c r="S249" s="34">
        <f t="shared" si="289"/>
        <v>13000</v>
      </c>
      <c r="T249" s="34">
        <f t="shared" si="289"/>
        <v>0</v>
      </c>
      <c r="U249" s="34">
        <f t="shared" si="289"/>
        <v>0</v>
      </c>
      <c r="V249" s="34">
        <f t="shared" si="289"/>
        <v>100</v>
      </c>
      <c r="W249" s="34">
        <f t="shared" si="289"/>
        <v>15000</v>
      </c>
      <c r="X249" s="34">
        <f t="shared" si="289"/>
        <v>50000</v>
      </c>
      <c r="Y249" s="34">
        <f t="shared" si="289"/>
        <v>50000</v>
      </c>
      <c r="Z249" s="34">
        <f t="shared" si="289"/>
        <v>50000</v>
      </c>
      <c r="AA249" s="34">
        <f t="shared" si="289"/>
        <v>50000</v>
      </c>
      <c r="AB249" s="34">
        <f t="shared" si="289"/>
        <v>7230.75</v>
      </c>
      <c r="AC249" s="34">
        <f t="shared" si="289"/>
        <v>50000</v>
      </c>
      <c r="AD249" s="34">
        <f t="shared" si="289"/>
        <v>50000</v>
      </c>
      <c r="AE249" s="34">
        <f t="shared" si="289"/>
        <v>0</v>
      </c>
      <c r="AF249" s="34">
        <f t="shared" si="289"/>
        <v>0</v>
      </c>
      <c r="AG249" s="34">
        <f t="shared" si="289"/>
        <v>50000</v>
      </c>
      <c r="AH249" s="34">
        <f t="shared" si="289"/>
        <v>8325</v>
      </c>
      <c r="AI249" s="34">
        <f t="shared" si="289"/>
        <v>50000</v>
      </c>
      <c r="AJ249" s="34">
        <f t="shared" si="289"/>
        <v>0</v>
      </c>
      <c r="AK249" s="34">
        <f t="shared" si="289"/>
        <v>50000</v>
      </c>
      <c r="AL249" s="34">
        <f t="shared" si="289"/>
        <v>0</v>
      </c>
      <c r="AM249" s="34">
        <f t="shared" si="289"/>
        <v>0</v>
      </c>
      <c r="AN249" s="34">
        <f t="shared" si="289"/>
        <v>50000</v>
      </c>
      <c r="AO249" s="22">
        <f t="shared" si="256"/>
        <v>6636.1404207313026</v>
      </c>
      <c r="AP249" s="34">
        <f t="shared" si="289"/>
        <v>100000</v>
      </c>
      <c r="AQ249" s="34">
        <f t="shared" si="289"/>
        <v>0</v>
      </c>
      <c r="AR249" s="22">
        <f t="shared" si="257"/>
        <v>13272.280841462605</v>
      </c>
      <c r="AS249" s="22"/>
      <c r="AT249" s="22">
        <f t="shared" ref="AT249:AV249" si="290">SUM(AT253)</f>
        <v>153.18</v>
      </c>
      <c r="AU249" s="22">
        <f t="shared" si="290"/>
        <v>0</v>
      </c>
      <c r="AV249" s="22">
        <f t="shared" si="290"/>
        <v>0</v>
      </c>
      <c r="AW249" s="22">
        <f t="shared" si="279"/>
        <v>13272.280841462605</v>
      </c>
      <c r="AX249" s="2"/>
      <c r="AY249" s="2"/>
      <c r="AZ249" s="2"/>
      <c r="BA249" s="2"/>
      <c r="BB249" s="2"/>
      <c r="BC249" s="2"/>
      <c r="BD249" s="2">
        <f t="shared" si="268"/>
        <v>0</v>
      </c>
      <c r="BE249" s="2">
        <f t="shared" si="269"/>
        <v>13272.280841462605</v>
      </c>
      <c r="BF249" s="2">
        <f t="shared" si="270"/>
        <v>0</v>
      </c>
      <c r="BG249" s="2"/>
      <c r="BH249" s="2">
        <f>SUM(BH248)</f>
        <v>7000</v>
      </c>
      <c r="BI249" s="2">
        <f t="shared" ref="BI249:BS249" si="291">SUM(BI248)</f>
        <v>42.1</v>
      </c>
      <c r="BJ249" s="2">
        <f t="shared" si="291"/>
        <v>0</v>
      </c>
      <c r="BK249" s="2">
        <f t="shared" si="291"/>
        <v>0</v>
      </c>
      <c r="BL249" s="2">
        <f t="shared" si="291"/>
        <v>7000</v>
      </c>
      <c r="BM249" s="2">
        <f t="shared" si="291"/>
        <v>7000</v>
      </c>
      <c r="BN249" s="2">
        <f t="shared" si="291"/>
        <v>458.45</v>
      </c>
      <c r="BO249" s="2">
        <f t="shared" si="291"/>
        <v>0</v>
      </c>
      <c r="BP249" s="2">
        <f t="shared" si="291"/>
        <v>6500</v>
      </c>
      <c r="BQ249" s="2"/>
      <c r="BR249" s="2">
        <f t="shared" si="291"/>
        <v>500</v>
      </c>
      <c r="BS249" s="2">
        <f t="shared" si="291"/>
        <v>458.45</v>
      </c>
      <c r="BT249" s="402">
        <f t="shared" si="216"/>
        <v>91.69</v>
      </c>
    </row>
    <row r="250" spans="1:72" hidden="1" x14ac:dyDescent="0.2">
      <c r="A250" s="24"/>
      <c r="B250" s="31" t="s">
        <v>369</v>
      </c>
      <c r="C250" s="20"/>
      <c r="D250" s="31"/>
      <c r="E250" s="20"/>
      <c r="F250" s="20"/>
      <c r="G250" s="20"/>
      <c r="H250" s="20"/>
      <c r="I250" s="39" t="s">
        <v>371</v>
      </c>
      <c r="J250" s="33" t="s">
        <v>372</v>
      </c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22"/>
      <c r="AP250" s="34"/>
      <c r="AQ250" s="34"/>
      <c r="AR250" s="22"/>
      <c r="AS250" s="22"/>
      <c r="AT250" s="22"/>
      <c r="AU250" s="22"/>
      <c r="AV250" s="22"/>
      <c r="AW250" s="22">
        <v>985.66</v>
      </c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>
        <v>0</v>
      </c>
      <c r="BI250" s="2">
        <v>42.1</v>
      </c>
      <c r="BJ250" s="2"/>
      <c r="BK250" s="2"/>
      <c r="BL250" s="2"/>
      <c r="BM250" s="2"/>
      <c r="BN250" s="2"/>
      <c r="BO250" s="2"/>
      <c r="BP250" s="2"/>
      <c r="BQ250" s="2"/>
      <c r="BR250" s="22">
        <f>SUM(BM250+BO250-BP250)</f>
        <v>0</v>
      </c>
      <c r="BS250" s="2"/>
      <c r="BT250" s="402" t="e">
        <f t="shared" si="216"/>
        <v>#DIV/0!</v>
      </c>
    </row>
    <row r="251" spans="1:72" hidden="1" x14ac:dyDescent="0.2">
      <c r="A251" s="24"/>
      <c r="B251" s="31" t="s">
        <v>369</v>
      </c>
      <c r="C251" s="20"/>
      <c r="D251" s="31"/>
      <c r="E251" s="20"/>
      <c r="F251" s="20"/>
      <c r="G251" s="20"/>
      <c r="H251" s="20"/>
      <c r="I251" s="39" t="s">
        <v>396</v>
      </c>
      <c r="J251" s="33" t="s">
        <v>377</v>
      </c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22"/>
      <c r="AP251" s="34"/>
      <c r="AQ251" s="34"/>
      <c r="AR251" s="22"/>
      <c r="AS251" s="22"/>
      <c r="AT251" s="22"/>
      <c r="AU251" s="22"/>
      <c r="AV251" s="22"/>
      <c r="AW251" s="22">
        <v>12286.62</v>
      </c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>
        <v>0</v>
      </c>
      <c r="BI251" s="2"/>
      <c r="BJ251" s="2"/>
      <c r="BK251" s="2"/>
      <c r="BL251" s="2"/>
      <c r="BM251" s="2"/>
      <c r="BN251" s="2"/>
      <c r="BO251" s="2"/>
      <c r="BP251" s="2"/>
      <c r="BQ251" s="2"/>
      <c r="BR251" s="22">
        <f>SUM(BM251+BO251-BP251)</f>
        <v>0</v>
      </c>
      <c r="BS251" s="2"/>
      <c r="BT251" s="402" t="e">
        <f t="shared" si="216"/>
        <v>#DIV/0!</v>
      </c>
    </row>
    <row r="252" spans="1:72" hidden="1" x14ac:dyDescent="0.2">
      <c r="A252" s="24"/>
      <c r="B252" s="31" t="s">
        <v>369</v>
      </c>
      <c r="C252" s="20"/>
      <c r="D252" s="31"/>
      <c r="E252" s="20"/>
      <c r="F252" s="20"/>
      <c r="G252" s="20"/>
      <c r="H252" s="20"/>
      <c r="I252" s="39" t="s">
        <v>370</v>
      </c>
      <c r="J252" s="33" t="s">
        <v>1</v>
      </c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22">
        <f t="shared" si="256"/>
        <v>0</v>
      </c>
      <c r="AP252" s="34">
        <v>100000</v>
      </c>
      <c r="AQ252" s="34"/>
      <c r="AR252" s="22">
        <f t="shared" si="257"/>
        <v>13272.280841462605</v>
      </c>
      <c r="AS252" s="22"/>
      <c r="AT252" s="22">
        <v>100000</v>
      </c>
      <c r="AU252" s="22">
        <v>100000</v>
      </c>
      <c r="AV252" s="22">
        <v>100000</v>
      </c>
      <c r="AW252" s="22">
        <f t="shared" ref="AW252:AW261" si="292">SUM(AR252+AU252-AV252)</f>
        <v>13272.280841462605</v>
      </c>
      <c r="AX252" s="2"/>
      <c r="AY252" s="2"/>
      <c r="AZ252" s="2"/>
      <c r="BA252" s="2"/>
      <c r="BB252" s="2"/>
      <c r="BC252" s="2"/>
      <c r="BD252" s="2">
        <f t="shared" si="268"/>
        <v>0</v>
      </c>
      <c r="BE252" s="2">
        <f t="shared" si="269"/>
        <v>13272.280841462605</v>
      </c>
      <c r="BF252" s="2">
        <f t="shared" si="270"/>
        <v>0</v>
      </c>
      <c r="BG252" s="2"/>
      <c r="BH252" s="2">
        <v>7000</v>
      </c>
      <c r="BI252" s="2"/>
      <c r="BJ252" s="2">
        <v>8000</v>
      </c>
      <c r="BK252" s="2">
        <v>8000</v>
      </c>
      <c r="BL252" s="2"/>
      <c r="BM252" s="2"/>
      <c r="BN252" s="2"/>
      <c r="BO252" s="2"/>
      <c r="BP252" s="2"/>
      <c r="BQ252" s="2"/>
      <c r="BR252" s="22">
        <f>SUM(BM252+BO252-BP252)</f>
        <v>0</v>
      </c>
      <c r="BS252" s="2"/>
      <c r="BT252" s="402" t="e">
        <f t="shared" si="216"/>
        <v>#DIV/0!</v>
      </c>
    </row>
    <row r="253" spans="1:72" x14ac:dyDescent="0.2">
      <c r="A253" s="29"/>
      <c r="B253" s="36"/>
      <c r="C253" s="35"/>
      <c r="D253" s="35"/>
      <c r="E253" s="35"/>
      <c r="F253" s="35"/>
      <c r="G253" s="35"/>
      <c r="H253" s="35"/>
      <c r="I253" s="21">
        <v>3</v>
      </c>
      <c r="J253" s="5" t="s">
        <v>4</v>
      </c>
      <c r="K253" s="22">
        <f t="shared" si="285"/>
        <v>170587.68</v>
      </c>
      <c r="L253" s="22">
        <f t="shared" si="285"/>
        <v>30000</v>
      </c>
      <c r="M253" s="22">
        <f t="shared" si="285"/>
        <v>30000</v>
      </c>
      <c r="N253" s="22">
        <f t="shared" si="285"/>
        <v>15000</v>
      </c>
      <c r="O253" s="22">
        <f t="shared" si="285"/>
        <v>15000</v>
      </c>
      <c r="P253" s="22">
        <f t="shared" si="285"/>
        <v>13000</v>
      </c>
      <c r="Q253" s="22">
        <f t="shared" si="285"/>
        <v>13000</v>
      </c>
      <c r="R253" s="22">
        <f t="shared" si="285"/>
        <v>0</v>
      </c>
      <c r="S253" s="22">
        <f t="shared" si="285"/>
        <v>13000</v>
      </c>
      <c r="T253" s="22">
        <f t="shared" si="285"/>
        <v>0</v>
      </c>
      <c r="U253" s="22">
        <f t="shared" si="285"/>
        <v>0</v>
      </c>
      <c r="V253" s="22">
        <f t="shared" si="285"/>
        <v>100</v>
      </c>
      <c r="W253" s="22">
        <f t="shared" si="285"/>
        <v>15000</v>
      </c>
      <c r="X253" s="22">
        <f t="shared" si="285"/>
        <v>50000</v>
      </c>
      <c r="Y253" s="22">
        <f>SUM(Y254)</f>
        <v>50000</v>
      </c>
      <c r="Z253" s="22">
        <f>SUM(Z254)</f>
        <v>50000</v>
      </c>
      <c r="AA253" s="22">
        <f t="shared" si="285"/>
        <v>50000</v>
      </c>
      <c r="AB253" s="22">
        <f t="shared" si="285"/>
        <v>7230.75</v>
      </c>
      <c r="AC253" s="22">
        <f t="shared" si="285"/>
        <v>50000</v>
      </c>
      <c r="AD253" s="22">
        <f t="shared" si="285"/>
        <v>50000</v>
      </c>
      <c r="AE253" s="22">
        <f t="shared" si="285"/>
        <v>0</v>
      </c>
      <c r="AF253" s="22">
        <f t="shared" si="286"/>
        <v>0</v>
      </c>
      <c r="AG253" s="22">
        <f t="shared" si="286"/>
        <v>50000</v>
      </c>
      <c r="AH253" s="22">
        <f t="shared" si="286"/>
        <v>8325</v>
      </c>
      <c r="AI253" s="22">
        <f t="shared" si="286"/>
        <v>50000</v>
      </c>
      <c r="AJ253" s="22">
        <f t="shared" si="286"/>
        <v>0</v>
      </c>
      <c r="AK253" s="22">
        <f t="shared" si="286"/>
        <v>50000</v>
      </c>
      <c r="AL253" s="22">
        <f t="shared" si="286"/>
        <v>0</v>
      </c>
      <c r="AM253" s="22">
        <f t="shared" si="286"/>
        <v>0</v>
      </c>
      <c r="AN253" s="22">
        <f t="shared" si="286"/>
        <v>50000</v>
      </c>
      <c r="AO253" s="22">
        <f t="shared" si="256"/>
        <v>6636.1404207313026</v>
      </c>
      <c r="AP253" s="22">
        <f t="shared" si="286"/>
        <v>100000</v>
      </c>
      <c r="AQ253" s="22">
        <f t="shared" si="286"/>
        <v>0</v>
      </c>
      <c r="AR253" s="22">
        <f t="shared" si="257"/>
        <v>13272.280841462605</v>
      </c>
      <c r="AS253" s="22"/>
      <c r="AT253" s="22">
        <f t="shared" ref="AT253:AV253" si="293">SUM(AT254)</f>
        <v>153.18</v>
      </c>
      <c r="AU253" s="22">
        <f t="shared" si="293"/>
        <v>0</v>
      </c>
      <c r="AV253" s="22">
        <f t="shared" si="293"/>
        <v>0</v>
      </c>
      <c r="AW253" s="22">
        <f t="shared" si="292"/>
        <v>13272.280841462605</v>
      </c>
      <c r="AX253" s="2"/>
      <c r="AY253" s="2"/>
      <c r="AZ253" s="2"/>
      <c r="BA253" s="2"/>
      <c r="BB253" s="2"/>
      <c r="BC253" s="2"/>
      <c r="BD253" s="2">
        <f t="shared" si="268"/>
        <v>0</v>
      </c>
      <c r="BE253" s="2">
        <f t="shared" si="269"/>
        <v>13272.280841462605</v>
      </c>
      <c r="BF253" s="2">
        <f t="shared" si="270"/>
        <v>0</v>
      </c>
      <c r="BG253" s="2">
        <f>SUM(BG254)</f>
        <v>2805.68</v>
      </c>
      <c r="BH253" s="2">
        <f>SUM(BH254)</f>
        <v>7000</v>
      </c>
      <c r="BI253" s="2">
        <f t="shared" ref="BI253:BS253" si="294">SUM(BI254)</f>
        <v>42.1</v>
      </c>
      <c r="BJ253" s="2">
        <f t="shared" si="294"/>
        <v>0</v>
      </c>
      <c r="BK253" s="2">
        <f t="shared" si="294"/>
        <v>0</v>
      </c>
      <c r="BL253" s="2">
        <f t="shared" si="294"/>
        <v>7000</v>
      </c>
      <c r="BM253" s="2">
        <f t="shared" si="294"/>
        <v>7000</v>
      </c>
      <c r="BN253" s="2">
        <f t="shared" si="294"/>
        <v>458.45</v>
      </c>
      <c r="BO253" s="2">
        <f t="shared" si="294"/>
        <v>0</v>
      </c>
      <c r="BP253" s="2">
        <f t="shared" si="294"/>
        <v>6500</v>
      </c>
      <c r="BQ253" s="2">
        <f t="shared" si="294"/>
        <v>835.91</v>
      </c>
      <c r="BR253" s="2">
        <f t="shared" si="294"/>
        <v>500</v>
      </c>
      <c r="BS253" s="2">
        <f t="shared" si="294"/>
        <v>458.45</v>
      </c>
      <c r="BT253" s="402">
        <f t="shared" si="216"/>
        <v>91.69</v>
      </c>
    </row>
    <row r="254" spans="1:72" x14ac:dyDescent="0.2">
      <c r="A254" s="29"/>
      <c r="B254" s="36" t="s">
        <v>403</v>
      </c>
      <c r="C254" s="35"/>
      <c r="D254" s="35"/>
      <c r="E254" s="35"/>
      <c r="F254" s="35"/>
      <c r="G254" s="35"/>
      <c r="H254" s="35"/>
      <c r="I254" s="21">
        <v>32</v>
      </c>
      <c r="J254" s="5" t="s">
        <v>8</v>
      </c>
      <c r="K254" s="22">
        <f t="shared" si="285"/>
        <v>170587.68</v>
      </c>
      <c r="L254" s="22">
        <f t="shared" si="285"/>
        <v>30000</v>
      </c>
      <c r="M254" s="22">
        <f t="shared" si="285"/>
        <v>30000</v>
      </c>
      <c r="N254" s="22">
        <f t="shared" si="285"/>
        <v>15000</v>
      </c>
      <c r="O254" s="22">
        <f t="shared" si="285"/>
        <v>15000</v>
      </c>
      <c r="P254" s="22">
        <f t="shared" si="285"/>
        <v>13000</v>
      </c>
      <c r="Q254" s="22">
        <f t="shared" si="285"/>
        <v>13000</v>
      </c>
      <c r="R254" s="22">
        <f t="shared" si="285"/>
        <v>0</v>
      </c>
      <c r="S254" s="22">
        <f t="shared" si="285"/>
        <v>13000</v>
      </c>
      <c r="T254" s="22">
        <f t="shared" si="285"/>
        <v>0</v>
      </c>
      <c r="U254" s="22">
        <f t="shared" si="285"/>
        <v>0</v>
      </c>
      <c r="V254" s="22">
        <f t="shared" si="285"/>
        <v>100</v>
      </c>
      <c r="W254" s="22">
        <f t="shared" si="285"/>
        <v>15000</v>
      </c>
      <c r="X254" s="22">
        <f t="shared" si="285"/>
        <v>50000</v>
      </c>
      <c r="Y254" s="22">
        <f>SUM(Y255+Y257)</f>
        <v>50000</v>
      </c>
      <c r="Z254" s="22">
        <f>SUM(Z255+Z257)</f>
        <v>50000</v>
      </c>
      <c r="AA254" s="22">
        <f t="shared" ref="AA254:AP254" si="295">SUM(AA255+AA257)</f>
        <v>50000</v>
      </c>
      <c r="AB254" s="22">
        <f t="shared" si="295"/>
        <v>7230.75</v>
      </c>
      <c r="AC254" s="22">
        <f t="shared" si="295"/>
        <v>50000</v>
      </c>
      <c r="AD254" s="22">
        <f t="shared" si="295"/>
        <v>50000</v>
      </c>
      <c r="AE254" s="22">
        <f t="shared" si="295"/>
        <v>0</v>
      </c>
      <c r="AF254" s="22">
        <f t="shared" si="295"/>
        <v>0</v>
      </c>
      <c r="AG254" s="22">
        <f t="shared" si="295"/>
        <v>50000</v>
      </c>
      <c r="AH254" s="22">
        <f t="shared" si="295"/>
        <v>8325</v>
      </c>
      <c r="AI254" s="22">
        <f t="shared" si="295"/>
        <v>50000</v>
      </c>
      <c r="AJ254" s="22">
        <f t="shared" si="295"/>
        <v>0</v>
      </c>
      <c r="AK254" s="22">
        <f t="shared" si="295"/>
        <v>50000</v>
      </c>
      <c r="AL254" s="22">
        <f t="shared" si="295"/>
        <v>0</v>
      </c>
      <c r="AM254" s="22">
        <f t="shared" si="295"/>
        <v>0</v>
      </c>
      <c r="AN254" s="22">
        <f t="shared" si="295"/>
        <v>50000</v>
      </c>
      <c r="AO254" s="22">
        <f t="shared" si="256"/>
        <v>6636.1404207313026</v>
      </c>
      <c r="AP254" s="22">
        <f t="shared" si="295"/>
        <v>100000</v>
      </c>
      <c r="AQ254" s="22"/>
      <c r="AR254" s="22">
        <f t="shared" si="257"/>
        <v>13272.280841462605</v>
      </c>
      <c r="AS254" s="22"/>
      <c r="AT254" s="22">
        <f t="shared" ref="AT254:AV254" si="296">SUM(AT255+AT257)</f>
        <v>153.18</v>
      </c>
      <c r="AU254" s="22">
        <f t="shared" si="296"/>
        <v>0</v>
      </c>
      <c r="AV254" s="22">
        <f t="shared" si="296"/>
        <v>0</v>
      </c>
      <c r="AW254" s="22">
        <f t="shared" si="292"/>
        <v>13272.280841462605</v>
      </c>
      <c r="AX254" s="2"/>
      <c r="AY254" s="2"/>
      <c r="AZ254" s="2"/>
      <c r="BA254" s="2"/>
      <c r="BB254" s="2"/>
      <c r="BC254" s="2"/>
      <c r="BD254" s="2">
        <f t="shared" si="268"/>
        <v>0</v>
      </c>
      <c r="BE254" s="2">
        <f t="shared" si="269"/>
        <v>13272.280841462605</v>
      </c>
      <c r="BF254" s="2">
        <f t="shared" si="270"/>
        <v>0</v>
      </c>
      <c r="BG254" s="2">
        <f>SUM(BG257)</f>
        <v>2805.68</v>
      </c>
      <c r="BH254" s="2">
        <f>SUM(BH257)</f>
        <v>7000</v>
      </c>
      <c r="BI254" s="2">
        <f t="shared" ref="BI254:BS254" si="297">SUM(BI257)</f>
        <v>42.1</v>
      </c>
      <c r="BJ254" s="2">
        <f t="shared" si="297"/>
        <v>0</v>
      </c>
      <c r="BK254" s="2">
        <f t="shared" si="297"/>
        <v>0</v>
      </c>
      <c r="BL254" s="2">
        <f t="shared" si="297"/>
        <v>7000</v>
      </c>
      <c r="BM254" s="2">
        <f t="shared" si="297"/>
        <v>7000</v>
      </c>
      <c r="BN254" s="2">
        <f t="shared" si="297"/>
        <v>458.45</v>
      </c>
      <c r="BO254" s="2">
        <f t="shared" si="297"/>
        <v>0</v>
      </c>
      <c r="BP254" s="2">
        <f t="shared" si="297"/>
        <v>6500</v>
      </c>
      <c r="BQ254" s="2">
        <f t="shared" si="297"/>
        <v>835.91</v>
      </c>
      <c r="BR254" s="2">
        <f t="shared" si="297"/>
        <v>500</v>
      </c>
      <c r="BS254" s="2">
        <f t="shared" si="297"/>
        <v>458.45</v>
      </c>
      <c r="BT254" s="402">
        <f t="shared" si="216"/>
        <v>91.69</v>
      </c>
    </row>
    <row r="255" spans="1:72" hidden="1" x14ac:dyDescent="0.2">
      <c r="A255" s="24"/>
      <c r="B255" s="31"/>
      <c r="C255" s="20"/>
      <c r="D255" s="20"/>
      <c r="E255" s="20"/>
      <c r="F255" s="20"/>
      <c r="G255" s="20"/>
      <c r="H255" s="20"/>
      <c r="I255" s="32">
        <v>322</v>
      </c>
      <c r="J255" s="33" t="s">
        <v>94</v>
      </c>
      <c r="K255" s="34">
        <f t="shared" ref="K255:X255" si="298">SUM(K258)</f>
        <v>170587.68</v>
      </c>
      <c r="L255" s="34">
        <f t="shared" si="298"/>
        <v>30000</v>
      </c>
      <c r="M255" s="34">
        <f t="shared" si="298"/>
        <v>30000</v>
      </c>
      <c r="N255" s="34">
        <f t="shared" si="298"/>
        <v>15000</v>
      </c>
      <c r="O255" s="34">
        <f t="shared" si="298"/>
        <v>15000</v>
      </c>
      <c r="P255" s="34">
        <f t="shared" si="298"/>
        <v>13000</v>
      </c>
      <c r="Q255" s="34">
        <f t="shared" si="298"/>
        <v>13000</v>
      </c>
      <c r="R255" s="34">
        <f t="shared" si="298"/>
        <v>0</v>
      </c>
      <c r="S255" s="34">
        <f t="shared" si="298"/>
        <v>13000</v>
      </c>
      <c r="T255" s="34">
        <f t="shared" si="298"/>
        <v>0</v>
      </c>
      <c r="U255" s="34">
        <f t="shared" si="298"/>
        <v>0</v>
      </c>
      <c r="V255" s="34">
        <f t="shared" si="298"/>
        <v>100</v>
      </c>
      <c r="W255" s="34">
        <f t="shared" si="298"/>
        <v>15000</v>
      </c>
      <c r="X255" s="34">
        <f t="shared" si="298"/>
        <v>50000</v>
      </c>
      <c r="Y255" s="34">
        <f>SUM(Y256)</f>
        <v>0</v>
      </c>
      <c r="Z255" s="34">
        <f>SUM(Z256)</f>
        <v>0</v>
      </c>
      <c r="AA255" s="34">
        <v>0</v>
      </c>
      <c r="AB255" s="34">
        <f t="shared" ref="AB255" si="299">SUM(AB256)</f>
        <v>3818.25</v>
      </c>
      <c r="AC255" s="34">
        <v>0</v>
      </c>
      <c r="AD255" s="34"/>
      <c r="AE255" s="34"/>
      <c r="AF255" s="34"/>
      <c r="AG255" s="37">
        <f t="shared" si="169"/>
        <v>0</v>
      </c>
      <c r="AH255" s="34"/>
      <c r="AI255" s="34"/>
      <c r="AJ255" s="2"/>
      <c r="AK255" s="34"/>
      <c r="AL255" s="34"/>
      <c r="AM255" s="34"/>
      <c r="AN255" s="2">
        <f t="shared" si="180"/>
        <v>0</v>
      </c>
      <c r="AO255" s="22">
        <f t="shared" si="256"/>
        <v>0</v>
      </c>
      <c r="AP255" s="2"/>
      <c r="AQ255" s="2"/>
      <c r="AR255" s="22">
        <f t="shared" si="257"/>
        <v>0</v>
      </c>
      <c r="AS255" s="22"/>
      <c r="AT255" s="22"/>
      <c r="AU255" s="22"/>
      <c r="AV255" s="22"/>
      <c r="AW255" s="22">
        <f t="shared" si="292"/>
        <v>0</v>
      </c>
      <c r="AX255" s="2"/>
      <c r="AY255" s="2"/>
      <c r="AZ255" s="2"/>
      <c r="BA255" s="2"/>
      <c r="BB255" s="2"/>
      <c r="BC255" s="2"/>
      <c r="BD255" s="2">
        <f t="shared" si="268"/>
        <v>0</v>
      </c>
      <c r="BE255" s="2">
        <f t="shared" si="269"/>
        <v>0</v>
      </c>
      <c r="BF255" s="2">
        <f t="shared" si="270"/>
        <v>0</v>
      </c>
      <c r="BG255" s="2"/>
      <c r="BH255" s="2">
        <v>0</v>
      </c>
      <c r="BI255" s="2"/>
      <c r="BJ255" s="2"/>
      <c r="BK255" s="2"/>
      <c r="BL255" s="2"/>
      <c r="BM255" s="2"/>
      <c r="BN255" s="2"/>
      <c r="BO255" s="2"/>
      <c r="BP255" s="2"/>
      <c r="BQ255" s="2"/>
      <c r="BR255" s="22">
        <f>SUM(BM255+BO255-BP255)</f>
        <v>0</v>
      </c>
      <c r="BS255" s="2"/>
      <c r="BT255" s="402" t="e">
        <f t="shared" si="216"/>
        <v>#DIV/0!</v>
      </c>
    </row>
    <row r="256" spans="1:72" hidden="1" x14ac:dyDescent="0.2">
      <c r="A256" s="24"/>
      <c r="B256" s="31"/>
      <c r="C256" s="20"/>
      <c r="D256" s="20"/>
      <c r="E256" s="20"/>
      <c r="F256" s="20"/>
      <c r="G256" s="20"/>
      <c r="H256" s="20"/>
      <c r="I256" s="32">
        <v>32241</v>
      </c>
      <c r="J256" s="33" t="s">
        <v>245</v>
      </c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22"/>
      <c r="W256" s="34"/>
      <c r="X256" s="34"/>
      <c r="Y256" s="34"/>
      <c r="Z256" s="34"/>
      <c r="AA256" s="34">
        <v>0</v>
      </c>
      <c r="AB256" s="34">
        <v>3818.25</v>
      </c>
      <c r="AC256" s="34">
        <v>0</v>
      </c>
      <c r="AD256" s="34"/>
      <c r="AE256" s="34"/>
      <c r="AF256" s="34"/>
      <c r="AG256" s="37">
        <f t="shared" si="169"/>
        <v>0</v>
      </c>
      <c r="AH256" s="34"/>
      <c r="AI256" s="34"/>
      <c r="AJ256" s="2"/>
      <c r="AK256" s="34"/>
      <c r="AL256" s="34"/>
      <c r="AM256" s="34"/>
      <c r="AN256" s="2">
        <f t="shared" si="180"/>
        <v>0</v>
      </c>
      <c r="AO256" s="22">
        <f t="shared" si="256"/>
        <v>0</v>
      </c>
      <c r="AP256" s="2"/>
      <c r="AQ256" s="2"/>
      <c r="AR256" s="22">
        <f t="shared" si="257"/>
        <v>0</v>
      </c>
      <c r="AS256" s="22"/>
      <c r="AT256" s="22"/>
      <c r="AU256" s="22"/>
      <c r="AV256" s="22"/>
      <c r="AW256" s="22">
        <f t="shared" si="292"/>
        <v>0</v>
      </c>
      <c r="AX256" s="2"/>
      <c r="AY256" s="2"/>
      <c r="AZ256" s="2"/>
      <c r="BA256" s="2"/>
      <c r="BB256" s="2"/>
      <c r="BC256" s="2"/>
      <c r="BD256" s="2">
        <f t="shared" si="268"/>
        <v>0</v>
      </c>
      <c r="BE256" s="2">
        <f t="shared" si="269"/>
        <v>0</v>
      </c>
      <c r="BF256" s="2">
        <f t="shared" si="270"/>
        <v>0</v>
      </c>
      <c r="BG256" s="2"/>
      <c r="BH256" s="2">
        <v>0</v>
      </c>
      <c r="BI256" s="2"/>
      <c r="BJ256" s="2"/>
      <c r="BK256" s="2"/>
      <c r="BL256" s="2"/>
      <c r="BM256" s="2"/>
      <c r="BN256" s="2"/>
      <c r="BO256" s="2"/>
      <c r="BP256" s="2"/>
      <c r="BQ256" s="2"/>
      <c r="BR256" s="22">
        <f>SUM(BM256+BO256-BP256)</f>
        <v>0</v>
      </c>
      <c r="BS256" s="2"/>
      <c r="BT256" s="402" t="e">
        <f t="shared" si="216"/>
        <v>#DIV/0!</v>
      </c>
    </row>
    <row r="257" spans="1:72" x14ac:dyDescent="0.2">
      <c r="A257" s="24"/>
      <c r="B257" s="31"/>
      <c r="C257" s="20"/>
      <c r="D257" s="20"/>
      <c r="E257" s="20"/>
      <c r="F257" s="20"/>
      <c r="G257" s="20"/>
      <c r="H257" s="20"/>
      <c r="I257" s="32">
        <v>323</v>
      </c>
      <c r="J257" s="33" t="s">
        <v>71</v>
      </c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22"/>
      <c r="W257" s="34"/>
      <c r="X257" s="34"/>
      <c r="Y257" s="34">
        <f>SUM(Y258)</f>
        <v>50000</v>
      </c>
      <c r="Z257" s="34">
        <f>SUM(Z258)</f>
        <v>50000</v>
      </c>
      <c r="AA257" s="34">
        <f t="shared" ref="AA257:AJ257" si="300">SUM(AA258)</f>
        <v>50000</v>
      </c>
      <c r="AB257" s="34">
        <f t="shared" si="300"/>
        <v>3412.5</v>
      </c>
      <c r="AC257" s="34">
        <f t="shared" si="300"/>
        <v>50000</v>
      </c>
      <c r="AD257" s="34">
        <f t="shared" si="300"/>
        <v>50000</v>
      </c>
      <c r="AE257" s="34">
        <f t="shared" si="300"/>
        <v>0</v>
      </c>
      <c r="AF257" s="34">
        <f t="shared" si="300"/>
        <v>0</v>
      </c>
      <c r="AG257" s="34">
        <f t="shared" si="300"/>
        <v>50000</v>
      </c>
      <c r="AH257" s="34">
        <f t="shared" si="300"/>
        <v>8325</v>
      </c>
      <c r="AI257" s="34">
        <f t="shared" si="300"/>
        <v>50000</v>
      </c>
      <c r="AJ257" s="34">
        <f t="shared" si="300"/>
        <v>0</v>
      </c>
      <c r="AK257" s="34">
        <f>SUM(AK258)</f>
        <v>50000</v>
      </c>
      <c r="AL257" s="34">
        <f t="shared" ref="AL257:AP257" si="301">SUM(AL258)</f>
        <v>0</v>
      </c>
      <c r="AM257" s="34">
        <f t="shared" si="301"/>
        <v>0</v>
      </c>
      <c r="AN257" s="34">
        <f t="shared" si="301"/>
        <v>50000</v>
      </c>
      <c r="AO257" s="22">
        <f t="shared" si="256"/>
        <v>6636.1404207313026</v>
      </c>
      <c r="AP257" s="34">
        <f t="shared" si="301"/>
        <v>100000</v>
      </c>
      <c r="AQ257" s="34"/>
      <c r="AR257" s="22">
        <f t="shared" si="257"/>
        <v>13272.280841462605</v>
      </c>
      <c r="AS257" s="22"/>
      <c r="AT257" s="22">
        <f t="shared" ref="AT257:AV257" si="302">SUM(AT258)</f>
        <v>153.18</v>
      </c>
      <c r="AU257" s="22">
        <f t="shared" si="302"/>
        <v>0</v>
      </c>
      <c r="AV257" s="22">
        <f t="shared" si="302"/>
        <v>0</v>
      </c>
      <c r="AW257" s="22">
        <f t="shared" si="292"/>
        <v>13272.280841462605</v>
      </c>
      <c r="AX257" s="2"/>
      <c r="AY257" s="2"/>
      <c r="AZ257" s="2"/>
      <c r="BA257" s="2"/>
      <c r="BB257" s="2"/>
      <c r="BC257" s="2"/>
      <c r="BD257" s="2">
        <f t="shared" si="268"/>
        <v>0</v>
      </c>
      <c r="BE257" s="2">
        <f t="shared" si="269"/>
        <v>13272.280841462605</v>
      </c>
      <c r="BF257" s="2">
        <f t="shared" si="270"/>
        <v>0</v>
      </c>
      <c r="BG257" s="2">
        <f>SUM(BG258)</f>
        <v>2805.68</v>
      </c>
      <c r="BH257" s="2">
        <f>SUM(BH258)</f>
        <v>7000</v>
      </c>
      <c r="BI257" s="2">
        <f t="shared" ref="BI257:BS257" si="303">SUM(BI258)</f>
        <v>42.1</v>
      </c>
      <c r="BJ257" s="2">
        <f t="shared" si="303"/>
        <v>0</v>
      </c>
      <c r="BK257" s="2">
        <f t="shared" si="303"/>
        <v>0</v>
      </c>
      <c r="BL257" s="2">
        <f t="shared" si="303"/>
        <v>7000</v>
      </c>
      <c r="BM257" s="2">
        <f t="shared" si="303"/>
        <v>7000</v>
      </c>
      <c r="BN257" s="2">
        <f t="shared" si="303"/>
        <v>458.45</v>
      </c>
      <c r="BO257" s="2">
        <f t="shared" si="303"/>
        <v>0</v>
      </c>
      <c r="BP257" s="2">
        <f t="shared" si="303"/>
        <v>6500</v>
      </c>
      <c r="BQ257" s="2">
        <f t="shared" si="303"/>
        <v>835.91</v>
      </c>
      <c r="BR257" s="2">
        <f t="shared" si="303"/>
        <v>500</v>
      </c>
      <c r="BS257" s="2">
        <f t="shared" si="303"/>
        <v>458.45</v>
      </c>
      <c r="BT257" s="402">
        <f t="shared" si="216"/>
        <v>91.69</v>
      </c>
    </row>
    <row r="258" spans="1:72" x14ac:dyDescent="0.2">
      <c r="A258" s="24"/>
      <c r="B258" s="31"/>
      <c r="C258" s="20"/>
      <c r="D258" s="20"/>
      <c r="E258" s="20"/>
      <c r="F258" s="20"/>
      <c r="G258" s="20"/>
      <c r="H258" s="20"/>
      <c r="I258" s="32">
        <v>32329</v>
      </c>
      <c r="J258" s="33" t="s">
        <v>62</v>
      </c>
      <c r="K258" s="34">
        <v>170587.68</v>
      </c>
      <c r="L258" s="34">
        <v>30000</v>
      </c>
      <c r="M258" s="34">
        <v>30000</v>
      </c>
      <c r="N258" s="34">
        <v>15000</v>
      </c>
      <c r="O258" s="34">
        <v>15000</v>
      </c>
      <c r="P258" s="34">
        <v>13000</v>
      </c>
      <c r="Q258" s="34">
        <v>13000</v>
      </c>
      <c r="R258" s="34"/>
      <c r="S258" s="34">
        <v>13000</v>
      </c>
      <c r="T258" s="34"/>
      <c r="U258" s="34"/>
      <c r="V258" s="22">
        <f t="shared" si="217"/>
        <v>100</v>
      </c>
      <c r="W258" s="34">
        <v>15000</v>
      </c>
      <c r="X258" s="34">
        <v>50000</v>
      </c>
      <c r="Y258" s="34">
        <v>50000</v>
      </c>
      <c r="Z258" s="34">
        <v>50000</v>
      </c>
      <c r="AA258" s="34">
        <v>50000</v>
      </c>
      <c r="AB258" s="34">
        <v>3412.5</v>
      </c>
      <c r="AC258" s="34">
        <v>50000</v>
      </c>
      <c r="AD258" s="34">
        <v>50000</v>
      </c>
      <c r="AE258" s="34"/>
      <c r="AF258" s="34"/>
      <c r="AG258" s="37">
        <f>SUM(AD258+AE258-AF258)</f>
        <v>50000</v>
      </c>
      <c r="AH258" s="34">
        <v>8325</v>
      </c>
      <c r="AI258" s="34">
        <v>50000</v>
      </c>
      <c r="AJ258" s="2">
        <v>0</v>
      </c>
      <c r="AK258" s="34">
        <v>50000</v>
      </c>
      <c r="AL258" s="34"/>
      <c r="AM258" s="34"/>
      <c r="AN258" s="2">
        <f t="shared" si="180"/>
        <v>50000</v>
      </c>
      <c r="AO258" s="22">
        <f t="shared" si="256"/>
        <v>6636.1404207313026</v>
      </c>
      <c r="AP258" s="2">
        <v>100000</v>
      </c>
      <c r="AQ258" s="2"/>
      <c r="AR258" s="22">
        <f t="shared" si="257"/>
        <v>13272.280841462605</v>
      </c>
      <c r="AS258" s="22">
        <v>153.18</v>
      </c>
      <c r="AT258" s="22">
        <v>153.18</v>
      </c>
      <c r="AU258" s="22"/>
      <c r="AV258" s="22"/>
      <c r="AW258" s="22">
        <f t="shared" si="292"/>
        <v>13272.280841462605</v>
      </c>
      <c r="AX258" s="2"/>
      <c r="AY258" s="2">
        <v>985.66</v>
      </c>
      <c r="AZ258" s="2"/>
      <c r="BA258" s="2"/>
      <c r="BB258" s="2"/>
      <c r="BC258" s="2">
        <v>12286.62</v>
      </c>
      <c r="BD258" s="2">
        <f t="shared" si="268"/>
        <v>13272.28</v>
      </c>
      <c r="BE258" s="2">
        <f t="shared" si="269"/>
        <v>8.4146260451234411E-4</v>
      </c>
      <c r="BF258" s="2">
        <f t="shared" si="270"/>
        <v>-13272.28</v>
      </c>
      <c r="BG258" s="2">
        <v>2805.68</v>
      </c>
      <c r="BH258" s="2">
        <v>7000</v>
      </c>
      <c r="BI258" s="2">
        <v>42.1</v>
      </c>
      <c r="BJ258" s="2"/>
      <c r="BK258" s="2"/>
      <c r="BL258" s="2">
        <v>7000</v>
      </c>
      <c r="BM258" s="2">
        <v>7000</v>
      </c>
      <c r="BN258" s="2">
        <v>458.45</v>
      </c>
      <c r="BO258" s="2"/>
      <c r="BP258" s="2">
        <v>6500</v>
      </c>
      <c r="BQ258" s="2">
        <v>835.91</v>
      </c>
      <c r="BR258" s="22">
        <f>SUM(BM258+BO258-BP258)</f>
        <v>500</v>
      </c>
      <c r="BS258" s="2">
        <v>458.45</v>
      </c>
      <c r="BT258" s="402">
        <f t="shared" si="216"/>
        <v>91.69</v>
      </c>
    </row>
    <row r="259" spans="1:72" x14ac:dyDescent="0.2">
      <c r="A259" s="29" t="s">
        <v>119</v>
      </c>
      <c r="B259" s="36"/>
      <c r="C259" s="35"/>
      <c r="D259" s="35"/>
      <c r="E259" s="35"/>
      <c r="F259" s="35"/>
      <c r="G259" s="35"/>
      <c r="H259" s="35"/>
      <c r="I259" s="21" t="s">
        <v>120</v>
      </c>
      <c r="J259" s="5" t="s">
        <v>242</v>
      </c>
      <c r="K259" s="22" t="e">
        <f>SUM(K260+#REF!+#REF!+#REF!+#REF!)</f>
        <v>#REF!</v>
      </c>
      <c r="L259" s="22" t="e">
        <f>SUM(L260+#REF!+#REF!+#REF!+#REF!)</f>
        <v>#REF!</v>
      </c>
      <c r="M259" s="22" t="e">
        <f>SUM(M260+#REF!+#REF!+#REF!+#REF!)</f>
        <v>#REF!</v>
      </c>
      <c r="N259" s="22">
        <f t="shared" ref="N259:X259" si="304">SUM(N260)</f>
        <v>400000</v>
      </c>
      <c r="O259" s="22">
        <f t="shared" si="304"/>
        <v>400000</v>
      </c>
      <c r="P259" s="22">
        <f t="shared" si="304"/>
        <v>500000</v>
      </c>
      <c r="Q259" s="22">
        <f t="shared" si="304"/>
        <v>500000</v>
      </c>
      <c r="R259" s="22">
        <f t="shared" si="304"/>
        <v>0</v>
      </c>
      <c r="S259" s="22">
        <f t="shared" si="304"/>
        <v>500000</v>
      </c>
      <c r="T259" s="22">
        <f t="shared" si="304"/>
        <v>0</v>
      </c>
      <c r="U259" s="22">
        <f t="shared" si="304"/>
        <v>0</v>
      </c>
      <c r="V259" s="22">
        <f t="shared" si="304"/>
        <v>100</v>
      </c>
      <c r="W259" s="22">
        <f t="shared" si="304"/>
        <v>625000</v>
      </c>
      <c r="X259" s="22">
        <f t="shared" si="304"/>
        <v>200000</v>
      </c>
      <c r="Y259" s="22">
        <f>SUM(Y260+Y274)</f>
        <v>100000</v>
      </c>
      <c r="Z259" s="22">
        <f>SUM(Z260+Z274)</f>
        <v>500000</v>
      </c>
      <c r="AA259" s="22">
        <f t="shared" ref="AA259:AQ259" si="305">SUM(AA260+AA274)</f>
        <v>150000</v>
      </c>
      <c r="AB259" s="22">
        <f t="shared" si="305"/>
        <v>0</v>
      </c>
      <c r="AC259" s="22">
        <f t="shared" si="305"/>
        <v>250000</v>
      </c>
      <c r="AD259" s="22">
        <f t="shared" si="305"/>
        <v>250000</v>
      </c>
      <c r="AE259" s="22">
        <f t="shared" si="305"/>
        <v>0</v>
      </c>
      <c r="AF259" s="22">
        <f t="shared" si="305"/>
        <v>0</v>
      </c>
      <c r="AG259" s="22">
        <f t="shared" si="305"/>
        <v>250000</v>
      </c>
      <c r="AH259" s="22">
        <f t="shared" si="305"/>
        <v>143600</v>
      </c>
      <c r="AI259" s="22">
        <f t="shared" si="305"/>
        <v>350000</v>
      </c>
      <c r="AJ259" s="22">
        <f t="shared" si="305"/>
        <v>19017.5</v>
      </c>
      <c r="AK259" s="22">
        <f t="shared" si="305"/>
        <v>3770000</v>
      </c>
      <c r="AL259" s="22">
        <f t="shared" si="305"/>
        <v>450000</v>
      </c>
      <c r="AM259" s="22">
        <f t="shared" si="305"/>
        <v>0</v>
      </c>
      <c r="AN259" s="22">
        <f t="shared" si="305"/>
        <v>4220000</v>
      </c>
      <c r="AO259" s="22">
        <f t="shared" si="256"/>
        <v>560090.25150972186</v>
      </c>
      <c r="AP259" s="22">
        <f t="shared" si="305"/>
        <v>6670000</v>
      </c>
      <c r="AQ259" s="22">
        <f t="shared" si="305"/>
        <v>0</v>
      </c>
      <c r="AR259" s="22">
        <f t="shared" si="257"/>
        <v>885261.13212555577</v>
      </c>
      <c r="AS259" s="22"/>
      <c r="AT259" s="22">
        <f t="shared" ref="AT259:AV259" si="306">SUM(AT260+AT274)</f>
        <v>5900.5</v>
      </c>
      <c r="AU259" s="22">
        <f t="shared" si="306"/>
        <v>66900.3</v>
      </c>
      <c r="AV259" s="22">
        <f t="shared" si="306"/>
        <v>26544.560000000001</v>
      </c>
      <c r="AW259" s="22">
        <f t="shared" si="292"/>
        <v>925616.87212555576</v>
      </c>
      <c r="AX259" s="2"/>
      <c r="AY259" s="2"/>
      <c r="AZ259" s="2"/>
      <c r="BA259" s="2"/>
      <c r="BB259" s="2"/>
      <c r="BC259" s="2"/>
      <c r="BD259" s="2">
        <f t="shared" si="268"/>
        <v>0</v>
      </c>
      <c r="BE259" s="2">
        <f t="shared" si="269"/>
        <v>925616.87212555576</v>
      </c>
      <c r="BF259" s="2">
        <f t="shared" si="270"/>
        <v>0</v>
      </c>
      <c r="BG259" s="2">
        <f>SUM(BG260+BG274)</f>
        <v>5900.5</v>
      </c>
      <c r="BH259" s="2">
        <f>SUM(BH260+BH274)</f>
        <v>836000</v>
      </c>
      <c r="BI259" s="2">
        <f t="shared" ref="BI259:BS259" si="307">SUM(BI260+BI274)</f>
        <v>0</v>
      </c>
      <c r="BJ259" s="2">
        <f t="shared" si="307"/>
        <v>0</v>
      </c>
      <c r="BK259" s="2">
        <f t="shared" si="307"/>
        <v>0</v>
      </c>
      <c r="BL259" s="2">
        <f t="shared" si="307"/>
        <v>807000</v>
      </c>
      <c r="BM259" s="2">
        <f t="shared" si="307"/>
        <v>807000</v>
      </c>
      <c r="BN259" s="2">
        <f t="shared" si="307"/>
        <v>0</v>
      </c>
      <c r="BO259" s="2">
        <f t="shared" si="307"/>
        <v>0</v>
      </c>
      <c r="BP259" s="2">
        <f t="shared" si="307"/>
        <v>807000</v>
      </c>
      <c r="BQ259" s="2">
        <f t="shared" si="307"/>
        <v>25047</v>
      </c>
      <c r="BR259" s="2">
        <f t="shared" si="307"/>
        <v>0</v>
      </c>
      <c r="BS259" s="2">
        <f t="shared" si="307"/>
        <v>0</v>
      </c>
      <c r="BT259" s="402">
        <v>0</v>
      </c>
    </row>
    <row r="260" spans="1:72" x14ac:dyDescent="0.2">
      <c r="A260" s="24" t="s">
        <v>121</v>
      </c>
      <c r="B260" s="31"/>
      <c r="C260" s="20"/>
      <c r="D260" s="20"/>
      <c r="E260" s="20"/>
      <c r="F260" s="20"/>
      <c r="G260" s="20"/>
      <c r="H260" s="20"/>
      <c r="I260" s="32" t="s">
        <v>29</v>
      </c>
      <c r="J260" s="33" t="s">
        <v>165</v>
      </c>
      <c r="K260" s="34" t="e">
        <f t="shared" ref="K260:AQ260" si="308">SUM(K265)</f>
        <v>#REF!</v>
      </c>
      <c r="L260" s="34" t="e">
        <f t="shared" si="308"/>
        <v>#REF!</v>
      </c>
      <c r="M260" s="34" t="e">
        <f t="shared" si="308"/>
        <v>#REF!</v>
      </c>
      <c r="N260" s="34">
        <f t="shared" si="308"/>
        <v>400000</v>
      </c>
      <c r="O260" s="34">
        <f>SUM(O265)</f>
        <v>400000</v>
      </c>
      <c r="P260" s="34">
        <f t="shared" si="308"/>
        <v>500000</v>
      </c>
      <c r="Q260" s="34">
        <f>SUM(Q265)</f>
        <v>500000</v>
      </c>
      <c r="R260" s="34">
        <f t="shared" si="308"/>
        <v>0</v>
      </c>
      <c r="S260" s="34">
        <f t="shared" si="308"/>
        <v>500000</v>
      </c>
      <c r="T260" s="34">
        <f t="shared" si="308"/>
        <v>0</v>
      </c>
      <c r="U260" s="34">
        <f t="shared" si="308"/>
        <v>0</v>
      </c>
      <c r="V260" s="34">
        <f t="shared" si="308"/>
        <v>100</v>
      </c>
      <c r="W260" s="34">
        <f t="shared" si="308"/>
        <v>625000</v>
      </c>
      <c r="X260" s="34">
        <f t="shared" si="308"/>
        <v>200000</v>
      </c>
      <c r="Y260" s="34">
        <f t="shared" si="308"/>
        <v>50000</v>
      </c>
      <c r="Z260" s="34">
        <f t="shared" si="308"/>
        <v>50000</v>
      </c>
      <c r="AA260" s="34">
        <f t="shared" si="308"/>
        <v>50000</v>
      </c>
      <c r="AB260" s="34">
        <f t="shared" si="308"/>
        <v>0</v>
      </c>
      <c r="AC260" s="34">
        <f t="shared" si="308"/>
        <v>50000</v>
      </c>
      <c r="AD260" s="34">
        <f t="shared" si="308"/>
        <v>50000</v>
      </c>
      <c r="AE260" s="34">
        <f t="shared" si="308"/>
        <v>0</v>
      </c>
      <c r="AF260" s="34">
        <f t="shared" si="308"/>
        <v>0</v>
      </c>
      <c r="AG260" s="34">
        <f t="shared" si="308"/>
        <v>50000</v>
      </c>
      <c r="AH260" s="34">
        <f t="shared" si="308"/>
        <v>0</v>
      </c>
      <c r="AI260" s="34">
        <f t="shared" si="308"/>
        <v>200000</v>
      </c>
      <c r="AJ260" s="34">
        <f t="shared" si="308"/>
        <v>19017.5</v>
      </c>
      <c r="AK260" s="34">
        <f t="shared" si="308"/>
        <v>3620000</v>
      </c>
      <c r="AL260" s="34">
        <f t="shared" si="308"/>
        <v>400000</v>
      </c>
      <c r="AM260" s="34">
        <f t="shared" si="308"/>
        <v>0</v>
      </c>
      <c r="AN260" s="34">
        <f t="shared" si="308"/>
        <v>4020000</v>
      </c>
      <c r="AO260" s="22">
        <f t="shared" si="256"/>
        <v>533545.68982679676</v>
      </c>
      <c r="AP260" s="34">
        <f t="shared" si="308"/>
        <v>6470000</v>
      </c>
      <c r="AQ260" s="34">
        <f t="shared" si="308"/>
        <v>0</v>
      </c>
      <c r="AR260" s="22">
        <f t="shared" si="257"/>
        <v>858716.57044263056</v>
      </c>
      <c r="AS260" s="22"/>
      <c r="AT260" s="22">
        <f t="shared" ref="AT260:AV260" si="309">SUM(AT265)</f>
        <v>0</v>
      </c>
      <c r="AU260" s="22">
        <f t="shared" si="309"/>
        <v>60999.3</v>
      </c>
      <c r="AV260" s="22">
        <f t="shared" si="309"/>
        <v>26544.560000000001</v>
      </c>
      <c r="AW260" s="22">
        <f t="shared" si="292"/>
        <v>893171.31044263055</v>
      </c>
      <c r="AX260" s="2"/>
      <c r="AY260" s="2"/>
      <c r="AZ260" s="2"/>
      <c r="BA260" s="2"/>
      <c r="BB260" s="2"/>
      <c r="BC260" s="2"/>
      <c r="BD260" s="2">
        <f t="shared" si="268"/>
        <v>0</v>
      </c>
      <c r="BE260" s="2">
        <f t="shared" si="269"/>
        <v>893171.31044263055</v>
      </c>
      <c r="BF260" s="2">
        <f t="shared" si="270"/>
        <v>0</v>
      </c>
      <c r="BG260" s="2">
        <f>SUM(BG265)</f>
        <v>0</v>
      </c>
      <c r="BH260" s="2">
        <f>SUM(BH265)</f>
        <v>833000</v>
      </c>
      <c r="BI260" s="2">
        <f t="shared" ref="BI260:BS260" si="310">SUM(BI265)</f>
        <v>0</v>
      </c>
      <c r="BJ260" s="2">
        <f t="shared" si="310"/>
        <v>0</v>
      </c>
      <c r="BK260" s="2">
        <f t="shared" si="310"/>
        <v>0</v>
      </c>
      <c r="BL260" s="2">
        <f t="shared" si="310"/>
        <v>804000</v>
      </c>
      <c r="BM260" s="2">
        <f t="shared" si="310"/>
        <v>804000</v>
      </c>
      <c r="BN260" s="2">
        <f t="shared" si="310"/>
        <v>0</v>
      </c>
      <c r="BO260" s="2">
        <f t="shared" si="310"/>
        <v>0</v>
      </c>
      <c r="BP260" s="2">
        <f t="shared" si="310"/>
        <v>804000</v>
      </c>
      <c r="BQ260" s="2">
        <f t="shared" si="310"/>
        <v>25047</v>
      </c>
      <c r="BR260" s="2">
        <f t="shared" si="310"/>
        <v>0</v>
      </c>
      <c r="BS260" s="2">
        <f t="shared" si="310"/>
        <v>0</v>
      </c>
      <c r="BT260" s="402">
        <v>0</v>
      </c>
    </row>
    <row r="261" spans="1:72" hidden="1" x14ac:dyDescent="0.2">
      <c r="A261" s="24"/>
      <c r="B261" s="31"/>
      <c r="C261" s="20"/>
      <c r="D261" s="20"/>
      <c r="E261" s="20"/>
      <c r="F261" s="20"/>
      <c r="G261" s="20"/>
      <c r="H261" s="20"/>
      <c r="I261" s="32" t="s">
        <v>116</v>
      </c>
      <c r="J261" s="33"/>
      <c r="K261" s="34" t="e">
        <f t="shared" ref="K261:AQ261" si="311">SUM(K265)</f>
        <v>#REF!</v>
      </c>
      <c r="L261" s="34" t="e">
        <f t="shared" si="311"/>
        <v>#REF!</v>
      </c>
      <c r="M261" s="34" t="e">
        <f t="shared" si="311"/>
        <v>#REF!</v>
      </c>
      <c r="N261" s="34">
        <f t="shared" si="311"/>
        <v>400000</v>
      </c>
      <c r="O261" s="34">
        <f t="shared" si="311"/>
        <v>400000</v>
      </c>
      <c r="P261" s="34">
        <f t="shared" si="311"/>
        <v>500000</v>
      </c>
      <c r="Q261" s="34">
        <f t="shared" si="311"/>
        <v>500000</v>
      </c>
      <c r="R261" s="34">
        <f t="shared" si="311"/>
        <v>0</v>
      </c>
      <c r="S261" s="34">
        <f t="shared" si="311"/>
        <v>500000</v>
      </c>
      <c r="T261" s="34">
        <f t="shared" si="311"/>
        <v>0</v>
      </c>
      <c r="U261" s="34">
        <f t="shared" si="311"/>
        <v>0</v>
      </c>
      <c r="V261" s="34">
        <f t="shared" si="311"/>
        <v>100</v>
      </c>
      <c r="W261" s="34">
        <f t="shared" si="311"/>
        <v>625000</v>
      </c>
      <c r="X261" s="34">
        <f t="shared" si="311"/>
        <v>200000</v>
      </c>
      <c r="Y261" s="34">
        <f t="shared" si="311"/>
        <v>50000</v>
      </c>
      <c r="Z261" s="34">
        <f t="shared" si="311"/>
        <v>50000</v>
      </c>
      <c r="AA261" s="34">
        <f t="shared" si="311"/>
        <v>50000</v>
      </c>
      <c r="AB261" s="34">
        <f t="shared" si="311"/>
        <v>0</v>
      </c>
      <c r="AC261" s="34">
        <f t="shared" si="311"/>
        <v>50000</v>
      </c>
      <c r="AD261" s="34">
        <f t="shared" si="311"/>
        <v>50000</v>
      </c>
      <c r="AE261" s="34">
        <f t="shared" si="311"/>
        <v>0</v>
      </c>
      <c r="AF261" s="34">
        <f t="shared" si="311"/>
        <v>0</v>
      </c>
      <c r="AG261" s="34">
        <f t="shared" si="311"/>
        <v>50000</v>
      </c>
      <c r="AH261" s="34">
        <f t="shared" si="311"/>
        <v>0</v>
      </c>
      <c r="AI261" s="34">
        <f t="shared" si="311"/>
        <v>200000</v>
      </c>
      <c r="AJ261" s="34">
        <f t="shared" si="311"/>
        <v>19017.5</v>
      </c>
      <c r="AK261" s="34">
        <f t="shared" si="311"/>
        <v>3620000</v>
      </c>
      <c r="AL261" s="34">
        <f t="shared" si="311"/>
        <v>400000</v>
      </c>
      <c r="AM261" s="34">
        <f t="shared" si="311"/>
        <v>0</v>
      </c>
      <c r="AN261" s="34">
        <f t="shared" si="311"/>
        <v>4020000</v>
      </c>
      <c r="AO261" s="22">
        <f t="shared" si="256"/>
        <v>533545.68982679676</v>
      </c>
      <c r="AP261" s="34">
        <f t="shared" si="311"/>
        <v>6470000</v>
      </c>
      <c r="AQ261" s="34">
        <f t="shared" si="311"/>
        <v>0</v>
      </c>
      <c r="AR261" s="22">
        <f t="shared" si="257"/>
        <v>858716.57044263056</v>
      </c>
      <c r="AS261" s="22"/>
      <c r="AT261" s="22">
        <f t="shared" ref="AT261:AV261" si="312">SUM(AT265)</f>
        <v>0</v>
      </c>
      <c r="AU261" s="22">
        <f t="shared" si="312"/>
        <v>60999.3</v>
      </c>
      <c r="AV261" s="22">
        <f t="shared" si="312"/>
        <v>26544.560000000001</v>
      </c>
      <c r="AW261" s="22">
        <f t="shared" si="292"/>
        <v>893171.31044263055</v>
      </c>
      <c r="AX261" s="2"/>
      <c r="AY261" s="2"/>
      <c r="AZ261" s="2"/>
      <c r="BA261" s="2"/>
      <c r="BB261" s="2"/>
      <c r="BC261" s="2"/>
      <c r="BD261" s="2">
        <f t="shared" si="268"/>
        <v>0</v>
      </c>
      <c r="BE261" s="2">
        <f t="shared" si="269"/>
        <v>893171.31044263055</v>
      </c>
      <c r="BF261" s="2">
        <f t="shared" si="270"/>
        <v>0</v>
      </c>
      <c r="BG261" s="2"/>
      <c r="BH261" s="2">
        <f>SUM(BH260)</f>
        <v>833000</v>
      </c>
      <c r="BI261" s="2">
        <f t="shared" ref="BI261:BS261" si="313">SUM(BI260)</f>
        <v>0</v>
      </c>
      <c r="BJ261" s="2">
        <f t="shared" si="313"/>
        <v>0</v>
      </c>
      <c r="BK261" s="2">
        <f t="shared" si="313"/>
        <v>0</v>
      </c>
      <c r="BL261" s="2">
        <f t="shared" si="313"/>
        <v>804000</v>
      </c>
      <c r="BM261" s="2">
        <f t="shared" si="313"/>
        <v>804000</v>
      </c>
      <c r="BN261" s="2">
        <f t="shared" si="313"/>
        <v>0</v>
      </c>
      <c r="BO261" s="2">
        <f t="shared" si="313"/>
        <v>0</v>
      </c>
      <c r="BP261" s="2">
        <f t="shared" si="313"/>
        <v>804000</v>
      </c>
      <c r="BQ261" s="2"/>
      <c r="BR261" s="2">
        <f t="shared" si="313"/>
        <v>0</v>
      </c>
      <c r="BS261" s="2">
        <f t="shared" si="313"/>
        <v>0</v>
      </c>
      <c r="BT261" s="402">
        <v>0</v>
      </c>
    </row>
    <row r="262" spans="1:72" hidden="1" x14ac:dyDescent="0.2">
      <c r="A262" s="24"/>
      <c r="B262" s="31" t="s">
        <v>369</v>
      </c>
      <c r="C262" s="20"/>
      <c r="D262" s="31"/>
      <c r="E262" s="20"/>
      <c r="F262" s="20"/>
      <c r="G262" s="20"/>
      <c r="H262" s="20"/>
      <c r="I262" s="39" t="s">
        <v>370</v>
      </c>
      <c r="J262" s="33" t="s">
        <v>1</v>
      </c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22">
        <f t="shared" si="256"/>
        <v>0</v>
      </c>
      <c r="AP262" s="34">
        <v>250000</v>
      </c>
      <c r="AQ262" s="34"/>
      <c r="AR262" s="22">
        <f t="shared" si="257"/>
        <v>33180.702103656513</v>
      </c>
      <c r="AS262" s="22"/>
      <c r="AT262" s="22">
        <v>250000</v>
      </c>
      <c r="AU262" s="22"/>
      <c r="AV262" s="22"/>
      <c r="AW262" s="22">
        <v>0</v>
      </c>
      <c r="AX262" s="2"/>
      <c r="AY262" s="2"/>
      <c r="AZ262" s="2"/>
      <c r="BA262" s="2"/>
      <c r="BB262" s="2"/>
      <c r="BC262" s="2"/>
      <c r="BD262" s="2">
        <f t="shared" si="268"/>
        <v>0</v>
      </c>
      <c r="BE262" s="2">
        <f t="shared" si="269"/>
        <v>0</v>
      </c>
      <c r="BF262" s="2">
        <f t="shared" si="270"/>
        <v>0</v>
      </c>
      <c r="BG262" s="2"/>
      <c r="BH262" s="2">
        <v>22083</v>
      </c>
      <c r="BI262" s="2"/>
      <c r="BJ262" s="2"/>
      <c r="BK262" s="2"/>
      <c r="BL262" s="2"/>
      <c r="BM262" s="2"/>
      <c r="BN262" s="2"/>
      <c r="BO262" s="2"/>
      <c r="BP262" s="2"/>
      <c r="BQ262" s="2"/>
      <c r="BR262" s="22">
        <f>SUM(BM262+BO262-BP262)</f>
        <v>0</v>
      </c>
      <c r="BS262" s="2"/>
      <c r="BT262" s="402" t="e">
        <f t="shared" si="216"/>
        <v>#DIV/0!</v>
      </c>
    </row>
    <row r="263" spans="1:72" hidden="1" x14ac:dyDescent="0.2">
      <c r="A263" s="24"/>
      <c r="B263" s="31" t="s">
        <v>369</v>
      </c>
      <c r="C263" s="20"/>
      <c r="D263" s="31"/>
      <c r="E263" s="20"/>
      <c r="F263" s="20"/>
      <c r="G263" s="20"/>
      <c r="H263" s="20"/>
      <c r="I263" s="39" t="s">
        <v>375</v>
      </c>
      <c r="J263" s="33" t="s">
        <v>376</v>
      </c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22">
        <f t="shared" si="256"/>
        <v>0</v>
      </c>
      <c r="AP263" s="34">
        <v>6200000</v>
      </c>
      <c r="AQ263" s="34"/>
      <c r="AR263" s="22">
        <f t="shared" si="257"/>
        <v>822881.41217068152</v>
      </c>
      <c r="AS263" s="22"/>
      <c r="AT263" s="22">
        <v>6200000</v>
      </c>
      <c r="AU263" s="22"/>
      <c r="AV263" s="22"/>
      <c r="AW263" s="22">
        <v>892939.91</v>
      </c>
      <c r="AX263" s="2"/>
      <c r="AY263" s="2"/>
      <c r="AZ263" s="2"/>
      <c r="BA263" s="2"/>
      <c r="BB263" s="2"/>
      <c r="BC263" s="2"/>
      <c r="BD263" s="2">
        <f t="shared" si="268"/>
        <v>0</v>
      </c>
      <c r="BE263" s="2">
        <f t="shared" si="269"/>
        <v>892939.91</v>
      </c>
      <c r="BF263" s="2">
        <f t="shared" si="270"/>
        <v>0</v>
      </c>
      <c r="BG263" s="2"/>
      <c r="BH263" s="2">
        <v>800000</v>
      </c>
      <c r="BI263" s="2"/>
      <c r="BJ263" s="2">
        <v>833000</v>
      </c>
      <c r="BK263" s="2">
        <v>833000</v>
      </c>
      <c r="BL263" s="2"/>
      <c r="BM263" s="2"/>
      <c r="BN263" s="2"/>
      <c r="BO263" s="2"/>
      <c r="BP263" s="2"/>
      <c r="BQ263" s="2"/>
      <c r="BR263" s="22">
        <f>SUM(BM263+BO263-BP263)</f>
        <v>0</v>
      </c>
      <c r="BS263" s="2"/>
      <c r="BT263" s="402" t="e">
        <f t="shared" ref="BT263:BT326" si="314">SUM(BS263/BR263*100)</f>
        <v>#DIV/0!</v>
      </c>
    </row>
    <row r="264" spans="1:72" hidden="1" x14ac:dyDescent="0.2">
      <c r="A264" s="24"/>
      <c r="B264" s="31" t="s">
        <v>369</v>
      </c>
      <c r="C264" s="20"/>
      <c r="D264" s="31"/>
      <c r="E264" s="20"/>
      <c r="F264" s="20"/>
      <c r="G264" s="20"/>
      <c r="H264" s="20"/>
      <c r="I264" s="39" t="s">
        <v>371</v>
      </c>
      <c r="J264" s="33" t="s">
        <v>372</v>
      </c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22">
        <f t="shared" si="256"/>
        <v>0</v>
      </c>
      <c r="AP264" s="34">
        <v>20000</v>
      </c>
      <c r="AQ264" s="34"/>
      <c r="AR264" s="22">
        <f t="shared" si="257"/>
        <v>2654.4561682925209</v>
      </c>
      <c r="AS264" s="22"/>
      <c r="AT264" s="22">
        <v>20000</v>
      </c>
      <c r="AU264" s="22"/>
      <c r="AV264" s="22"/>
      <c r="AW264" s="22">
        <v>231.4</v>
      </c>
      <c r="AX264" s="2"/>
      <c r="AY264" s="2"/>
      <c r="AZ264" s="2"/>
      <c r="BA264" s="2"/>
      <c r="BB264" s="2"/>
      <c r="BC264" s="2"/>
      <c r="BD264" s="2">
        <f t="shared" si="268"/>
        <v>0</v>
      </c>
      <c r="BE264" s="2">
        <f t="shared" si="269"/>
        <v>231.4</v>
      </c>
      <c r="BF264" s="2">
        <f t="shared" si="270"/>
        <v>0</v>
      </c>
      <c r="BG264" s="2"/>
      <c r="BH264" s="2">
        <v>10917</v>
      </c>
      <c r="BI264" s="2"/>
      <c r="BJ264" s="2"/>
      <c r="BK264" s="2"/>
      <c r="BL264" s="2"/>
      <c r="BM264" s="2"/>
      <c r="BN264" s="2"/>
      <c r="BO264" s="2"/>
      <c r="BP264" s="2"/>
      <c r="BQ264" s="2"/>
      <c r="BR264" s="22">
        <f>SUM(BM264+BO264-BP264)</f>
        <v>0</v>
      </c>
      <c r="BS264" s="2"/>
      <c r="BT264" s="402" t="e">
        <f t="shared" si="314"/>
        <v>#DIV/0!</v>
      </c>
    </row>
    <row r="265" spans="1:72" x14ac:dyDescent="0.2">
      <c r="A265" s="29"/>
      <c r="B265" s="36"/>
      <c r="C265" s="35"/>
      <c r="D265" s="35"/>
      <c r="E265" s="35"/>
      <c r="F265" s="35"/>
      <c r="G265" s="35"/>
      <c r="H265" s="35"/>
      <c r="I265" s="21">
        <v>4</v>
      </c>
      <c r="J265" s="5" t="s">
        <v>15</v>
      </c>
      <c r="K265" s="22" t="e">
        <f t="shared" ref="K265:AE266" si="315">SUM(K266)</f>
        <v>#REF!</v>
      </c>
      <c r="L265" s="22" t="e">
        <f t="shared" si="315"/>
        <v>#REF!</v>
      </c>
      <c r="M265" s="22" t="e">
        <f t="shared" si="315"/>
        <v>#REF!</v>
      </c>
      <c r="N265" s="22">
        <f>SUM(N266)</f>
        <v>400000</v>
      </c>
      <c r="O265" s="22">
        <f>SUM(O266)</f>
        <v>400000</v>
      </c>
      <c r="P265" s="22">
        <f t="shared" si="315"/>
        <v>500000</v>
      </c>
      <c r="Q265" s="22">
        <f t="shared" si="315"/>
        <v>500000</v>
      </c>
      <c r="R265" s="22">
        <f t="shared" si="315"/>
        <v>0</v>
      </c>
      <c r="S265" s="22">
        <f t="shared" si="315"/>
        <v>500000</v>
      </c>
      <c r="T265" s="22">
        <f t="shared" si="315"/>
        <v>0</v>
      </c>
      <c r="U265" s="22">
        <f t="shared" si="315"/>
        <v>0</v>
      </c>
      <c r="V265" s="22">
        <f t="shared" si="315"/>
        <v>100</v>
      </c>
      <c r="W265" s="22">
        <f t="shared" si="315"/>
        <v>625000</v>
      </c>
      <c r="X265" s="22">
        <f t="shared" si="315"/>
        <v>200000</v>
      </c>
      <c r="Y265" s="22">
        <f t="shared" si="315"/>
        <v>50000</v>
      </c>
      <c r="Z265" s="22">
        <f t="shared" si="315"/>
        <v>50000</v>
      </c>
      <c r="AA265" s="22">
        <f t="shared" si="315"/>
        <v>50000</v>
      </c>
      <c r="AB265" s="22">
        <f t="shared" si="315"/>
        <v>0</v>
      </c>
      <c r="AC265" s="22">
        <f t="shared" si="315"/>
        <v>50000</v>
      </c>
      <c r="AD265" s="22">
        <f t="shared" si="315"/>
        <v>50000</v>
      </c>
      <c r="AE265" s="22">
        <f t="shared" si="315"/>
        <v>0</v>
      </c>
      <c r="AF265" s="22">
        <f t="shared" ref="AF265:AQ266" si="316">SUM(AF266)</f>
        <v>0</v>
      </c>
      <c r="AG265" s="22">
        <f t="shared" si="316"/>
        <v>50000</v>
      </c>
      <c r="AH265" s="22">
        <f t="shared" si="316"/>
        <v>0</v>
      </c>
      <c r="AI265" s="22">
        <f t="shared" si="316"/>
        <v>200000</v>
      </c>
      <c r="AJ265" s="22">
        <f t="shared" si="316"/>
        <v>19017.5</v>
      </c>
      <c r="AK265" s="22">
        <f t="shared" si="316"/>
        <v>3620000</v>
      </c>
      <c r="AL265" s="22">
        <f t="shared" si="316"/>
        <v>400000</v>
      </c>
      <c r="AM265" s="22">
        <f t="shared" si="316"/>
        <v>0</v>
      </c>
      <c r="AN265" s="22">
        <f t="shared" si="316"/>
        <v>4020000</v>
      </c>
      <c r="AO265" s="22">
        <f t="shared" si="256"/>
        <v>533545.68982679676</v>
      </c>
      <c r="AP265" s="22">
        <f t="shared" si="316"/>
        <v>6470000</v>
      </c>
      <c r="AQ265" s="22">
        <f t="shared" si="316"/>
        <v>0</v>
      </c>
      <c r="AR265" s="22">
        <f t="shared" si="257"/>
        <v>858716.57044263056</v>
      </c>
      <c r="AS265" s="22"/>
      <c r="AT265" s="22">
        <f t="shared" ref="AT265:AV266" si="317">SUM(AT266)</f>
        <v>0</v>
      </c>
      <c r="AU265" s="22">
        <f t="shared" si="317"/>
        <v>60999.3</v>
      </c>
      <c r="AV265" s="22">
        <f t="shared" si="317"/>
        <v>26544.560000000001</v>
      </c>
      <c r="AW265" s="22">
        <f t="shared" ref="AW265:AW275" si="318">SUM(AR265+AU265-AV265)</f>
        <v>893171.31044263055</v>
      </c>
      <c r="AX265" s="2"/>
      <c r="AY265" s="2"/>
      <c r="AZ265" s="2"/>
      <c r="BA265" s="2"/>
      <c r="BB265" s="2"/>
      <c r="BC265" s="2"/>
      <c r="BD265" s="2">
        <f t="shared" si="268"/>
        <v>0</v>
      </c>
      <c r="BE265" s="2">
        <f t="shared" si="269"/>
        <v>893171.31044263055</v>
      </c>
      <c r="BF265" s="2">
        <f t="shared" si="270"/>
        <v>0</v>
      </c>
      <c r="BG265" s="2">
        <f t="shared" ref="BG265:BS266" si="319">SUM(BG266)</f>
        <v>0</v>
      </c>
      <c r="BH265" s="2">
        <f t="shared" si="319"/>
        <v>833000</v>
      </c>
      <c r="BI265" s="2">
        <f t="shared" si="319"/>
        <v>0</v>
      </c>
      <c r="BJ265" s="2">
        <f t="shared" si="319"/>
        <v>0</v>
      </c>
      <c r="BK265" s="2">
        <f t="shared" si="319"/>
        <v>0</v>
      </c>
      <c r="BL265" s="2">
        <f t="shared" si="319"/>
        <v>804000</v>
      </c>
      <c r="BM265" s="2">
        <f t="shared" si="319"/>
        <v>804000</v>
      </c>
      <c r="BN265" s="2">
        <f t="shared" si="319"/>
        <v>0</v>
      </c>
      <c r="BO265" s="2">
        <f t="shared" si="319"/>
        <v>0</v>
      </c>
      <c r="BP265" s="2">
        <f t="shared" si="319"/>
        <v>804000</v>
      </c>
      <c r="BQ265" s="2">
        <f t="shared" si="319"/>
        <v>25047</v>
      </c>
      <c r="BR265" s="2">
        <f t="shared" si="319"/>
        <v>0</v>
      </c>
      <c r="BS265" s="2">
        <f t="shared" si="319"/>
        <v>0</v>
      </c>
      <c r="BT265" s="402">
        <v>0</v>
      </c>
    </row>
    <row r="266" spans="1:72" x14ac:dyDescent="0.2">
      <c r="A266" s="29"/>
      <c r="B266" s="36" t="s">
        <v>404</v>
      </c>
      <c r="C266" s="35"/>
      <c r="D266" s="35"/>
      <c r="E266" s="35"/>
      <c r="F266" s="35"/>
      <c r="G266" s="35"/>
      <c r="H266" s="35"/>
      <c r="I266" s="21">
        <v>42</v>
      </c>
      <c r="J266" s="5" t="s">
        <v>30</v>
      </c>
      <c r="K266" s="22" t="e">
        <f>SUM(K267:K267)</f>
        <v>#REF!</v>
      </c>
      <c r="L266" s="22" t="e">
        <f>SUM(L267:L267)</f>
        <v>#REF!</v>
      </c>
      <c r="M266" s="22" t="e">
        <f>SUM(M267:M267)</f>
        <v>#REF!</v>
      </c>
      <c r="N266" s="22">
        <f>SUM(N267)</f>
        <v>400000</v>
      </c>
      <c r="O266" s="22">
        <f>SUM(O267)</f>
        <v>400000</v>
      </c>
      <c r="P266" s="22">
        <f t="shared" si="315"/>
        <v>500000</v>
      </c>
      <c r="Q266" s="22">
        <f t="shared" si="315"/>
        <v>500000</v>
      </c>
      <c r="R266" s="22">
        <f t="shared" si="315"/>
        <v>0</v>
      </c>
      <c r="S266" s="22">
        <f t="shared" si="315"/>
        <v>500000</v>
      </c>
      <c r="T266" s="22">
        <f t="shared" si="315"/>
        <v>0</v>
      </c>
      <c r="U266" s="22">
        <f t="shared" si="315"/>
        <v>0</v>
      </c>
      <c r="V266" s="22">
        <f t="shared" si="315"/>
        <v>100</v>
      </c>
      <c r="W266" s="22">
        <f>SUM(W267)</f>
        <v>625000</v>
      </c>
      <c r="X266" s="22">
        <f>SUM(X267)</f>
        <v>200000</v>
      </c>
      <c r="Y266" s="22">
        <f t="shared" si="315"/>
        <v>50000</v>
      </c>
      <c r="Z266" s="22">
        <f t="shared" si="315"/>
        <v>50000</v>
      </c>
      <c r="AA266" s="22">
        <f t="shared" si="315"/>
        <v>50000</v>
      </c>
      <c r="AB266" s="22">
        <f t="shared" si="315"/>
        <v>0</v>
      </c>
      <c r="AC266" s="22">
        <f t="shared" si="315"/>
        <v>50000</v>
      </c>
      <c r="AD266" s="22">
        <f t="shared" si="315"/>
        <v>50000</v>
      </c>
      <c r="AE266" s="22">
        <f t="shared" si="315"/>
        <v>0</v>
      </c>
      <c r="AF266" s="22">
        <f t="shared" si="316"/>
        <v>0</v>
      </c>
      <c r="AG266" s="22">
        <f t="shared" si="316"/>
        <v>50000</v>
      </c>
      <c r="AH266" s="22">
        <f t="shared" si="316"/>
        <v>0</v>
      </c>
      <c r="AI266" s="22">
        <f t="shared" si="316"/>
        <v>200000</v>
      </c>
      <c r="AJ266" s="22">
        <f t="shared" si="316"/>
        <v>19017.5</v>
      </c>
      <c r="AK266" s="22">
        <f t="shared" si="316"/>
        <v>3620000</v>
      </c>
      <c r="AL266" s="22">
        <f t="shared" si="316"/>
        <v>400000</v>
      </c>
      <c r="AM266" s="22">
        <f t="shared" si="316"/>
        <v>0</v>
      </c>
      <c r="AN266" s="22">
        <f t="shared" si="316"/>
        <v>4020000</v>
      </c>
      <c r="AO266" s="22">
        <f t="shared" si="256"/>
        <v>533545.68982679676</v>
      </c>
      <c r="AP266" s="22">
        <f t="shared" si="316"/>
        <v>6470000</v>
      </c>
      <c r="AQ266" s="22"/>
      <c r="AR266" s="22">
        <f t="shared" si="257"/>
        <v>858716.57044263056</v>
      </c>
      <c r="AS266" s="22"/>
      <c r="AT266" s="22">
        <f t="shared" si="317"/>
        <v>0</v>
      </c>
      <c r="AU266" s="22">
        <f t="shared" si="317"/>
        <v>60999.3</v>
      </c>
      <c r="AV266" s="22">
        <f t="shared" si="317"/>
        <v>26544.560000000001</v>
      </c>
      <c r="AW266" s="22">
        <f t="shared" si="318"/>
        <v>893171.31044263055</v>
      </c>
      <c r="AX266" s="2"/>
      <c r="AY266" s="2"/>
      <c r="AZ266" s="2"/>
      <c r="BA266" s="2"/>
      <c r="BB266" s="2"/>
      <c r="BC266" s="2"/>
      <c r="BD266" s="2">
        <f t="shared" si="268"/>
        <v>0</v>
      </c>
      <c r="BE266" s="2">
        <f t="shared" si="269"/>
        <v>893171.31044263055</v>
      </c>
      <c r="BF266" s="2">
        <f t="shared" si="270"/>
        <v>0</v>
      </c>
      <c r="BG266" s="2">
        <f t="shared" si="319"/>
        <v>0</v>
      </c>
      <c r="BH266" s="2">
        <f t="shared" si="319"/>
        <v>833000</v>
      </c>
      <c r="BI266" s="2">
        <f t="shared" si="319"/>
        <v>0</v>
      </c>
      <c r="BJ266" s="2">
        <f t="shared" si="319"/>
        <v>0</v>
      </c>
      <c r="BK266" s="2">
        <f t="shared" si="319"/>
        <v>0</v>
      </c>
      <c r="BL266" s="2">
        <f t="shared" si="319"/>
        <v>804000</v>
      </c>
      <c r="BM266" s="2">
        <f t="shared" si="319"/>
        <v>804000</v>
      </c>
      <c r="BN266" s="2">
        <f t="shared" si="319"/>
        <v>0</v>
      </c>
      <c r="BO266" s="2">
        <f t="shared" si="319"/>
        <v>0</v>
      </c>
      <c r="BP266" s="2">
        <f t="shared" si="319"/>
        <v>804000</v>
      </c>
      <c r="BQ266" s="2">
        <f t="shared" si="319"/>
        <v>25047</v>
      </c>
      <c r="BR266" s="2">
        <f t="shared" si="319"/>
        <v>0</v>
      </c>
      <c r="BS266" s="2">
        <f t="shared" si="319"/>
        <v>0</v>
      </c>
      <c r="BT266" s="402">
        <v>0</v>
      </c>
    </row>
    <row r="267" spans="1:72" x14ac:dyDescent="0.2">
      <c r="A267" s="24"/>
      <c r="B267" s="31"/>
      <c r="C267" s="20"/>
      <c r="D267" s="20"/>
      <c r="E267" s="20"/>
      <c r="F267" s="20"/>
      <c r="G267" s="20"/>
      <c r="H267" s="20"/>
      <c r="I267" s="32">
        <v>421</v>
      </c>
      <c r="J267" s="33" t="s">
        <v>74</v>
      </c>
      <c r="K267" s="34" t="e">
        <f>SUM(#REF!)</f>
        <v>#REF!</v>
      </c>
      <c r="L267" s="34" t="e">
        <f>SUM(#REF!)</f>
        <v>#REF!</v>
      </c>
      <c r="M267" s="34" t="e">
        <f>SUM(#REF!)</f>
        <v>#REF!</v>
      </c>
      <c r="N267" s="34">
        <f t="shared" ref="N267:V267" si="320">SUM(N270:N270)</f>
        <v>400000</v>
      </c>
      <c r="O267" s="34">
        <f t="shared" si="320"/>
        <v>400000</v>
      </c>
      <c r="P267" s="34">
        <f t="shared" si="320"/>
        <v>500000</v>
      </c>
      <c r="Q267" s="34">
        <f t="shared" si="320"/>
        <v>500000</v>
      </c>
      <c r="R267" s="34">
        <f t="shared" si="320"/>
        <v>0</v>
      </c>
      <c r="S267" s="34">
        <f t="shared" si="320"/>
        <v>500000</v>
      </c>
      <c r="T267" s="34">
        <f t="shared" si="320"/>
        <v>0</v>
      </c>
      <c r="U267" s="34">
        <f t="shared" si="320"/>
        <v>0</v>
      </c>
      <c r="V267" s="34">
        <f t="shared" si="320"/>
        <v>100</v>
      </c>
      <c r="W267" s="34">
        <f>SUM(W270:W270)</f>
        <v>625000</v>
      </c>
      <c r="X267" s="34">
        <f t="shared" ref="X267:AF267" si="321">SUM(X270:X270)</f>
        <v>200000</v>
      </c>
      <c r="Y267" s="34">
        <f t="shared" si="321"/>
        <v>50000</v>
      </c>
      <c r="Z267" s="34">
        <f t="shared" si="321"/>
        <v>50000</v>
      </c>
      <c r="AA267" s="34">
        <f t="shared" si="321"/>
        <v>50000</v>
      </c>
      <c r="AB267" s="34">
        <f t="shared" si="321"/>
        <v>0</v>
      </c>
      <c r="AC267" s="34">
        <f t="shared" si="321"/>
        <v>50000</v>
      </c>
      <c r="AD267" s="34">
        <f t="shared" si="321"/>
        <v>50000</v>
      </c>
      <c r="AE267" s="34">
        <f t="shared" si="321"/>
        <v>0</v>
      </c>
      <c r="AF267" s="34">
        <f t="shared" si="321"/>
        <v>0</v>
      </c>
      <c r="AG267" s="34">
        <f>SUM(AG273+AG270)</f>
        <v>50000</v>
      </c>
      <c r="AH267" s="34">
        <f>SUM(AH273+AH270)</f>
        <v>0</v>
      </c>
      <c r="AI267" s="34">
        <f>SUM(AI273+AI270)</f>
        <v>200000</v>
      </c>
      <c r="AJ267" s="34">
        <f>SUM(AJ270:AJ273)</f>
        <v>19017.5</v>
      </c>
      <c r="AK267" s="34">
        <f>SUM(AK268:AK273)</f>
        <v>3620000</v>
      </c>
      <c r="AL267" s="34">
        <f t="shared" ref="AL267:AP267" si="322">SUM(AL268:AL273)</f>
        <v>400000</v>
      </c>
      <c r="AM267" s="34">
        <f t="shared" si="322"/>
        <v>0</v>
      </c>
      <c r="AN267" s="34">
        <f t="shared" si="322"/>
        <v>4020000</v>
      </c>
      <c r="AO267" s="22">
        <f t="shared" si="256"/>
        <v>533545.68982679676</v>
      </c>
      <c r="AP267" s="34">
        <f t="shared" si="322"/>
        <v>6470000</v>
      </c>
      <c r="AQ267" s="34"/>
      <c r="AR267" s="22">
        <f t="shared" si="257"/>
        <v>858716.57044263056</v>
      </c>
      <c r="AS267" s="22"/>
      <c r="AT267" s="22">
        <f t="shared" ref="AT267:AV267" si="323">SUM(AT268:AT273)</f>
        <v>0</v>
      </c>
      <c r="AU267" s="22">
        <f t="shared" si="323"/>
        <v>60999.3</v>
      </c>
      <c r="AV267" s="22">
        <f t="shared" si="323"/>
        <v>26544.560000000001</v>
      </c>
      <c r="AW267" s="22">
        <f t="shared" si="318"/>
        <v>893171.31044263055</v>
      </c>
      <c r="AX267" s="2"/>
      <c r="AY267" s="2"/>
      <c r="AZ267" s="2"/>
      <c r="BA267" s="2"/>
      <c r="BB267" s="2"/>
      <c r="BC267" s="2"/>
      <c r="BD267" s="2">
        <f t="shared" si="268"/>
        <v>0</v>
      </c>
      <c r="BE267" s="2">
        <f t="shared" si="269"/>
        <v>893171.31044263055</v>
      </c>
      <c r="BF267" s="2">
        <f t="shared" si="270"/>
        <v>0</v>
      </c>
      <c r="BG267" s="2">
        <f>SUM(BG268:BG273)</f>
        <v>0</v>
      </c>
      <c r="BH267" s="2">
        <f>SUM(BH268:BH273)</f>
        <v>833000</v>
      </c>
      <c r="BI267" s="2">
        <f t="shared" ref="BI267:BS267" si="324">SUM(BI268:BI273)</f>
        <v>0</v>
      </c>
      <c r="BJ267" s="2">
        <f t="shared" si="324"/>
        <v>0</v>
      </c>
      <c r="BK267" s="2">
        <f t="shared" si="324"/>
        <v>0</v>
      </c>
      <c r="BL267" s="2">
        <f t="shared" si="324"/>
        <v>804000</v>
      </c>
      <c r="BM267" s="2">
        <f t="shared" si="324"/>
        <v>804000</v>
      </c>
      <c r="BN267" s="2">
        <f t="shared" si="324"/>
        <v>0</v>
      </c>
      <c r="BO267" s="2">
        <f t="shared" si="324"/>
        <v>0</v>
      </c>
      <c r="BP267" s="2">
        <f t="shared" si="324"/>
        <v>804000</v>
      </c>
      <c r="BQ267" s="2">
        <f t="shared" si="324"/>
        <v>25047</v>
      </c>
      <c r="BR267" s="2">
        <f t="shared" si="324"/>
        <v>0</v>
      </c>
      <c r="BS267" s="2">
        <f t="shared" si="324"/>
        <v>0</v>
      </c>
      <c r="BT267" s="402">
        <v>0</v>
      </c>
    </row>
    <row r="268" spans="1:72" hidden="1" x14ac:dyDescent="0.2">
      <c r="A268" s="24"/>
      <c r="B268" s="31"/>
      <c r="C268" s="20"/>
      <c r="D268" s="20"/>
      <c r="E268" s="20"/>
      <c r="F268" s="20"/>
      <c r="G268" s="20"/>
      <c r="H268" s="20"/>
      <c r="I268" s="32">
        <v>42131</v>
      </c>
      <c r="J268" s="33" t="s">
        <v>359</v>
      </c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>
        <v>400000</v>
      </c>
      <c r="AM268" s="34"/>
      <c r="AN268" s="34">
        <f>SUM(AK268+AL268-AM268)</f>
        <v>400000</v>
      </c>
      <c r="AO268" s="22">
        <f t="shared" si="256"/>
        <v>53089.123365850421</v>
      </c>
      <c r="AP268" s="34">
        <v>250000</v>
      </c>
      <c r="AQ268" s="34"/>
      <c r="AR268" s="22">
        <f t="shared" si="257"/>
        <v>33180.702103656513</v>
      </c>
      <c r="AS268" s="22"/>
      <c r="AT268" s="22"/>
      <c r="AU268" s="22">
        <v>20999.3</v>
      </c>
      <c r="AV268" s="22"/>
      <c r="AW268" s="22">
        <f t="shared" si="318"/>
        <v>54180.002103656516</v>
      </c>
      <c r="AX268" s="2"/>
      <c r="AY268" s="2"/>
      <c r="AZ268" s="2"/>
      <c r="BA268" s="2">
        <v>54180</v>
      </c>
      <c r="BB268" s="2"/>
      <c r="BC268" s="2"/>
      <c r="BD268" s="2">
        <f t="shared" si="268"/>
        <v>54180</v>
      </c>
      <c r="BE268" s="2">
        <f t="shared" si="269"/>
        <v>2.1036565158283338E-3</v>
      </c>
      <c r="BF268" s="2">
        <f t="shared" si="270"/>
        <v>-54180</v>
      </c>
      <c r="BG268" s="2"/>
      <c r="BH268" s="2">
        <v>0</v>
      </c>
      <c r="BI268" s="2"/>
      <c r="BJ268" s="2"/>
      <c r="BK268" s="2"/>
      <c r="BL268" s="2"/>
      <c r="BM268" s="2"/>
      <c r="BN268" s="2"/>
      <c r="BO268" s="2"/>
      <c r="BP268" s="2"/>
      <c r="BQ268" s="2"/>
      <c r="BR268" s="22">
        <f t="shared" ref="BR268:BR273" si="325">SUM(BM268+BO268-BP268)</f>
        <v>0</v>
      </c>
      <c r="BS268" s="2"/>
      <c r="BT268" s="402" t="e">
        <f t="shared" si="314"/>
        <v>#DIV/0!</v>
      </c>
    </row>
    <row r="269" spans="1:72" x14ac:dyDescent="0.2">
      <c r="A269" s="24"/>
      <c r="B269" s="31"/>
      <c r="C269" s="20"/>
      <c r="D269" s="20"/>
      <c r="E269" s="20"/>
      <c r="F269" s="20"/>
      <c r="G269" s="20"/>
      <c r="H269" s="20"/>
      <c r="I269" s="32">
        <v>42131</v>
      </c>
      <c r="J269" s="33" t="s">
        <v>393</v>
      </c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22"/>
      <c r="AP269" s="34"/>
      <c r="AQ269" s="34"/>
      <c r="AR269" s="22"/>
      <c r="AS269" s="22"/>
      <c r="AT269" s="22"/>
      <c r="AU269" s="22">
        <v>40000</v>
      </c>
      <c r="AV269" s="22"/>
      <c r="AW269" s="22">
        <f t="shared" si="318"/>
        <v>40000</v>
      </c>
      <c r="AX269" s="2"/>
      <c r="AY269" s="2"/>
      <c r="AZ269" s="2"/>
      <c r="BA269" s="2">
        <v>39768.6</v>
      </c>
      <c r="BB269" s="2"/>
      <c r="BC269" s="2">
        <v>231.4</v>
      </c>
      <c r="BD269" s="2">
        <f t="shared" si="268"/>
        <v>40000</v>
      </c>
      <c r="BE269" s="2">
        <f t="shared" si="269"/>
        <v>0</v>
      </c>
      <c r="BF269" s="2">
        <f t="shared" si="270"/>
        <v>-40000</v>
      </c>
      <c r="BG269" s="2"/>
      <c r="BH269" s="2">
        <v>25000</v>
      </c>
      <c r="BI269" s="2"/>
      <c r="BJ269" s="2"/>
      <c r="BK269" s="2"/>
      <c r="BL269" s="2">
        <v>0</v>
      </c>
      <c r="BM269" s="2">
        <v>0</v>
      </c>
      <c r="BN269" s="2"/>
      <c r="BO269" s="2"/>
      <c r="BP269" s="2"/>
      <c r="BQ269" s="2">
        <v>25047</v>
      </c>
      <c r="BR269" s="22">
        <f t="shared" si="325"/>
        <v>0</v>
      </c>
      <c r="BS269" s="2"/>
      <c r="BT269" s="402">
        <v>0</v>
      </c>
    </row>
    <row r="270" spans="1:72" hidden="1" x14ac:dyDescent="0.2">
      <c r="A270" s="24"/>
      <c r="B270" s="31"/>
      <c r="C270" s="20"/>
      <c r="D270" s="20"/>
      <c r="E270" s="20"/>
      <c r="F270" s="20"/>
      <c r="G270" s="20"/>
      <c r="H270" s="20"/>
      <c r="I270" s="32">
        <v>42141</v>
      </c>
      <c r="J270" s="33" t="s">
        <v>330</v>
      </c>
      <c r="K270" s="34"/>
      <c r="L270" s="34"/>
      <c r="M270" s="34"/>
      <c r="N270" s="34">
        <v>400000</v>
      </c>
      <c r="O270" s="34">
        <v>400000</v>
      </c>
      <c r="P270" s="34">
        <v>500000</v>
      </c>
      <c r="Q270" s="34">
        <v>500000</v>
      </c>
      <c r="R270" s="34"/>
      <c r="S270" s="34">
        <v>500000</v>
      </c>
      <c r="T270" s="34"/>
      <c r="U270" s="34"/>
      <c r="V270" s="22">
        <f t="shared" si="217"/>
        <v>100</v>
      </c>
      <c r="W270" s="34">
        <v>625000</v>
      </c>
      <c r="X270" s="34">
        <v>200000</v>
      </c>
      <c r="Y270" s="34">
        <v>50000</v>
      </c>
      <c r="Z270" s="34">
        <v>50000</v>
      </c>
      <c r="AA270" s="34">
        <v>50000</v>
      </c>
      <c r="AB270" s="34"/>
      <c r="AC270" s="34">
        <v>50000</v>
      </c>
      <c r="AD270" s="34">
        <v>50000</v>
      </c>
      <c r="AE270" s="34"/>
      <c r="AF270" s="34"/>
      <c r="AG270" s="37">
        <f>SUM(AD270+AE270-AF270)</f>
        <v>50000</v>
      </c>
      <c r="AH270" s="34"/>
      <c r="AI270" s="34">
        <v>200000</v>
      </c>
      <c r="AJ270" s="2">
        <v>0</v>
      </c>
      <c r="AK270" s="34">
        <v>20000</v>
      </c>
      <c r="AL270" s="34"/>
      <c r="AM270" s="34"/>
      <c r="AN270" s="2">
        <f t="shared" si="180"/>
        <v>20000</v>
      </c>
      <c r="AO270" s="22">
        <f t="shared" si="256"/>
        <v>2654.4561682925209</v>
      </c>
      <c r="AP270" s="2">
        <v>20000</v>
      </c>
      <c r="AQ270" s="2"/>
      <c r="AR270" s="22">
        <f t="shared" si="257"/>
        <v>2654.4561682925209</v>
      </c>
      <c r="AS270" s="22"/>
      <c r="AT270" s="22"/>
      <c r="AU270" s="22"/>
      <c r="AV270" s="22"/>
      <c r="AW270" s="22">
        <f t="shared" si="318"/>
        <v>2654.4561682925209</v>
      </c>
      <c r="AX270" s="2"/>
      <c r="AY270" s="2"/>
      <c r="AZ270" s="2"/>
      <c r="BA270" s="2">
        <v>2654.46</v>
      </c>
      <c r="BB270" s="2"/>
      <c r="BC270" s="2"/>
      <c r="BD270" s="2">
        <f t="shared" si="268"/>
        <v>2654.46</v>
      </c>
      <c r="BE270" s="2">
        <f t="shared" si="269"/>
        <v>-3.8317074790938932E-3</v>
      </c>
      <c r="BF270" s="2">
        <f t="shared" si="270"/>
        <v>-2654.46</v>
      </c>
      <c r="BG270" s="2"/>
      <c r="BH270" s="2">
        <v>0</v>
      </c>
      <c r="BI270" s="2"/>
      <c r="BJ270" s="2"/>
      <c r="BK270" s="2"/>
      <c r="BL270" s="2"/>
      <c r="BM270" s="2"/>
      <c r="BN270" s="2"/>
      <c r="BO270" s="2"/>
      <c r="BP270" s="2"/>
      <c r="BQ270" s="2"/>
      <c r="BR270" s="22">
        <f t="shared" si="325"/>
        <v>0</v>
      </c>
      <c r="BS270" s="2"/>
      <c r="BT270" s="402" t="e">
        <f t="shared" si="314"/>
        <v>#DIV/0!</v>
      </c>
    </row>
    <row r="271" spans="1:72" hidden="1" x14ac:dyDescent="0.2">
      <c r="A271" s="24"/>
      <c r="B271" s="31"/>
      <c r="C271" s="20"/>
      <c r="D271" s="20"/>
      <c r="E271" s="20"/>
      <c r="F271" s="20"/>
      <c r="G271" s="20"/>
      <c r="H271" s="20"/>
      <c r="I271" s="32">
        <v>42142</v>
      </c>
      <c r="J271" s="33" t="s">
        <v>341</v>
      </c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22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7"/>
      <c r="AH271" s="34"/>
      <c r="AI271" s="34"/>
      <c r="AJ271" s="2"/>
      <c r="AK271" s="34">
        <v>600000</v>
      </c>
      <c r="AL271" s="34"/>
      <c r="AM271" s="34"/>
      <c r="AN271" s="2">
        <f t="shared" ref="AN271:AN348" si="326">SUM(AK271+AL271-AM271)</f>
        <v>600000</v>
      </c>
      <c r="AO271" s="22">
        <f t="shared" si="256"/>
        <v>79633.685048775631</v>
      </c>
      <c r="AP271" s="2">
        <v>200000</v>
      </c>
      <c r="AQ271" s="2"/>
      <c r="AR271" s="22">
        <f t="shared" si="257"/>
        <v>26544.56168292521</v>
      </c>
      <c r="AS271" s="22"/>
      <c r="AT271" s="22"/>
      <c r="AU271" s="22"/>
      <c r="AV271" s="22">
        <v>26544.560000000001</v>
      </c>
      <c r="AW271" s="22">
        <f t="shared" si="318"/>
        <v>1.6829252090246882E-3</v>
      </c>
      <c r="AX271" s="2"/>
      <c r="AY271" s="2"/>
      <c r="AZ271" s="2"/>
      <c r="BA271" s="2"/>
      <c r="BB271" s="2"/>
      <c r="BC271" s="2"/>
      <c r="BD271" s="2">
        <f t="shared" si="268"/>
        <v>0</v>
      </c>
      <c r="BE271" s="2">
        <f t="shared" si="269"/>
        <v>1.6829252090246882E-3</v>
      </c>
      <c r="BF271" s="2">
        <f t="shared" si="270"/>
        <v>0</v>
      </c>
      <c r="BG271" s="2"/>
      <c r="BH271" s="2">
        <v>0</v>
      </c>
      <c r="BI271" s="2"/>
      <c r="BJ271" s="2"/>
      <c r="BK271" s="2"/>
      <c r="BL271" s="2"/>
      <c r="BM271" s="2"/>
      <c r="BN271" s="2"/>
      <c r="BO271" s="2"/>
      <c r="BP271" s="2"/>
      <c r="BQ271" s="2"/>
      <c r="BR271" s="22">
        <f t="shared" si="325"/>
        <v>0</v>
      </c>
      <c r="BS271" s="2"/>
      <c r="BT271" s="402" t="e">
        <f t="shared" si="314"/>
        <v>#DIV/0!</v>
      </c>
    </row>
    <row r="272" spans="1:72" hidden="1" x14ac:dyDescent="0.2">
      <c r="A272" s="24"/>
      <c r="B272" s="31"/>
      <c r="C272" s="20"/>
      <c r="D272" s="20"/>
      <c r="E272" s="20"/>
      <c r="F272" s="20"/>
      <c r="G272" s="20"/>
      <c r="H272" s="20"/>
      <c r="I272" s="32">
        <v>42142</v>
      </c>
      <c r="J272" s="33" t="s">
        <v>343</v>
      </c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22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7"/>
      <c r="AH272" s="34"/>
      <c r="AI272" s="34"/>
      <c r="AJ272" s="2"/>
      <c r="AK272" s="34">
        <v>3000000</v>
      </c>
      <c r="AL272" s="34"/>
      <c r="AM272" s="34"/>
      <c r="AN272" s="2">
        <f t="shared" si="326"/>
        <v>3000000</v>
      </c>
      <c r="AO272" s="22">
        <f t="shared" si="256"/>
        <v>398168.42524387816</v>
      </c>
      <c r="AP272" s="2">
        <v>6000000</v>
      </c>
      <c r="AQ272" s="2"/>
      <c r="AR272" s="22">
        <f t="shared" si="257"/>
        <v>796336.85048775631</v>
      </c>
      <c r="AS272" s="22"/>
      <c r="AT272" s="22"/>
      <c r="AU272" s="22"/>
      <c r="AV272" s="22"/>
      <c r="AW272" s="22">
        <f t="shared" si="318"/>
        <v>796336.85048775631</v>
      </c>
      <c r="AX272" s="2"/>
      <c r="AY272" s="2"/>
      <c r="AZ272" s="2"/>
      <c r="BA272" s="2">
        <v>796336.85</v>
      </c>
      <c r="BB272" s="2"/>
      <c r="BC272" s="2"/>
      <c r="BD272" s="2">
        <f t="shared" si="268"/>
        <v>796336.85</v>
      </c>
      <c r="BE272" s="2">
        <f t="shared" si="269"/>
        <v>4.8775633331388235E-4</v>
      </c>
      <c r="BF272" s="2">
        <f t="shared" si="270"/>
        <v>-796336.85</v>
      </c>
      <c r="BG272" s="2"/>
      <c r="BH272" s="2">
        <v>800000</v>
      </c>
      <c r="BI272" s="2"/>
      <c r="BJ272" s="2"/>
      <c r="BK272" s="2"/>
      <c r="BL272" s="2">
        <v>800000</v>
      </c>
      <c r="BM272" s="2">
        <v>800000</v>
      </c>
      <c r="BN272" s="2"/>
      <c r="BO272" s="2"/>
      <c r="BP272" s="2">
        <v>800000</v>
      </c>
      <c r="BQ272" s="2"/>
      <c r="BR272" s="22">
        <f t="shared" si="325"/>
        <v>0</v>
      </c>
      <c r="BS272" s="2"/>
      <c r="BT272" s="402">
        <v>0</v>
      </c>
    </row>
    <row r="273" spans="1:72" hidden="1" x14ac:dyDescent="0.2">
      <c r="A273" s="24"/>
      <c r="B273" s="31"/>
      <c r="C273" s="20"/>
      <c r="D273" s="20"/>
      <c r="E273" s="20"/>
      <c r="F273" s="20"/>
      <c r="G273" s="20"/>
      <c r="H273" s="20"/>
      <c r="I273" s="32">
        <v>42147</v>
      </c>
      <c r="J273" s="33" t="s">
        <v>340</v>
      </c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22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7"/>
      <c r="AH273" s="34"/>
      <c r="AI273" s="34"/>
      <c r="AJ273" s="2">
        <v>19017.5</v>
      </c>
      <c r="AK273" s="34">
        <v>0</v>
      </c>
      <c r="AL273" s="34"/>
      <c r="AM273" s="34"/>
      <c r="AN273" s="2">
        <f t="shared" si="326"/>
        <v>0</v>
      </c>
      <c r="AO273" s="22">
        <f t="shared" si="256"/>
        <v>0</v>
      </c>
      <c r="AP273" s="2"/>
      <c r="AQ273" s="2"/>
      <c r="AR273" s="22">
        <f t="shared" si="257"/>
        <v>0</v>
      </c>
      <c r="AS273" s="22"/>
      <c r="AT273" s="22"/>
      <c r="AU273" s="22"/>
      <c r="AV273" s="22"/>
      <c r="AW273" s="22">
        <f t="shared" si="318"/>
        <v>0</v>
      </c>
      <c r="AX273" s="2"/>
      <c r="AY273" s="2"/>
      <c r="AZ273" s="2"/>
      <c r="BA273" s="2"/>
      <c r="BB273" s="2"/>
      <c r="BC273" s="2"/>
      <c r="BD273" s="2">
        <f t="shared" si="268"/>
        <v>0</v>
      </c>
      <c r="BE273" s="2">
        <f t="shared" si="269"/>
        <v>0</v>
      </c>
      <c r="BF273" s="2">
        <f t="shared" si="270"/>
        <v>0</v>
      </c>
      <c r="BG273" s="2"/>
      <c r="BH273" s="2">
        <v>8000</v>
      </c>
      <c r="BI273" s="2"/>
      <c r="BJ273" s="2"/>
      <c r="BK273" s="2"/>
      <c r="BL273" s="2">
        <v>4000</v>
      </c>
      <c r="BM273" s="2">
        <v>4000</v>
      </c>
      <c r="BN273" s="2"/>
      <c r="BO273" s="2"/>
      <c r="BP273" s="2">
        <v>4000</v>
      </c>
      <c r="BQ273" s="2"/>
      <c r="BR273" s="22">
        <f t="shared" si="325"/>
        <v>0</v>
      </c>
      <c r="BS273" s="2"/>
      <c r="BT273" s="402">
        <v>0</v>
      </c>
    </row>
    <row r="274" spans="1:72" hidden="1" x14ac:dyDescent="0.2">
      <c r="A274" s="24" t="s">
        <v>240</v>
      </c>
      <c r="B274" s="31"/>
      <c r="C274" s="20"/>
      <c r="D274" s="20"/>
      <c r="E274" s="20"/>
      <c r="F274" s="20"/>
      <c r="G274" s="20"/>
      <c r="H274" s="20"/>
      <c r="I274" s="32" t="s">
        <v>29</v>
      </c>
      <c r="J274" s="33" t="s">
        <v>241</v>
      </c>
      <c r="K274" s="34" t="e">
        <f t="shared" ref="K274:N274" si="327">SUM(K282)</f>
        <v>#REF!</v>
      </c>
      <c r="L274" s="34" t="e">
        <f t="shared" si="327"/>
        <v>#REF!</v>
      </c>
      <c r="M274" s="34" t="e">
        <f t="shared" si="327"/>
        <v>#REF!</v>
      </c>
      <c r="N274" s="34">
        <f t="shared" si="327"/>
        <v>400000</v>
      </c>
      <c r="O274" s="34">
        <f>SUM(O282)</f>
        <v>400000</v>
      </c>
      <c r="P274" s="34">
        <f t="shared" ref="P274" si="328">SUM(P282)</f>
        <v>500000</v>
      </c>
      <c r="Q274" s="34">
        <f>SUM(Q282)</f>
        <v>500000</v>
      </c>
      <c r="R274" s="34">
        <f t="shared" ref="R274:AQ274" si="329">SUM(R282)</f>
        <v>0</v>
      </c>
      <c r="S274" s="34">
        <f t="shared" si="329"/>
        <v>500000</v>
      </c>
      <c r="T274" s="34">
        <f t="shared" si="329"/>
        <v>0</v>
      </c>
      <c r="U274" s="34">
        <f t="shared" si="329"/>
        <v>0</v>
      </c>
      <c r="V274" s="34">
        <f t="shared" si="329"/>
        <v>100</v>
      </c>
      <c r="W274" s="34">
        <f t="shared" si="329"/>
        <v>0</v>
      </c>
      <c r="X274" s="34">
        <f t="shared" si="329"/>
        <v>0</v>
      </c>
      <c r="Y274" s="34">
        <f t="shared" si="329"/>
        <v>50000</v>
      </c>
      <c r="Z274" s="34">
        <f t="shared" si="329"/>
        <v>450000</v>
      </c>
      <c r="AA274" s="34">
        <f t="shared" si="329"/>
        <v>100000</v>
      </c>
      <c r="AB274" s="34">
        <f t="shared" si="329"/>
        <v>0</v>
      </c>
      <c r="AC274" s="34">
        <f t="shared" si="329"/>
        <v>200000</v>
      </c>
      <c r="AD274" s="34">
        <f t="shared" si="329"/>
        <v>200000</v>
      </c>
      <c r="AE274" s="34">
        <f t="shared" si="329"/>
        <v>0</v>
      </c>
      <c r="AF274" s="34">
        <f t="shared" si="329"/>
        <v>0</v>
      </c>
      <c r="AG274" s="34">
        <f t="shared" si="329"/>
        <v>200000</v>
      </c>
      <c r="AH274" s="34">
        <f t="shared" si="329"/>
        <v>143600</v>
      </c>
      <c r="AI274" s="34">
        <f t="shared" si="329"/>
        <v>150000</v>
      </c>
      <c r="AJ274" s="34">
        <f t="shared" si="329"/>
        <v>0</v>
      </c>
      <c r="AK274" s="34">
        <f t="shared" si="329"/>
        <v>150000</v>
      </c>
      <c r="AL274" s="34">
        <f t="shared" si="329"/>
        <v>50000</v>
      </c>
      <c r="AM274" s="34">
        <f t="shared" si="329"/>
        <v>0</v>
      </c>
      <c r="AN274" s="34">
        <f t="shared" si="329"/>
        <v>200000</v>
      </c>
      <c r="AO274" s="22">
        <f t="shared" si="256"/>
        <v>26544.56168292521</v>
      </c>
      <c r="AP274" s="34">
        <f t="shared" si="329"/>
        <v>200000</v>
      </c>
      <c r="AQ274" s="34">
        <f t="shared" si="329"/>
        <v>0</v>
      </c>
      <c r="AR274" s="22">
        <f t="shared" si="257"/>
        <v>26544.56168292521</v>
      </c>
      <c r="AS274" s="22"/>
      <c r="AT274" s="22">
        <f>SUM(AT275)</f>
        <v>5900.5</v>
      </c>
      <c r="AU274" s="22">
        <f t="shared" ref="AU274:AV274" si="330">SUM(AU275)</f>
        <v>5901</v>
      </c>
      <c r="AV274" s="22">
        <f t="shared" si="330"/>
        <v>0</v>
      </c>
      <c r="AW274" s="22">
        <f t="shared" si="318"/>
        <v>32445.56168292521</v>
      </c>
      <c r="AX274" s="2"/>
      <c r="AY274" s="2"/>
      <c r="AZ274" s="2"/>
      <c r="BA274" s="2"/>
      <c r="BB274" s="2"/>
      <c r="BC274" s="2"/>
      <c r="BD274" s="2">
        <f t="shared" si="268"/>
        <v>0</v>
      </c>
      <c r="BE274" s="2">
        <f t="shared" si="269"/>
        <v>32445.56168292521</v>
      </c>
      <c r="BF274" s="2">
        <f t="shared" si="270"/>
        <v>0</v>
      </c>
      <c r="BG274" s="2">
        <f>SUM(BG278+BG282)</f>
        <v>5900.5</v>
      </c>
      <c r="BH274" s="2">
        <f>SUM(BH278+BH282)</f>
        <v>3000</v>
      </c>
      <c r="BI274" s="2">
        <f t="shared" ref="BI274:BS274" si="331">SUM(BI278+BI282)</f>
        <v>0</v>
      </c>
      <c r="BJ274" s="2">
        <f t="shared" si="331"/>
        <v>0</v>
      </c>
      <c r="BK274" s="2">
        <f t="shared" si="331"/>
        <v>0</v>
      </c>
      <c r="BL274" s="2">
        <f t="shared" si="331"/>
        <v>3000</v>
      </c>
      <c r="BM274" s="2">
        <f t="shared" si="331"/>
        <v>3000</v>
      </c>
      <c r="BN274" s="2">
        <f t="shared" si="331"/>
        <v>0</v>
      </c>
      <c r="BO274" s="2">
        <f t="shared" si="331"/>
        <v>0</v>
      </c>
      <c r="BP274" s="2">
        <f t="shared" si="331"/>
        <v>3000</v>
      </c>
      <c r="BQ274" s="2"/>
      <c r="BR274" s="2">
        <f t="shared" si="331"/>
        <v>0</v>
      </c>
      <c r="BS274" s="2">
        <f t="shared" si="331"/>
        <v>0</v>
      </c>
      <c r="BT274" s="402">
        <v>0</v>
      </c>
    </row>
    <row r="275" spans="1:72" hidden="1" x14ac:dyDescent="0.2">
      <c r="A275" s="24"/>
      <c r="B275" s="31"/>
      <c r="C275" s="20"/>
      <c r="D275" s="20"/>
      <c r="E275" s="20"/>
      <c r="F275" s="20"/>
      <c r="G275" s="20"/>
      <c r="H275" s="20"/>
      <c r="I275" s="32" t="s">
        <v>116</v>
      </c>
      <c r="J275" s="33"/>
      <c r="K275" s="34" t="e">
        <f t="shared" ref="K275:AQ275" si="332">SUM(K282)</f>
        <v>#REF!</v>
      </c>
      <c r="L275" s="34" t="e">
        <f t="shared" si="332"/>
        <v>#REF!</v>
      </c>
      <c r="M275" s="34" t="e">
        <f t="shared" si="332"/>
        <v>#REF!</v>
      </c>
      <c r="N275" s="34">
        <f t="shared" si="332"/>
        <v>400000</v>
      </c>
      <c r="O275" s="34">
        <f t="shared" si="332"/>
        <v>400000</v>
      </c>
      <c r="P275" s="34">
        <f t="shared" si="332"/>
        <v>500000</v>
      </c>
      <c r="Q275" s="34">
        <f t="shared" si="332"/>
        <v>500000</v>
      </c>
      <c r="R275" s="34">
        <f t="shared" si="332"/>
        <v>0</v>
      </c>
      <c r="S275" s="34">
        <f t="shared" si="332"/>
        <v>500000</v>
      </c>
      <c r="T275" s="34">
        <f t="shared" si="332"/>
        <v>0</v>
      </c>
      <c r="U275" s="34">
        <f t="shared" si="332"/>
        <v>0</v>
      </c>
      <c r="V275" s="34">
        <f t="shared" si="332"/>
        <v>100</v>
      </c>
      <c r="W275" s="34">
        <f t="shared" si="332"/>
        <v>0</v>
      </c>
      <c r="X275" s="34">
        <f t="shared" si="332"/>
        <v>0</v>
      </c>
      <c r="Y275" s="34">
        <f t="shared" si="332"/>
        <v>50000</v>
      </c>
      <c r="Z275" s="34">
        <f t="shared" si="332"/>
        <v>450000</v>
      </c>
      <c r="AA275" s="34">
        <f t="shared" si="332"/>
        <v>100000</v>
      </c>
      <c r="AB275" s="34">
        <f t="shared" si="332"/>
        <v>0</v>
      </c>
      <c r="AC275" s="34">
        <f t="shared" si="332"/>
        <v>200000</v>
      </c>
      <c r="AD275" s="34">
        <f t="shared" si="332"/>
        <v>200000</v>
      </c>
      <c r="AE275" s="34">
        <f t="shared" si="332"/>
        <v>0</v>
      </c>
      <c r="AF275" s="34">
        <f t="shared" si="332"/>
        <v>0</v>
      </c>
      <c r="AG275" s="34">
        <f t="shared" si="332"/>
        <v>200000</v>
      </c>
      <c r="AH275" s="34">
        <f t="shared" si="332"/>
        <v>143600</v>
      </c>
      <c r="AI275" s="34">
        <f t="shared" si="332"/>
        <v>150000</v>
      </c>
      <c r="AJ275" s="34">
        <f t="shared" si="332"/>
        <v>0</v>
      </c>
      <c r="AK275" s="34">
        <f t="shared" si="332"/>
        <v>150000</v>
      </c>
      <c r="AL275" s="34">
        <f t="shared" si="332"/>
        <v>50000</v>
      </c>
      <c r="AM275" s="34">
        <f t="shared" si="332"/>
        <v>0</v>
      </c>
      <c r="AN275" s="34">
        <f t="shared" si="332"/>
        <v>200000</v>
      </c>
      <c r="AO275" s="22">
        <f t="shared" si="256"/>
        <v>26544.56168292521</v>
      </c>
      <c r="AP275" s="34">
        <f t="shared" si="332"/>
        <v>200000</v>
      </c>
      <c r="AQ275" s="34">
        <f t="shared" si="332"/>
        <v>0</v>
      </c>
      <c r="AR275" s="22">
        <f t="shared" si="257"/>
        <v>26544.56168292521</v>
      </c>
      <c r="AS275" s="22"/>
      <c r="AT275" s="22">
        <f>SUM(AT278+AT282)</f>
        <v>5900.5</v>
      </c>
      <c r="AU275" s="22">
        <f t="shared" ref="AU275:AV275" si="333">SUM(AU278+AU282)</f>
        <v>5901</v>
      </c>
      <c r="AV275" s="22">
        <f t="shared" si="333"/>
        <v>0</v>
      </c>
      <c r="AW275" s="22">
        <f t="shared" si="318"/>
        <v>32445.56168292521</v>
      </c>
      <c r="AX275" s="2"/>
      <c r="AY275" s="2"/>
      <c r="AZ275" s="2"/>
      <c r="BA275" s="2"/>
      <c r="BB275" s="2"/>
      <c r="BC275" s="2"/>
      <c r="BD275" s="2">
        <f t="shared" si="268"/>
        <v>0</v>
      </c>
      <c r="BE275" s="2">
        <f t="shared" si="269"/>
        <v>32445.56168292521</v>
      </c>
      <c r="BF275" s="2">
        <f t="shared" si="270"/>
        <v>0</v>
      </c>
      <c r="BG275" s="2"/>
      <c r="BH275" s="2">
        <f>SUM(BH274)</f>
        <v>3000</v>
      </c>
      <c r="BI275" s="2">
        <f t="shared" ref="BI275:BS275" si="334">SUM(BI274)</f>
        <v>0</v>
      </c>
      <c r="BJ275" s="2">
        <f t="shared" si="334"/>
        <v>0</v>
      </c>
      <c r="BK275" s="2">
        <f t="shared" si="334"/>
        <v>0</v>
      </c>
      <c r="BL275" s="2">
        <f t="shared" si="334"/>
        <v>3000</v>
      </c>
      <c r="BM275" s="2">
        <f t="shared" si="334"/>
        <v>3000</v>
      </c>
      <c r="BN275" s="2">
        <f t="shared" si="334"/>
        <v>0</v>
      </c>
      <c r="BO275" s="2">
        <f t="shared" si="334"/>
        <v>0</v>
      </c>
      <c r="BP275" s="2">
        <f t="shared" si="334"/>
        <v>3000</v>
      </c>
      <c r="BQ275" s="2"/>
      <c r="BR275" s="2">
        <f t="shared" si="334"/>
        <v>0</v>
      </c>
      <c r="BS275" s="2">
        <f t="shared" si="334"/>
        <v>0</v>
      </c>
      <c r="BT275" s="402">
        <v>0</v>
      </c>
    </row>
    <row r="276" spans="1:72" hidden="1" x14ac:dyDescent="0.2">
      <c r="A276" s="24"/>
      <c r="B276" s="31" t="s">
        <v>369</v>
      </c>
      <c r="C276" s="20"/>
      <c r="D276" s="31"/>
      <c r="E276" s="20"/>
      <c r="F276" s="20"/>
      <c r="G276" s="20"/>
      <c r="H276" s="20"/>
      <c r="I276" s="39" t="s">
        <v>396</v>
      </c>
      <c r="J276" s="33" t="s">
        <v>377</v>
      </c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22"/>
      <c r="AP276" s="34"/>
      <c r="AQ276" s="34"/>
      <c r="AR276" s="22"/>
      <c r="AS276" s="22"/>
      <c r="AT276" s="22"/>
      <c r="AU276" s="22"/>
      <c r="AV276" s="22"/>
      <c r="AW276" s="22">
        <v>5901</v>
      </c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>
        <v>0</v>
      </c>
      <c r="BI276" s="2"/>
      <c r="BJ276" s="2"/>
      <c r="BK276" s="2"/>
      <c r="BL276" s="2"/>
      <c r="BM276" s="2"/>
      <c r="BN276" s="2"/>
      <c r="BO276" s="2"/>
      <c r="BP276" s="2"/>
      <c r="BQ276" s="2"/>
      <c r="BR276" s="22">
        <f t="shared" ref="BR276:BR281" si="335">SUM(BM276+BO276-BP276)</f>
        <v>0</v>
      </c>
      <c r="BS276" s="2"/>
      <c r="BT276" s="402" t="e">
        <f t="shared" si="314"/>
        <v>#DIV/0!</v>
      </c>
    </row>
    <row r="277" spans="1:72" hidden="1" x14ac:dyDescent="0.2">
      <c r="A277" s="24"/>
      <c r="B277" s="31" t="s">
        <v>369</v>
      </c>
      <c r="C277" s="20"/>
      <c r="D277" s="31"/>
      <c r="E277" s="20"/>
      <c r="F277" s="20"/>
      <c r="G277" s="20"/>
      <c r="H277" s="20"/>
      <c r="I277" s="39" t="s">
        <v>375</v>
      </c>
      <c r="J277" s="33" t="s">
        <v>420</v>
      </c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22">
        <f t="shared" si="256"/>
        <v>0</v>
      </c>
      <c r="AP277" s="34">
        <v>200000</v>
      </c>
      <c r="AQ277" s="34"/>
      <c r="AR277" s="22">
        <f t="shared" si="257"/>
        <v>26544.56168292521</v>
      </c>
      <c r="AS277" s="22"/>
      <c r="AT277" s="22">
        <v>200000</v>
      </c>
      <c r="AU277" s="22"/>
      <c r="AV277" s="22"/>
      <c r="AW277" s="22">
        <f t="shared" ref="AW277:AW290" si="336">SUM(AR277+AU277-AV277)</f>
        <v>26544.56168292521</v>
      </c>
      <c r="AX277" s="2"/>
      <c r="AY277" s="2"/>
      <c r="AZ277" s="2"/>
      <c r="BA277" s="2"/>
      <c r="BB277" s="2"/>
      <c r="BC277" s="2"/>
      <c r="BD277" s="2">
        <f t="shared" si="268"/>
        <v>0</v>
      </c>
      <c r="BE277" s="2">
        <f t="shared" si="269"/>
        <v>26544.56168292521</v>
      </c>
      <c r="BF277" s="2">
        <f t="shared" si="270"/>
        <v>0</v>
      </c>
      <c r="BG277" s="2"/>
      <c r="BH277" s="2">
        <v>3000</v>
      </c>
      <c r="BI277" s="2"/>
      <c r="BJ277" s="2">
        <v>3000</v>
      </c>
      <c r="BK277" s="2">
        <v>3000</v>
      </c>
      <c r="BL277" s="2"/>
      <c r="BM277" s="2"/>
      <c r="BN277" s="2"/>
      <c r="BO277" s="2"/>
      <c r="BP277" s="2"/>
      <c r="BQ277" s="2"/>
      <c r="BR277" s="22">
        <f t="shared" si="335"/>
        <v>0</v>
      </c>
      <c r="BS277" s="2"/>
      <c r="BT277" s="402" t="e">
        <f t="shared" si="314"/>
        <v>#DIV/0!</v>
      </c>
    </row>
    <row r="278" spans="1:72" hidden="1" x14ac:dyDescent="0.2">
      <c r="A278" s="24"/>
      <c r="B278" s="31"/>
      <c r="C278" s="20"/>
      <c r="D278" s="31"/>
      <c r="E278" s="20"/>
      <c r="F278" s="20"/>
      <c r="G278" s="20"/>
      <c r="H278" s="20"/>
      <c r="I278" s="21">
        <v>3</v>
      </c>
      <c r="J278" s="5" t="s">
        <v>4</v>
      </c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22"/>
      <c r="AP278" s="34"/>
      <c r="AQ278" s="34"/>
      <c r="AR278" s="22"/>
      <c r="AS278" s="22"/>
      <c r="AT278" s="22">
        <f>SUM(AT279)</f>
        <v>5900.5</v>
      </c>
      <c r="AU278" s="22">
        <f t="shared" ref="AU278:AV280" si="337">SUM(AU279)</f>
        <v>5901</v>
      </c>
      <c r="AV278" s="22">
        <f t="shared" si="337"/>
        <v>0</v>
      </c>
      <c r="AW278" s="22">
        <f t="shared" si="336"/>
        <v>5901</v>
      </c>
      <c r="AX278" s="2"/>
      <c r="AY278" s="2"/>
      <c r="AZ278" s="2"/>
      <c r="BA278" s="2"/>
      <c r="BB278" s="2"/>
      <c r="BC278" s="2"/>
      <c r="BD278" s="2">
        <f t="shared" si="268"/>
        <v>0</v>
      </c>
      <c r="BE278" s="2">
        <f t="shared" si="269"/>
        <v>5901</v>
      </c>
      <c r="BF278" s="2">
        <f t="shared" si="270"/>
        <v>0</v>
      </c>
      <c r="BG278" s="2">
        <f t="shared" ref="BG278:BH280" si="338">SUM(BG279)</f>
        <v>5900.5</v>
      </c>
      <c r="BH278" s="2">
        <f t="shared" si="338"/>
        <v>0</v>
      </c>
      <c r="BI278" s="2"/>
      <c r="BJ278" s="2"/>
      <c r="BK278" s="2"/>
      <c r="BL278" s="2"/>
      <c r="BM278" s="2"/>
      <c r="BN278" s="2"/>
      <c r="BO278" s="2"/>
      <c r="BP278" s="2"/>
      <c r="BQ278" s="2"/>
      <c r="BR278" s="22">
        <f t="shared" si="335"/>
        <v>0</v>
      </c>
      <c r="BS278" s="2"/>
      <c r="BT278" s="402" t="e">
        <f t="shared" si="314"/>
        <v>#DIV/0!</v>
      </c>
    </row>
    <row r="279" spans="1:72" hidden="1" x14ac:dyDescent="0.2">
      <c r="A279" s="24"/>
      <c r="B279" s="31" t="s">
        <v>396</v>
      </c>
      <c r="C279" s="20"/>
      <c r="D279" s="31"/>
      <c r="E279" s="20"/>
      <c r="F279" s="20"/>
      <c r="G279" s="20"/>
      <c r="H279" s="20"/>
      <c r="I279" s="21">
        <v>32</v>
      </c>
      <c r="J279" s="5" t="s">
        <v>8</v>
      </c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22"/>
      <c r="AP279" s="34"/>
      <c r="AQ279" s="34"/>
      <c r="AR279" s="22"/>
      <c r="AS279" s="22"/>
      <c r="AT279" s="22">
        <f>SUM(AT280)</f>
        <v>5900.5</v>
      </c>
      <c r="AU279" s="22">
        <f t="shared" si="337"/>
        <v>5901</v>
      </c>
      <c r="AV279" s="22">
        <f t="shared" si="337"/>
        <v>0</v>
      </c>
      <c r="AW279" s="22">
        <f t="shared" si="336"/>
        <v>5901</v>
      </c>
      <c r="AX279" s="2"/>
      <c r="AY279" s="2"/>
      <c r="AZ279" s="2"/>
      <c r="BA279" s="2"/>
      <c r="BB279" s="2"/>
      <c r="BC279" s="2"/>
      <c r="BD279" s="2">
        <f t="shared" si="268"/>
        <v>0</v>
      </c>
      <c r="BE279" s="2">
        <f t="shared" si="269"/>
        <v>5901</v>
      </c>
      <c r="BF279" s="2">
        <f t="shared" si="270"/>
        <v>0</v>
      </c>
      <c r="BG279" s="2">
        <f t="shared" si="338"/>
        <v>5900.5</v>
      </c>
      <c r="BH279" s="2">
        <f t="shared" si="338"/>
        <v>0</v>
      </c>
      <c r="BI279" s="2"/>
      <c r="BJ279" s="2"/>
      <c r="BK279" s="2"/>
      <c r="BL279" s="2"/>
      <c r="BM279" s="2"/>
      <c r="BN279" s="2"/>
      <c r="BO279" s="2"/>
      <c r="BP279" s="2"/>
      <c r="BQ279" s="2"/>
      <c r="BR279" s="22">
        <f t="shared" si="335"/>
        <v>0</v>
      </c>
      <c r="BS279" s="2"/>
      <c r="BT279" s="402" t="e">
        <f t="shared" si="314"/>
        <v>#DIV/0!</v>
      </c>
    </row>
    <row r="280" spans="1:72" hidden="1" x14ac:dyDescent="0.2">
      <c r="A280" s="24"/>
      <c r="B280" s="31"/>
      <c r="C280" s="20"/>
      <c r="D280" s="31"/>
      <c r="E280" s="20"/>
      <c r="F280" s="20"/>
      <c r="G280" s="20"/>
      <c r="H280" s="20"/>
      <c r="I280" s="32">
        <v>327</v>
      </c>
      <c r="J280" s="33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22"/>
      <c r="AP280" s="34"/>
      <c r="AQ280" s="34"/>
      <c r="AR280" s="22"/>
      <c r="AS280" s="22"/>
      <c r="AT280" s="22">
        <f>SUM(AT281)</f>
        <v>5900.5</v>
      </c>
      <c r="AU280" s="22">
        <f t="shared" si="337"/>
        <v>5901</v>
      </c>
      <c r="AV280" s="22">
        <f t="shared" si="337"/>
        <v>0</v>
      </c>
      <c r="AW280" s="22">
        <f t="shared" si="336"/>
        <v>5901</v>
      </c>
      <c r="AX280" s="2"/>
      <c r="AY280" s="2"/>
      <c r="AZ280" s="2"/>
      <c r="BA280" s="2"/>
      <c r="BB280" s="2"/>
      <c r="BC280" s="2"/>
      <c r="BD280" s="2">
        <f t="shared" si="268"/>
        <v>0</v>
      </c>
      <c r="BE280" s="2">
        <f t="shared" si="269"/>
        <v>5901</v>
      </c>
      <c r="BF280" s="2">
        <f t="shared" si="270"/>
        <v>0</v>
      </c>
      <c r="BG280" s="2">
        <f t="shared" si="338"/>
        <v>5900.5</v>
      </c>
      <c r="BH280" s="2">
        <f t="shared" si="338"/>
        <v>0</v>
      </c>
      <c r="BI280" s="2"/>
      <c r="BJ280" s="2"/>
      <c r="BK280" s="2"/>
      <c r="BL280" s="2"/>
      <c r="BM280" s="2"/>
      <c r="BN280" s="2"/>
      <c r="BO280" s="2"/>
      <c r="BP280" s="2"/>
      <c r="BQ280" s="2"/>
      <c r="BR280" s="22">
        <f t="shared" si="335"/>
        <v>0</v>
      </c>
      <c r="BS280" s="2"/>
      <c r="BT280" s="402" t="e">
        <f t="shared" si="314"/>
        <v>#DIV/0!</v>
      </c>
    </row>
    <row r="281" spans="1:72" hidden="1" x14ac:dyDescent="0.2">
      <c r="A281" s="24"/>
      <c r="B281" s="31"/>
      <c r="C281" s="20"/>
      <c r="D281" s="31"/>
      <c r="E281" s="20"/>
      <c r="F281" s="20"/>
      <c r="G281" s="20"/>
      <c r="H281" s="20"/>
      <c r="I281" s="32">
        <v>327</v>
      </c>
      <c r="J281" s="33" t="s">
        <v>386</v>
      </c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22"/>
      <c r="AP281" s="34"/>
      <c r="AQ281" s="34"/>
      <c r="AR281" s="22"/>
      <c r="AS281" s="22">
        <v>5900.5</v>
      </c>
      <c r="AT281" s="22">
        <v>5900.5</v>
      </c>
      <c r="AU281" s="22">
        <v>5901</v>
      </c>
      <c r="AV281" s="22"/>
      <c r="AW281" s="22">
        <f t="shared" si="336"/>
        <v>5901</v>
      </c>
      <c r="AX281" s="2"/>
      <c r="AY281" s="2"/>
      <c r="AZ281" s="2"/>
      <c r="BA281" s="2"/>
      <c r="BB281" s="2"/>
      <c r="BC281" s="2">
        <v>5901</v>
      </c>
      <c r="BD281" s="2">
        <f t="shared" si="268"/>
        <v>5901</v>
      </c>
      <c r="BE281" s="2">
        <f t="shared" si="269"/>
        <v>0</v>
      </c>
      <c r="BF281" s="2">
        <f t="shared" si="270"/>
        <v>-5901</v>
      </c>
      <c r="BG281" s="2">
        <v>5900.5</v>
      </c>
      <c r="BH281" s="2">
        <v>0</v>
      </c>
      <c r="BI281" s="2"/>
      <c r="BJ281" s="2"/>
      <c r="BK281" s="2"/>
      <c r="BL281" s="2"/>
      <c r="BM281" s="2"/>
      <c r="BN281" s="2"/>
      <c r="BO281" s="2"/>
      <c r="BP281" s="2"/>
      <c r="BQ281" s="2"/>
      <c r="BR281" s="22">
        <f t="shared" si="335"/>
        <v>0</v>
      </c>
      <c r="BS281" s="2"/>
      <c r="BT281" s="402" t="e">
        <f t="shared" si="314"/>
        <v>#DIV/0!</v>
      </c>
    </row>
    <row r="282" spans="1:72" hidden="1" x14ac:dyDescent="0.2">
      <c r="A282" s="29"/>
      <c r="B282" s="36"/>
      <c r="C282" s="35"/>
      <c r="D282" s="35"/>
      <c r="E282" s="35"/>
      <c r="F282" s="35"/>
      <c r="G282" s="35"/>
      <c r="H282" s="35"/>
      <c r="I282" s="21">
        <v>4</v>
      </c>
      <c r="J282" s="5" t="s">
        <v>15</v>
      </c>
      <c r="K282" s="22" t="e">
        <f t="shared" ref="K282:AE283" si="339">SUM(K283)</f>
        <v>#REF!</v>
      </c>
      <c r="L282" s="22" t="e">
        <f t="shared" si="339"/>
        <v>#REF!</v>
      </c>
      <c r="M282" s="22" t="e">
        <f t="shared" si="339"/>
        <v>#REF!</v>
      </c>
      <c r="N282" s="22">
        <f>SUM(N283)</f>
        <v>400000</v>
      </c>
      <c r="O282" s="22">
        <f>SUM(O283)</f>
        <v>400000</v>
      </c>
      <c r="P282" s="22">
        <f t="shared" si="339"/>
        <v>500000</v>
      </c>
      <c r="Q282" s="22">
        <f t="shared" si="339"/>
        <v>500000</v>
      </c>
      <c r="R282" s="22">
        <f t="shared" si="339"/>
        <v>0</v>
      </c>
      <c r="S282" s="22">
        <f t="shared" si="339"/>
        <v>500000</v>
      </c>
      <c r="T282" s="22">
        <f t="shared" si="339"/>
        <v>0</v>
      </c>
      <c r="U282" s="22">
        <f t="shared" si="339"/>
        <v>0</v>
      </c>
      <c r="V282" s="22">
        <f t="shared" si="339"/>
        <v>100</v>
      </c>
      <c r="W282" s="22">
        <f t="shared" si="339"/>
        <v>0</v>
      </c>
      <c r="X282" s="22">
        <f t="shared" si="339"/>
        <v>0</v>
      </c>
      <c r="Y282" s="22">
        <f t="shared" si="339"/>
        <v>50000</v>
      </c>
      <c r="Z282" s="22">
        <f t="shared" si="339"/>
        <v>450000</v>
      </c>
      <c r="AA282" s="22">
        <f t="shared" si="339"/>
        <v>100000</v>
      </c>
      <c r="AB282" s="22">
        <f t="shared" si="339"/>
        <v>0</v>
      </c>
      <c r="AC282" s="22">
        <f t="shared" si="339"/>
        <v>200000</v>
      </c>
      <c r="AD282" s="22">
        <f t="shared" si="339"/>
        <v>200000</v>
      </c>
      <c r="AE282" s="22">
        <f t="shared" si="339"/>
        <v>0</v>
      </c>
      <c r="AF282" s="22">
        <f t="shared" ref="AF282:AQ282" si="340">SUM(AF283)</f>
        <v>0</v>
      </c>
      <c r="AG282" s="22">
        <f t="shared" si="340"/>
        <v>200000</v>
      </c>
      <c r="AH282" s="22">
        <f t="shared" si="340"/>
        <v>143600</v>
      </c>
      <c r="AI282" s="22">
        <f t="shared" si="340"/>
        <v>150000</v>
      </c>
      <c r="AJ282" s="22">
        <f t="shared" si="340"/>
        <v>0</v>
      </c>
      <c r="AK282" s="22">
        <f t="shared" si="340"/>
        <v>150000</v>
      </c>
      <c r="AL282" s="22">
        <f t="shared" si="340"/>
        <v>50000</v>
      </c>
      <c r="AM282" s="22">
        <f t="shared" si="340"/>
        <v>0</v>
      </c>
      <c r="AN282" s="22">
        <f t="shared" si="340"/>
        <v>200000</v>
      </c>
      <c r="AO282" s="22">
        <f t="shared" si="256"/>
        <v>26544.56168292521</v>
      </c>
      <c r="AP282" s="22">
        <f t="shared" si="340"/>
        <v>200000</v>
      </c>
      <c r="AQ282" s="22">
        <f t="shared" si="340"/>
        <v>0</v>
      </c>
      <c r="AR282" s="22">
        <f t="shared" si="257"/>
        <v>26544.56168292521</v>
      </c>
      <c r="AS282" s="22"/>
      <c r="AT282" s="22">
        <f t="shared" ref="AT282:AV282" si="341">SUM(AT283)</f>
        <v>0</v>
      </c>
      <c r="AU282" s="22">
        <f t="shared" si="341"/>
        <v>0</v>
      </c>
      <c r="AV282" s="22">
        <f t="shared" si="341"/>
        <v>0</v>
      </c>
      <c r="AW282" s="22">
        <f t="shared" si="336"/>
        <v>26544.56168292521</v>
      </c>
      <c r="AX282" s="2"/>
      <c r="AY282" s="2"/>
      <c r="AZ282" s="2"/>
      <c r="BA282" s="2"/>
      <c r="BB282" s="2"/>
      <c r="BC282" s="2"/>
      <c r="BD282" s="2">
        <f t="shared" si="268"/>
        <v>0</v>
      </c>
      <c r="BE282" s="2">
        <f t="shared" si="269"/>
        <v>26544.56168292521</v>
      </c>
      <c r="BF282" s="2">
        <f t="shared" si="270"/>
        <v>0</v>
      </c>
      <c r="BG282" s="2">
        <f>SUM(BG283)</f>
        <v>0</v>
      </c>
      <c r="BH282" s="2">
        <f>SUM(BH283)</f>
        <v>3000</v>
      </c>
      <c r="BI282" s="2">
        <f t="shared" ref="BI282:BS282" si="342">SUM(BI283)</f>
        <v>0</v>
      </c>
      <c r="BJ282" s="2">
        <f t="shared" si="342"/>
        <v>0</v>
      </c>
      <c r="BK282" s="2">
        <f t="shared" si="342"/>
        <v>0</v>
      </c>
      <c r="BL282" s="2">
        <f t="shared" si="342"/>
        <v>3000</v>
      </c>
      <c r="BM282" s="2">
        <f t="shared" si="342"/>
        <v>3000</v>
      </c>
      <c r="BN282" s="2">
        <f t="shared" si="342"/>
        <v>0</v>
      </c>
      <c r="BO282" s="2">
        <f t="shared" si="342"/>
        <v>0</v>
      </c>
      <c r="BP282" s="2">
        <f t="shared" si="342"/>
        <v>3000</v>
      </c>
      <c r="BQ282" s="2"/>
      <c r="BR282" s="2">
        <f t="shared" si="342"/>
        <v>0</v>
      </c>
      <c r="BS282" s="2">
        <f t="shared" si="342"/>
        <v>0</v>
      </c>
      <c r="BT282" s="402">
        <v>0</v>
      </c>
    </row>
    <row r="283" spans="1:72" hidden="1" x14ac:dyDescent="0.2">
      <c r="A283" s="29"/>
      <c r="B283" s="36" t="s">
        <v>375</v>
      </c>
      <c r="C283" s="35"/>
      <c r="D283" s="35"/>
      <c r="E283" s="35"/>
      <c r="F283" s="35"/>
      <c r="G283" s="35"/>
      <c r="H283" s="35"/>
      <c r="I283" s="21">
        <v>42</v>
      </c>
      <c r="J283" s="5" t="s">
        <v>30</v>
      </c>
      <c r="K283" s="22" t="e">
        <f>SUM(K284:K284)</f>
        <v>#REF!</v>
      </c>
      <c r="L283" s="22" t="e">
        <f>SUM(L284:L284)</f>
        <v>#REF!</v>
      </c>
      <c r="M283" s="22" t="e">
        <f>SUM(M284:M284)</f>
        <v>#REF!</v>
      </c>
      <c r="N283" s="22">
        <f>SUM(N284)</f>
        <v>400000</v>
      </c>
      <c r="O283" s="22">
        <f>SUM(O284)</f>
        <v>400000</v>
      </c>
      <c r="P283" s="22">
        <f t="shared" si="339"/>
        <v>500000</v>
      </c>
      <c r="Q283" s="22">
        <f t="shared" si="339"/>
        <v>500000</v>
      </c>
      <c r="R283" s="22">
        <f t="shared" si="339"/>
        <v>0</v>
      </c>
      <c r="S283" s="22">
        <f t="shared" si="339"/>
        <v>500000</v>
      </c>
      <c r="T283" s="22">
        <f t="shared" si="339"/>
        <v>0</v>
      </c>
      <c r="U283" s="22">
        <f t="shared" si="339"/>
        <v>0</v>
      </c>
      <c r="V283" s="22">
        <f t="shared" si="339"/>
        <v>100</v>
      </c>
      <c r="W283" s="22">
        <f>SUM(W284)</f>
        <v>0</v>
      </c>
      <c r="X283" s="22">
        <f>SUM(X284)</f>
        <v>0</v>
      </c>
      <c r="Y283" s="22">
        <f t="shared" ref="Y283:AN283" si="343">SUM(Y284+Y286)</f>
        <v>50000</v>
      </c>
      <c r="Z283" s="22">
        <f t="shared" si="343"/>
        <v>450000</v>
      </c>
      <c r="AA283" s="22">
        <f t="shared" si="343"/>
        <v>100000</v>
      </c>
      <c r="AB283" s="22">
        <f t="shared" si="343"/>
        <v>0</v>
      </c>
      <c r="AC283" s="22">
        <f t="shared" si="343"/>
        <v>200000</v>
      </c>
      <c r="AD283" s="22">
        <f t="shared" si="343"/>
        <v>200000</v>
      </c>
      <c r="AE283" s="22">
        <f t="shared" si="343"/>
        <v>0</v>
      </c>
      <c r="AF283" s="22">
        <f t="shared" si="343"/>
        <v>0</v>
      </c>
      <c r="AG283" s="22">
        <f t="shared" si="343"/>
        <v>200000</v>
      </c>
      <c r="AH283" s="22">
        <f t="shared" si="343"/>
        <v>143600</v>
      </c>
      <c r="AI283" s="22">
        <f t="shared" si="343"/>
        <v>150000</v>
      </c>
      <c r="AJ283" s="22">
        <f t="shared" si="343"/>
        <v>0</v>
      </c>
      <c r="AK283" s="22">
        <f t="shared" si="343"/>
        <v>150000</v>
      </c>
      <c r="AL283" s="22">
        <f t="shared" si="343"/>
        <v>50000</v>
      </c>
      <c r="AM283" s="22">
        <f t="shared" si="343"/>
        <v>0</v>
      </c>
      <c r="AN283" s="22">
        <f t="shared" si="343"/>
        <v>200000</v>
      </c>
      <c r="AO283" s="22">
        <f t="shared" si="256"/>
        <v>26544.56168292521</v>
      </c>
      <c r="AP283" s="22">
        <f>SUM(AP284+AP286)</f>
        <v>200000</v>
      </c>
      <c r="AQ283" s="22"/>
      <c r="AR283" s="22">
        <f t="shared" si="257"/>
        <v>26544.56168292521</v>
      </c>
      <c r="AS283" s="22"/>
      <c r="AT283" s="22">
        <f>SUM(AT284+AT286)</f>
        <v>0</v>
      </c>
      <c r="AU283" s="22">
        <f>SUM(AU284+AU286)</f>
        <v>0</v>
      </c>
      <c r="AV283" s="22">
        <f>SUM(AV284+AV286)</f>
        <v>0</v>
      </c>
      <c r="AW283" s="22">
        <f t="shared" si="336"/>
        <v>26544.56168292521</v>
      </c>
      <c r="AX283" s="2"/>
      <c r="AY283" s="2"/>
      <c r="AZ283" s="2"/>
      <c r="BA283" s="2"/>
      <c r="BB283" s="2"/>
      <c r="BC283" s="2"/>
      <c r="BD283" s="2">
        <f t="shared" si="268"/>
        <v>0</v>
      </c>
      <c r="BE283" s="2">
        <f t="shared" si="269"/>
        <v>26544.56168292521</v>
      </c>
      <c r="BF283" s="2">
        <f t="shared" si="270"/>
        <v>0</v>
      </c>
      <c r="BG283" s="2">
        <f>SUM(BG284)</f>
        <v>0</v>
      </c>
      <c r="BH283" s="2">
        <f>SUM(BH284+BH287)</f>
        <v>3000</v>
      </c>
      <c r="BI283" s="2">
        <f t="shared" ref="BI283:BS283" si="344">SUM(BI284+BI287)</f>
        <v>0</v>
      </c>
      <c r="BJ283" s="2">
        <f t="shared" si="344"/>
        <v>0</v>
      </c>
      <c r="BK283" s="2">
        <f t="shared" si="344"/>
        <v>0</v>
      </c>
      <c r="BL283" s="2">
        <f t="shared" si="344"/>
        <v>3000</v>
      </c>
      <c r="BM283" s="2">
        <f t="shared" si="344"/>
        <v>3000</v>
      </c>
      <c r="BN283" s="2">
        <f t="shared" si="344"/>
        <v>0</v>
      </c>
      <c r="BO283" s="2">
        <f t="shared" si="344"/>
        <v>0</v>
      </c>
      <c r="BP283" s="2">
        <f t="shared" si="344"/>
        <v>3000</v>
      </c>
      <c r="BQ283" s="2"/>
      <c r="BR283" s="2">
        <f t="shared" si="344"/>
        <v>0</v>
      </c>
      <c r="BS283" s="2">
        <f t="shared" si="344"/>
        <v>0</v>
      </c>
      <c r="BT283" s="402">
        <v>0</v>
      </c>
    </row>
    <row r="284" spans="1:72" hidden="1" x14ac:dyDescent="0.2">
      <c r="A284" s="24"/>
      <c r="B284" s="31"/>
      <c r="C284" s="20"/>
      <c r="D284" s="20"/>
      <c r="E284" s="20"/>
      <c r="F284" s="20"/>
      <c r="G284" s="20"/>
      <c r="H284" s="20"/>
      <c r="I284" s="32">
        <v>422</v>
      </c>
      <c r="J284" s="33" t="s">
        <v>75</v>
      </c>
      <c r="K284" s="34" t="e">
        <f>SUM(#REF!)</f>
        <v>#REF!</v>
      </c>
      <c r="L284" s="34" t="e">
        <f>SUM(#REF!)</f>
        <v>#REF!</v>
      </c>
      <c r="M284" s="34" t="e">
        <f>SUM(#REF!)</f>
        <v>#REF!</v>
      </c>
      <c r="N284" s="34">
        <f t="shared" ref="N284:V284" si="345">SUM(N285:N285)</f>
        <v>400000</v>
      </c>
      <c r="O284" s="34">
        <f t="shared" si="345"/>
        <v>400000</v>
      </c>
      <c r="P284" s="34">
        <f t="shared" si="345"/>
        <v>500000</v>
      </c>
      <c r="Q284" s="34">
        <f t="shared" si="345"/>
        <v>500000</v>
      </c>
      <c r="R284" s="34">
        <f t="shared" si="345"/>
        <v>0</v>
      </c>
      <c r="S284" s="34">
        <f t="shared" si="345"/>
        <v>500000</v>
      </c>
      <c r="T284" s="34">
        <f t="shared" si="345"/>
        <v>0</v>
      </c>
      <c r="U284" s="34">
        <f t="shared" si="345"/>
        <v>0</v>
      </c>
      <c r="V284" s="34">
        <f t="shared" si="345"/>
        <v>100</v>
      </c>
      <c r="W284" s="34">
        <f>SUM(W285:W285)</f>
        <v>0</v>
      </c>
      <c r="X284" s="34">
        <f t="shared" ref="X284:AJ284" si="346">SUM(X285:X285)</f>
        <v>0</v>
      </c>
      <c r="Y284" s="34">
        <f t="shared" si="346"/>
        <v>50000</v>
      </c>
      <c r="Z284" s="34">
        <f t="shared" si="346"/>
        <v>50000</v>
      </c>
      <c r="AA284" s="34">
        <f t="shared" si="346"/>
        <v>50000</v>
      </c>
      <c r="AB284" s="34">
        <f t="shared" si="346"/>
        <v>0</v>
      </c>
      <c r="AC284" s="34">
        <f t="shared" si="346"/>
        <v>50000</v>
      </c>
      <c r="AD284" s="34">
        <f t="shared" si="346"/>
        <v>50000</v>
      </c>
      <c r="AE284" s="34">
        <f t="shared" si="346"/>
        <v>0</v>
      </c>
      <c r="AF284" s="34">
        <f t="shared" si="346"/>
        <v>0</v>
      </c>
      <c r="AG284" s="34">
        <f t="shared" si="346"/>
        <v>50000</v>
      </c>
      <c r="AH284" s="34">
        <f t="shared" si="346"/>
        <v>0</v>
      </c>
      <c r="AI284" s="34">
        <f t="shared" si="346"/>
        <v>50000</v>
      </c>
      <c r="AJ284" s="34">
        <f t="shared" si="346"/>
        <v>0</v>
      </c>
      <c r="AK284" s="34">
        <f>SUM(AK285:AK285)</f>
        <v>150000</v>
      </c>
      <c r="AL284" s="34">
        <f t="shared" ref="AL284:AP284" si="347">SUM(AL285:AL285)</f>
        <v>50000</v>
      </c>
      <c r="AM284" s="34">
        <f t="shared" si="347"/>
        <v>0</v>
      </c>
      <c r="AN284" s="34">
        <f t="shared" si="347"/>
        <v>200000</v>
      </c>
      <c r="AO284" s="22">
        <f t="shared" si="256"/>
        <v>26544.56168292521</v>
      </c>
      <c r="AP284" s="34">
        <f t="shared" si="347"/>
        <v>200000</v>
      </c>
      <c r="AQ284" s="34"/>
      <c r="AR284" s="22">
        <f t="shared" si="257"/>
        <v>26544.56168292521</v>
      </c>
      <c r="AS284" s="22"/>
      <c r="AT284" s="22">
        <f t="shared" ref="AT284:AV284" si="348">SUM(AT285:AT285)</f>
        <v>0</v>
      </c>
      <c r="AU284" s="22">
        <f t="shared" si="348"/>
        <v>0</v>
      </c>
      <c r="AV284" s="22">
        <f t="shared" si="348"/>
        <v>0</v>
      </c>
      <c r="AW284" s="22">
        <f t="shared" si="336"/>
        <v>26544.56168292521</v>
      </c>
      <c r="AX284" s="2"/>
      <c r="AY284" s="2"/>
      <c r="AZ284" s="2"/>
      <c r="BA284" s="2"/>
      <c r="BB284" s="2"/>
      <c r="BC284" s="2"/>
      <c r="BD284" s="2">
        <f t="shared" si="268"/>
        <v>0</v>
      </c>
      <c r="BE284" s="2">
        <f t="shared" si="269"/>
        <v>26544.56168292521</v>
      </c>
      <c r="BF284" s="2">
        <f t="shared" si="270"/>
        <v>0</v>
      </c>
      <c r="BG284" s="2">
        <f>SUM(BG285:BG287)</f>
        <v>0</v>
      </c>
      <c r="BH284" s="2">
        <f>SUM(BH285)</f>
        <v>0</v>
      </c>
      <c r="BI284" s="2">
        <f>SUM(BI285)</f>
        <v>0</v>
      </c>
      <c r="BJ284" s="2"/>
      <c r="BK284" s="2"/>
      <c r="BL284" s="2"/>
      <c r="BM284" s="2"/>
      <c r="BN284" s="2"/>
      <c r="BO284" s="2"/>
      <c r="BP284" s="2"/>
      <c r="BQ284" s="2"/>
      <c r="BR284" s="22">
        <f>SUM(BM284+BO284-BP284)</f>
        <v>0</v>
      </c>
      <c r="BS284" s="2"/>
      <c r="BT284" s="402" t="e">
        <f t="shared" si="314"/>
        <v>#DIV/0!</v>
      </c>
    </row>
    <row r="285" spans="1:72" hidden="1" x14ac:dyDescent="0.2">
      <c r="A285" s="24"/>
      <c r="B285" s="31"/>
      <c r="C285" s="20"/>
      <c r="D285" s="20"/>
      <c r="E285" s="20"/>
      <c r="F285" s="20"/>
      <c r="G285" s="20"/>
      <c r="H285" s="20"/>
      <c r="I285" s="32">
        <v>42231</v>
      </c>
      <c r="J285" s="33" t="s">
        <v>342</v>
      </c>
      <c r="K285" s="34"/>
      <c r="L285" s="34"/>
      <c r="M285" s="34"/>
      <c r="N285" s="34">
        <v>400000</v>
      </c>
      <c r="O285" s="34">
        <v>400000</v>
      </c>
      <c r="P285" s="34">
        <v>500000</v>
      </c>
      <c r="Q285" s="34">
        <v>500000</v>
      </c>
      <c r="R285" s="34"/>
      <c r="S285" s="34">
        <v>500000</v>
      </c>
      <c r="T285" s="34"/>
      <c r="U285" s="34"/>
      <c r="V285" s="22">
        <f t="shared" ref="V285" si="349">S285/P285*100</f>
        <v>100</v>
      </c>
      <c r="W285" s="34"/>
      <c r="X285" s="34"/>
      <c r="Y285" s="34">
        <v>50000</v>
      </c>
      <c r="Z285" s="34">
        <v>50000</v>
      </c>
      <c r="AA285" s="34">
        <v>50000</v>
      </c>
      <c r="AB285" s="34"/>
      <c r="AC285" s="34">
        <v>50000</v>
      </c>
      <c r="AD285" s="34">
        <v>50000</v>
      </c>
      <c r="AE285" s="34"/>
      <c r="AF285" s="34"/>
      <c r="AG285" s="37">
        <f>SUM(AD285+AE285-AF285)</f>
        <v>50000</v>
      </c>
      <c r="AH285" s="34"/>
      <c r="AI285" s="34">
        <v>50000</v>
      </c>
      <c r="AJ285" s="2">
        <v>0</v>
      </c>
      <c r="AK285" s="34">
        <v>150000</v>
      </c>
      <c r="AL285" s="34">
        <v>50000</v>
      </c>
      <c r="AM285" s="34"/>
      <c r="AN285" s="2">
        <f t="shared" si="326"/>
        <v>200000</v>
      </c>
      <c r="AO285" s="22">
        <f t="shared" si="256"/>
        <v>26544.56168292521</v>
      </c>
      <c r="AP285" s="2">
        <v>200000</v>
      </c>
      <c r="AQ285" s="2"/>
      <c r="AR285" s="22">
        <f t="shared" si="257"/>
        <v>26544.56168292521</v>
      </c>
      <c r="AS285" s="22"/>
      <c r="AT285" s="22"/>
      <c r="AU285" s="22"/>
      <c r="AV285" s="22"/>
      <c r="AW285" s="22">
        <f t="shared" si="336"/>
        <v>26544.56168292521</v>
      </c>
      <c r="AX285" s="2"/>
      <c r="AY285" s="2"/>
      <c r="AZ285" s="2"/>
      <c r="BA285" s="2">
        <v>26544.560000000001</v>
      </c>
      <c r="BB285" s="2"/>
      <c r="BC285" s="2"/>
      <c r="BD285" s="2">
        <f t="shared" si="268"/>
        <v>26544.560000000001</v>
      </c>
      <c r="BE285" s="2">
        <f t="shared" si="269"/>
        <v>1.6829252090246882E-3</v>
      </c>
      <c r="BF285" s="2">
        <f t="shared" si="270"/>
        <v>-26544.560000000001</v>
      </c>
      <c r="BG285" s="2"/>
      <c r="BH285" s="2">
        <v>0</v>
      </c>
      <c r="BI285" s="2"/>
      <c r="BJ285" s="2"/>
      <c r="BK285" s="2"/>
      <c r="BL285" s="2"/>
      <c r="BM285" s="2"/>
      <c r="BN285" s="2"/>
      <c r="BO285" s="2"/>
      <c r="BP285" s="2"/>
      <c r="BQ285" s="2"/>
      <c r="BR285" s="22">
        <f>SUM(BM285+BO285-BP285)</f>
        <v>0</v>
      </c>
      <c r="BS285" s="2"/>
      <c r="BT285" s="402" t="e">
        <f t="shared" si="314"/>
        <v>#DIV/0!</v>
      </c>
    </row>
    <row r="286" spans="1:72" hidden="1" x14ac:dyDescent="0.2">
      <c r="A286" s="24"/>
      <c r="B286" s="31"/>
      <c r="C286" s="20"/>
      <c r="D286" s="20"/>
      <c r="E286" s="20"/>
      <c r="F286" s="20"/>
      <c r="G286" s="20"/>
      <c r="H286" s="20"/>
      <c r="I286" s="32">
        <v>423</v>
      </c>
      <c r="J286" s="33" t="s">
        <v>416</v>
      </c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22"/>
      <c r="W286" s="34"/>
      <c r="X286" s="34"/>
      <c r="Y286" s="34">
        <f>SUM(Y287)</f>
        <v>0</v>
      </c>
      <c r="Z286" s="34">
        <f>SUM(Z287)</f>
        <v>400000</v>
      </c>
      <c r="AA286" s="34">
        <f>AA287</f>
        <v>50000</v>
      </c>
      <c r="AB286" s="34">
        <f t="shared" ref="AB286" si="350">AB287</f>
        <v>0</v>
      </c>
      <c r="AC286" s="34">
        <f>AC287</f>
        <v>150000</v>
      </c>
      <c r="AD286" s="34">
        <f>AD287</f>
        <v>150000</v>
      </c>
      <c r="AE286" s="34">
        <f t="shared" ref="AE286:AK286" si="351">AE287</f>
        <v>0</v>
      </c>
      <c r="AF286" s="34">
        <f t="shared" si="351"/>
        <v>0</v>
      </c>
      <c r="AG286" s="34">
        <f t="shared" si="351"/>
        <v>150000</v>
      </c>
      <c r="AH286" s="34">
        <f t="shared" si="351"/>
        <v>143600</v>
      </c>
      <c r="AI286" s="34">
        <f t="shared" si="351"/>
        <v>100000</v>
      </c>
      <c r="AJ286" s="34">
        <f t="shared" si="351"/>
        <v>0</v>
      </c>
      <c r="AK286" s="34">
        <f t="shared" si="351"/>
        <v>0</v>
      </c>
      <c r="AL286" s="34"/>
      <c r="AM286" s="34"/>
      <c r="AN286" s="2">
        <f t="shared" si="326"/>
        <v>0</v>
      </c>
      <c r="AO286" s="22">
        <f t="shared" si="256"/>
        <v>0</v>
      </c>
      <c r="AP286" s="2"/>
      <c r="AQ286" s="2"/>
      <c r="AR286" s="22">
        <f t="shared" si="257"/>
        <v>0</v>
      </c>
      <c r="AS286" s="22"/>
      <c r="AT286" s="22"/>
      <c r="AU286" s="22"/>
      <c r="AV286" s="22"/>
      <c r="AW286" s="22">
        <f t="shared" si="336"/>
        <v>0</v>
      </c>
      <c r="AX286" s="2"/>
      <c r="AY286" s="2"/>
      <c r="AZ286" s="2"/>
      <c r="BA286" s="2"/>
      <c r="BB286" s="2"/>
      <c r="BC286" s="2"/>
      <c r="BD286" s="2">
        <f t="shared" si="268"/>
        <v>0</v>
      </c>
      <c r="BE286" s="2">
        <f t="shared" si="269"/>
        <v>0</v>
      </c>
      <c r="BF286" s="2">
        <f t="shared" si="270"/>
        <v>0</v>
      </c>
      <c r="BG286" s="2"/>
      <c r="BH286" s="2">
        <f>SUM(BH287)</f>
        <v>3000</v>
      </c>
      <c r="BI286" s="2">
        <f t="shared" ref="BI286:BS286" si="352">SUM(BI287)</f>
        <v>0</v>
      </c>
      <c r="BJ286" s="2">
        <f t="shared" si="352"/>
        <v>0</v>
      </c>
      <c r="BK286" s="2">
        <f t="shared" si="352"/>
        <v>0</v>
      </c>
      <c r="BL286" s="2">
        <f t="shared" si="352"/>
        <v>3000</v>
      </c>
      <c r="BM286" s="2">
        <f t="shared" si="352"/>
        <v>3000</v>
      </c>
      <c r="BN286" s="2">
        <f t="shared" si="352"/>
        <v>0</v>
      </c>
      <c r="BO286" s="2">
        <f t="shared" si="352"/>
        <v>0</v>
      </c>
      <c r="BP286" s="2">
        <f t="shared" si="352"/>
        <v>3000</v>
      </c>
      <c r="BQ286" s="2"/>
      <c r="BR286" s="2">
        <f t="shared" si="352"/>
        <v>0</v>
      </c>
      <c r="BS286" s="2">
        <f t="shared" si="352"/>
        <v>0</v>
      </c>
      <c r="BT286" s="402">
        <v>0</v>
      </c>
    </row>
    <row r="287" spans="1:72" hidden="1" x14ac:dyDescent="0.2">
      <c r="A287" s="24"/>
      <c r="B287" s="31"/>
      <c r="C287" s="20"/>
      <c r="D287" s="20"/>
      <c r="E287" s="20"/>
      <c r="F287" s="20"/>
      <c r="G287" s="20"/>
      <c r="H287" s="20"/>
      <c r="I287" s="32">
        <v>42315</v>
      </c>
      <c r="J287" s="33" t="s">
        <v>416</v>
      </c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22"/>
      <c r="W287" s="34"/>
      <c r="X287" s="34"/>
      <c r="Y287" s="34">
        <v>0</v>
      </c>
      <c r="Z287" s="34">
        <v>400000</v>
      </c>
      <c r="AA287" s="34">
        <v>50000</v>
      </c>
      <c r="AB287" s="34"/>
      <c r="AC287" s="34">
        <v>150000</v>
      </c>
      <c r="AD287" s="34">
        <v>150000</v>
      </c>
      <c r="AE287" s="34"/>
      <c r="AF287" s="34"/>
      <c r="AG287" s="37">
        <f>SUM(AD287+AE287-AF287)</f>
        <v>150000</v>
      </c>
      <c r="AH287" s="34">
        <v>143600</v>
      </c>
      <c r="AI287" s="34">
        <v>100000</v>
      </c>
      <c r="AJ287" s="2">
        <v>0</v>
      </c>
      <c r="AK287" s="34">
        <v>0</v>
      </c>
      <c r="AL287" s="34"/>
      <c r="AM287" s="34"/>
      <c r="AN287" s="2">
        <f t="shared" si="326"/>
        <v>0</v>
      </c>
      <c r="AO287" s="22">
        <f t="shared" si="256"/>
        <v>0</v>
      </c>
      <c r="AP287" s="2"/>
      <c r="AQ287" s="2"/>
      <c r="AR287" s="22">
        <f t="shared" si="257"/>
        <v>0</v>
      </c>
      <c r="AS287" s="22"/>
      <c r="AT287" s="22"/>
      <c r="AU287" s="22"/>
      <c r="AV287" s="22"/>
      <c r="AW287" s="22">
        <f t="shared" si="336"/>
        <v>0</v>
      </c>
      <c r="AX287" s="2"/>
      <c r="AY287" s="2"/>
      <c r="AZ287" s="2"/>
      <c r="BA287" s="2"/>
      <c r="BB287" s="2"/>
      <c r="BC287" s="2"/>
      <c r="BD287" s="2">
        <f t="shared" si="268"/>
        <v>0</v>
      </c>
      <c r="BE287" s="2">
        <f t="shared" si="269"/>
        <v>0</v>
      </c>
      <c r="BF287" s="2">
        <f t="shared" si="270"/>
        <v>0</v>
      </c>
      <c r="BG287" s="2"/>
      <c r="BH287" s="2">
        <v>3000</v>
      </c>
      <c r="BI287" s="2"/>
      <c r="BJ287" s="2"/>
      <c r="BK287" s="2"/>
      <c r="BL287" s="2">
        <v>3000</v>
      </c>
      <c r="BM287" s="2">
        <v>3000</v>
      </c>
      <c r="BN287" s="2"/>
      <c r="BO287" s="2"/>
      <c r="BP287" s="2">
        <v>3000</v>
      </c>
      <c r="BQ287" s="2"/>
      <c r="BR287" s="22">
        <f>SUM(BM287+BO287-BP287)</f>
        <v>0</v>
      </c>
      <c r="BS287" s="2"/>
      <c r="BT287" s="402">
        <v>0</v>
      </c>
    </row>
    <row r="288" spans="1:72" x14ac:dyDescent="0.2">
      <c r="A288" s="29" t="s">
        <v>127</v>
      </c>
      <c r="B288" s="38"/>
      <c r="C288" s="38"/>
      <c r="D288" s="38"/>
      <c r="E288" s="38"/>
      <c r="F288" s="38"/>
      <c r="G288" s="38"/>
      <c r="H288" s="38"/>
      <c r="I288" s="26" t="s">
        <v>122</v>
      </c>
      <c r="J288" s="27" t="s">
        <v>170</v>
      </c>
      <c r="K288" s="28" t="e">
        <f>SUM(K289+K300+K387+K315)</f>
        <v>#REF!</v>
      </c>
      <c r="L288" s="28" t="e">
        <f>SUM(L289+L300+L387+L315)</f>
        <v>#REF!</v>
      </c>
      <c r="M288" s="28" t="e">
        <f>SUM(M289+M300+M387+M315)</f>
        <v>#REF!</v>
      </c>
      <c r="N288" s="28">
        <f>SUM(N289+N387+N315+N300)</f>
        <v>88000</v>
      </c>
      <c r="O288" s="28">
        <f>SUM(O289+O387+O315+O300)</f>
        <v>88000</v>
      </c>
      <c r="P288" s="28">
        <f>SUM(P289+P387+P315+P300+P309)</f>
        <v>508000</v>
      </c>
      <c r="Q288" s="28">
        <f>SUM(Q289+Q387+Q315+Q300+Q309)</f>
        <v>508000</v>
      </c>
      <c r="R288" s="28">
        <f t="shared" ref="R288:AN288" si="353">SUM(R289+R387+R315+R300)</f>
        <v>39709.339999999997</v>
      </c>
      <c r="S288" s="28">
        <f t="shared" si="353"/>
        <v>98000</v>
      </c>
      <c r="T288" s="28">
        <f t="shared" si="353"/>
        <v>35615.199999999997</v>
      </c>
      <c r="U288" s="28">
        <f t="shared" si="353"/>
        <v>0</v>
      </c>
      <c r="V288" s="28">
        <f t="shared" si="353"/>
        <v>610</v>
      </c>
      <c r="W288" s="28">
        <f t="shared" si="353"/>
        <v>88000</v>
      </c>
      <c r="X288" s="28">
        <f t="shared" si="353"/>
        <v>118000</v>
      </c>
      <c r="Y288" s="28">
        <f t="shared" si="353"/>
        <v>113000</v>
      </c>
      <c r="Z288" s="28">
        <f t="shared" si="353"/>
        <v>128000</v>
      </c>
      <c r="AA288" s="28">
        <f t="shared" si="353"/>
        <v>137000</v>
      </c>
      <c r="AB288" s="28">
        <f t="shared" si="353"/>
        <v>57395.380000000005</v>
      </c>
      <c r="AC288" s="28">
        <f t="shared" si="353"/>
        <v>437000</v>
      </c>
      <c r="AD288" s="28">
        <f t="shared" si="353"/>
        <v>427000</v>
      </c>
      <c r="AE288" s="28">
        <f t="shared" si="353"/>
        <v>0</v>
      </c>
      <c r="AF288" s="28">
        <f t="shared" si="353"/>
        <v>0</v>
      </c>
      <c r="AG288" s="28">
        <f t="shared" si="353"/>
        <v>427000</v>
      </c>
      <c r="AH288" s="28">
        <f t="shared" si="353"/>
        <v>218703.97999999998</v>
      </c>
      <c r="AI288" s="28">
        <f t="shared" si="353"/>
        <v>730000</v>
      </c>
      <c r="AJ288" s="28">
        <f t="shared" si="353"/>
        <v>86900.659999999989</v>
      </c>
      <c r="AK288" s="28">
        <f t="shared" si="353"/>
        <v>852000</v>
      </c>
      <c r="AL288" s="28">
        <f t="shared" si="353"/>
        <v>10000</v>
      </c>
      <c r="AM288" s="28">
        <f t="shared" si="353"/>
        <v>150000</v>
      </c>
      <c r="AN288" s="28">
        <f t="shared" si="353"/>
        <v>712000</v>
      </c>
      <c r="AO288" s="22">
        <f t="shared" si="256"/>
        <v>94498.639591213738</v>
      </c>
      <c r="AP288" s="28">
        <f>SUM(AP289+AP387+AP315+AP300)</f>
        <v>531000</v>
      </c>
      <c r="AQ288" s="28">
        <f>SUM(AQ289+AQ387+AQ315+AQ300)</f>
        <v>0</v>
      </c>
      <c r="AR288" s="22">
        <f t="shared" si="257"/>
        <v>70475.811268166435</v>
      </c>
      <c r="AS288" s="22"/>
      <c r="AT288" s="22">
        <f>SUM(AT289+AT387+AT315+AT300)</f>
        <v>31515.59</v>
      </c>
      <c r="AU288" s="22">
        <f>SUM(AU289+AU387+AU315+AU300)</f>
        <v>0</v>
      </c>
      <c r="AV288" s="22">
        <f>SUM(AV289+AV387+AV315+AV300)</f>
        <v>0</v>
      </c>
      <c r="AW288" s="22">
        <f t="shared" si="336"/>
        <v>70475.811268166435</v>
      </c>
      <c r="AX288" s="2"/>
      <c r="AY288" s="2"/>
      <c r="AZ288" s="2"/>
      <c r="BA288" s="2"/>
      <c r="BB288" s="2"/>
      <c r="BC288" s="2"/>
      <c r="BD288" s="2">
        <f t="shared" si="268"/>
        <v>0</v>
      </c>
      <c r="BE288" s="2">
        <f t="shared" si="269"/>
        <v>70475.811268166435</v>
      </c>
      <c r="BF288" s="2">
        <f t="shared" si="270"/>
        <v>0</v>
      </c>
      <c r="BG288" s="2">
        <f t="shared" ref="BG288:BS288" si="354">SUM(BG289+BG300+BG315)</f>
        <v>18614.039999999997</v>
      </c>
      <c r="BH288" s="2">
        <f t="shared" si="354"/>
        <v>44150</v>
      </c>
      <c r="BI288" s="2">
        <f t="shared" si="354"/>
        <v>22422.75</v>
      </c>
      <c r="BJ288" s="2">
        <f t="shared" si="354"/>
        <v>0</v>
      </c>
      <c r="BK288" s="2">
        <f t="shared" si="354"/>
        <v>0</v>
      </c>
      <c r="BL288" s="2">
        <f t="shared" si="354"/>
        <v>41150</v>
      </c>
      <c r="BM288" s="2">
        <f t="shared" si="354"/>
        <v>41150</v>
      </c>
      <c r="BN288" s="2">
        <f t="shared" si="354"/>
        <v>34174.81</v>
      </c>
      <c r="BO288" s="2">
        <f t="shared" si="354"/>
        <v>3300</v>
      </c>
      <c r="BP288" s="2">
        <f t="shared" si="354"/>
        <v>6000</v>
      </c>
      <c r="BQ288" s="2">
        <f t="shared" si="354"/>
        <v>32186.449999999997</v>
      </c>
      <c r="BR288" s="2">
        <f t="shared" si="354"/>
        <v>38450</v>
      </c>
      <c r="BS288" s="2">
        <f t="shared" si="354"/>
        <v>35512.339999999997</v>
      </c>
      <c r="BT288" s="402">
        <f t="shared" si="314"/>
        <v>92.359791937581264</v>
      </c>
    </row>
    <row r="289" spans="1:72" x14ac:dyDescent="0.2">
      <c r="A289" s="19" t="s">
        <v>126</v>
      </c>
      <c r="B289" s="20"/>
      <c r="C289" s="20"/>
      <c r="D289" s="20"/>
      <c r="E289" s="20"/>
      <c r="F289" s="20"/>
      <c r="G289" s="20"/>
      <c r="H289" s="20"/>
      <c r="I289" s="21" t="s">
        <v>21</v>
      </c>
      <c r="J289" s="5" t="s">
        <v>123</v>
      </c>
      <c r="K289" s="22">
        <f t="shared" ref="K289:AE294" si="355">SUM(K290)</f>
        <v>71746.5</v>
      </c>
      <c r="L289" s="22">
        <f t="shared" si="355"/>
        <v>180000</v>
      </c>
      <c r="M289" s="22">
        <f t="shared" si="355"/>
        <v>180000</v>
      </c>
      <c r="N289" s="22">
        <f t="shared" si="355"/>
        <v>61000</v>
      </c>
      <c r="O289" s="22">
        <f t="shared" si="355"/>
        <v>61000</v>
      </c>
      <c r="P289" s="22">
        <f t="shared" si="355"/>
        <v>70000</v>
      </c>
      <c r="Q289" s="22">
        <f t="shared" si="355"/>
        <v>70000</v>
      </c>
      <c r="R289" s="22">
        <f t="shared" si="355"/>
        <v>21923.200000000001</v>
      </c>
      <c r="S289" s="22">
        <f t="shared" si="355"/>
        <v>60000</v>
      </c>
      <c r="T289" s="22">
        <f t="shared" si="355"/>
        <v>16193.2</v>
      </c>
      <c r="U289" s="22">
        <f t="shared" si="355"/>
        <v>0</v>
      </c>
      <c r="V289" s="22">
        <f t="shared" si="355"/>
        <v>210</v>
      </c>
      <c r="W289" s="22">
        <f t="shared" si="355"/>
        <v>50000</v>
      </c>
      <c r="X289" s="22">
        <f t="shared" si="355"/>
        <v>50000</v>
      </c>
      <c r="Y289" s="22">
        <f t="shared" si="355"/>
        <v>50000</v>
      </c>
      <c r="Z289" s="22">
        <f t="shared" si="355"/>
        <v>65000</v>
      </c>
      <c r="AA289" s="22">
        <f t="shared" si="355"/>
        <v>50000</v>
      </c>
      <c r="AB289" s="22">
        <f t="shared" si="355"/>
        <v>23896.799999999999</v>
      </c>
      <c r="AC289" s="22">
        <f t="shared" si="355"/>
        <v>70000</v>
      </c>
      <c r="AD289" s="22">
        <f t="shared" si="355"/>
        <v>70000</v>
      </c>
      <c r="AE289" s="22">
        <f t="shared" si="355"/>
        <v>0</v>
      </c>
      <c r="AF289" s="22">
        <f t="shared" ref="AF289:AQ293" si="356">SUM(AF290)</f>
        <v>0</v>
      </c>
      <c r="AG289" s="22">
        <f>SUM(AG290)</f>
        <v>70000</v>
      </c>
      <c r="AH289" s="22">
        <f>SUM(AH290)</f>
        <v>46387.46</v>
      </c>
      <c r="AI289" s="22">
        <f>SUM(AI290)</f>
        <v>120000</v>
      </c>
      <c r="AJ289" s="22">
        <f>SUM(AJ290)</f>
        <v>63901.96</v>
      </c>
      <c r="AK289" s="22">
        <f t="shared" ref="AK289:AQ289" si="357">SUM(AK290)</f>
        <v>242000</v>
      </c>
      <c r="AL289" s="22">
        <f t="shared" si="357"/>
        <v>10000</v>
      </c>
      <c r="AM289" s="22">
        <f t="shared" si="357"/>
        <v>0</v>
      </c>
      <c r="AN289" s="22">
        <f t="shared" si="357"/>
        <v>252000</v>
      </c>
      <c r="AO289" s="22">
        <f t="shared" si="256"/>
        <v>33446.147720485766</v>
      </c>
      <c r="AP289" s="22">
        <f t="shared" si="357"/>
        <v>227000</v>
      </c>
      <c r="AQ289" s="22">
        <f t="shared" si="357"/>
        <v>0</v>
      </c>
      <c r="AR289" s="22">
        <f t="shared" si="257"/>
        <v>30128.077510120111</v>
      </c>
      <c r="AS289" s="22"/>
      <c r="AT289" s="22">
        <f t="shared" ref="AT289:AV289" si="358">SUM(AT290)</f>
        <v>12461.14</v>
      </c>
      <c r="AU289" s="22">
        <f t="shared" si="358"/>
        <v>0</v>
      </c>
      <c r="AV289" s="22">
        <f t="shared" si="358"/>
        <v>0</v>
      </c>
      <c r="AW289" s="22">
        <f t="shared" si="336"/>
        <v>30128.077510120111</v>
      </c>
      <c r="AX289" s="2"/>
      <c r="AY289" s="2"/>
      <c r="AZ289" s="2"/>
      <c r="BA289" s="2"/>
      <c r="BB289" s="2"/>
      <c r="BC289" s="2"/>
      <c r="BD289" s="2">
        <f t="shared" si="268"/>
        <v>0</v>
      </c>
      <c r="BE289" s="2">
        <f t="shared" si="269"/>
        <v>30128.077510120111</v>
      </c>
      <c r="BF289" s="2">
        <f t="shared" si="270"/>
        <v>0</v>
      </c>
      <c r="BG289" s="2">
        <f>SUM(BG292)</f>
        <v>15936.81</v>
      </c>
      <c r="BH289" s="2">
        <f>SUM(BH292)</f>
        <v>39000</v>
      </c>
      <c r="BI289" s="2">
        <f t="shared" ref="BI289:BS289" si="359">SUM(BI292)</f>
        <v>22422.75</v>
      </c>
      <c r="BJ289" s="2">
        <f t="shared" si="359"/>
        <v>0</v>
      </c>
      <c r="BK289" s="2">
        <f t="shared" si="359"/>
        <v>0</v>
      </c>
      <c r="BL289" s="2">
        <f t="shared" si="359"/>
        <v>36000</v>
      </c>
      <c r="BM289" s="2">
        <f t="shared" si="359"/>
        <v>36000</v>
      </c>
      <c r="BN289" s="2">
        <f t="shared" si="359"/>
        <v>31440.18</v>
      </c>
      <c r="BO289" s="2">
        <f t="shared" si="359"/>
        <v>3000</v>
      </c>
      <c r="BP289" s="2">
        <f t="shared" si="359"/>
        <v>5500</v>
      </c>
      <c r="BQ289" s="2">
        <f t="shared" si="359"/>
        <v>30886.449999999997</v>
      </c>
      <c r="BR289" s="2">
        <f t="shared" si="359"/>
        <v>33500</v>
      </c>
      <c r="BS289" s="2">
        <f t="shared" si="359"/>
        <v>32777.71</v>
      </c>
      <c r="BT289" s="402">
        <f t="shared" si="314"/>
        <v>97.843910447761189</v>
      </c>
    </row>
    <row r="290" spans="1:72" hidden="1" x14ac:dyDescent="0.2">
      <c r="A290" s="19"/>
      <c r="B290" s="20"/>
      <c r="C290" s="20"/>
      <c r="D290" s="20"/>
      <c r="E290" s="20"/>
      <c r="F290" s="20"/>
      <c r="G290" s="20"/>
      <c r="H290" s="20"/>
      <c r="I290" s="26" t="s">
        <v>124</v>
      </c>
      <c r="J290" s="27"/>
      <c r="K290" s="28">
        <f t="shared" ref="K290:AQ290" si="360">SUM(K292)</f>
        <v>71746.5</v>
      </c>
      <c r="L290" s="28">
        <f t="shared" si="360"/>
        <v>180000</v>
      </c>
      <c r="M290" s="28">
        <f t="shared" si="360"/>
        <v>180000</v>
      </c>
      <c r="N290" s="28">
        <f t="shared" si="360"/>
        <v>61000</v>
      </c>
      <c r="O290" s="28">
        <f t="shared" si="360"/>
        <v>61000</v>
      </c>
      <c r="P290" s="28">
        <f t="shared" si="360"/>
        <v>70000</v>
      </c>
      <c r="Q290" s="28">
        <f t="shared" si="360"/>
        <v>70000</v>
      </c>
      <c r="R290" s="28">
        <f t="shared" si="360"/>
        <v>21923.200000000001</v>
      </c>
      <c r="S290" s="28">
        <f t="shared" si="360"/>
        <v>60000</v>
      </c>
      <c r="T290" s="28">
        <f t="shared" si="360"/>
        <v>16193.2</v>
      </c>
      <c r="U290" s="28">
        <f t="shared" si="360"/>
        <v>0</v>
      </c>
      <c r="V290" s="28">
        <f t="shared" si="360"/>
        <v>210</v>
      </c>
      <c r="W290" s="28">
        <f t="shared" si="360"/>
        <v>50000</v>
      </c>
      <c r="X290" s="28">
        <f t="shared" si="360"/>
        <v>50000</v>
      </c>
      <c r="Y290" s="28">
        <f t="shared" si="360"/>
        <v>50000</v>
      </c>
      <c r="Z290" s="28">
        <f t="shared" si="360"/>
        <v>65000</v>
      </c>
      <c r="AA290" s="28">
        <f t="shared" si="360"/>
        <v>50000</v>
      </c>
      <c r="AB290" s="28">
        <f t="shared" si="360"/>
        <v>23896.799999999999</v>
      </c>
      <c r="AC290" s="28">
        <f t="shared" si="360"/>
        <v>70000</v>
      </c>
      <c r="AD290" s="28">
        <f t="shared" si="360"/>
        <v>70000</v>
      </c>
      <c r="AE290" s="28">
        <f t="shared" si="360"/>
        <v>0</v>
      </c>
      <c r="AF290" s="28">
        <f t="shared" si="360"/>
        <v>0</v>
      </c>
      <c r="AG290" s="28">
        <f t="shared" si="360"/>
        <v>70000</v>
      </c>
      <c r="AH290" s="28">
        <f t="shared" si="360"/>
        <v>46387.46</v>
      </c>
      <c r="AI290" s="28">
        <f t="shared" si="360"/>
        <v>120000</v>
      </c>
      <c r="AJ290" s="28">
        <f t="shared" si="360"/>
        <v>63901.96</v>
      </c>
      <c r="AK290" s="28">
        <f t="shared" si="360"/>
        <v>242000</v>
      </c>
      <c r="AL290" s="28">
        <f t="shared" si="360"/>
        <v>10000</v>
      </c>
      <c r="AM290" s="28">
        <f t="shared" si="360"/>
        <v>0</v>
      </c>
      <c r="AN290" s="28">
        <f t="shared" si="360"/>
        <v>252000</v>
      </c>
      <c r="AO290" s="22">
        <f t="shared" si="256"/>
        <v>33446.147720485766</v>
      </c>
      <c r="AP290" s="28">
        <f t="shared" si="360"/>
        <v>227000</v>
      </c>
      <c r="AQ290" s="28">
        <f t="shared" si="360"/>
        <v>0</v>
      </c>
      <c r="AR290" s="22">
        <f t="shared" si="257"/>
        <v>30128.077510120111</v>
      </c>
      <c r="AS290" s="22"/>
      <c r="AT290" s="22">
        <f t="shared" ref="AT290:AV290" si="361">SUM(AT292)</f>
        <v>12461.14</v>
      </c>
      <c r="AU290" s="22">
        <f t="shared" si="361"/>
        <v>0</v>
      </c>
      <c r="AV290" s="22">
        <f t="shared" si="361"/>
        <v>0</v>
      </c>
      <c r="AW290" s="22">
        <f t="shared" si="336"/>
        <v>30128.077510120111</v>
      </c>
      <c r="AX290" s="2"/>
      <c r="AY290" s="2"/>
      <c r="AZ290" s="2"/>
      <c r="BA290" s="2"/>
      <c r="BB290" s="2"/>
      <c r="BC290" s="2"/>
      <c r="BD290" s="2">
        <f t="shared" si="268"/>
        <v>0</v>
      </c>
      <c r="BE290" s="2">
        <f t="shared" si="269"/>
        <v>30128.077510120111</v>
      </c>
      <c r="BF290" s="2">
        <f t="shared" si="270"/>
        <v>0</v>
      </c>
      <c r="BG290" s="2"/>
      <c r="BH290" s="2">
        <f>SUM(BH292)</f>
        <v>39000</v>
      </c>
      <c r="BI290" s="2">
        <f t="shared" ref="BI290:BS290" si="362">SUM(BI292)</f>
        <v>22422.75</v>
      </c>
      <c r="BJ290" s="2">
        <f t="shared" si="362"/>
        <v>0</v>
      </c>
      <c r="BK290" s="2">
        <f t="shared" si="362"/>
        <v>0</v>
      </c>
      <c r="BL290" s="2">
        <f t="shared" si="362"/>
        <v>36000</v>
      </c>
      <c r="BM290" s="2">
        <f t="shared" si="362"/>
        <v>36000</v>
      </c>
      <c r="BN290" s="2">
        <f t="shared" si="362"/>
        <v>31440.18</v>
      </c>
      <c r="BO290" s="2">
        <f t="shared" si="362"/>
        <v>3000</v>
      </c>
      <c r="BP290" s="2">
        <f t="shared" si="362"/>
        <v>5500</v>
      </c>
      <c r="BQ290" s="2"/>
      <c r="BR290" s="2">
        <f t="shared" si="362"/>
        <v>33500</v>
      </c>
      <c r="BS290" s="2">
        <f t="shared" si="362"/>
        <v>32777.71</v>
      </c>
      <c r="BT290" s="402">
        <f t="shared" si="314"/>
        <v>97.843910447761189</v>
      </c>
    </row>
    <row r="291" spans="1:72" hidden="1" x14ac:dyDescent="0.2">
      <c r="A291" s="19"/>
      <c r="B291" s="31" t="s">
        <v>367</v>
      </c>
      <c r="C291" s="20"/>
      <c r="D291" s="20"/>
      <c r="E291" s="20"/>
      <c r="F291" s="20"/>
      <c r="G291" s="20"/>
      <c r="H291" s="20"/>
      <c r="I291" s="32" t="s">
        <v>368</v>
      </c>
      <c r="J291" s="33" t="s">
        <v>31</v>
      </c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2">
        <f t="shared" si="256"/>
        <v>0</v>
      </c>
      <c r="AP291" s="28">
        <v>227000</v>
      </c>
      <c r="AQ291" s="28"/>
      <c r="AR291" s="22">
        <f t="shared" si="257"/>
        <v>30128.077510120111</v>
      </c>
      <c r="AS291" s="22">
        <f t="shared" si="257"/>
        <v>0</v>
      </c>
      <c r="AT291" s="22">
        <f t="shared" si="257"/>
        <v>3998.6830592766751</v>
      </c>
      <c r="AU291" s="22">
        <f t="shared" si="257"/>
        <v>0</v>
      </c>
      <c r="AV291" s="22"/>
      <c r="AW291" s="22">
        <v>30128.080000000002</v>
      </c>
      <c r="AX291" s="2"/>
      <c r="AY291" s="2"/>
      <c r="AZ291" s="2"/>
      <c r="BA291" s="2"/>
      <c r="BB291" s="2"/>
      <c r="BC291" s="2"/>
      <c r="BD291" s="2">
        <f t="shared" si="268"/>
        <v>0</v>
      </c>
      <c r="BE291" s="2">
        <f t="shared" si="269"/>
        <v>30128.080000000002</v>
      </c>
      <c r="BF291" s="2">
        <f t="shared" si="270"/>
        <v>0</v>
      </c>
      <c r="BG291" s="2"/>
      <c r="BH291" s="2">
        <v>32000</v>
      </c>
      <c r="BI291" s="2">
        <f>SUM(BL295:BL299)</f>
        <v>36000</v>
      </c>
      <c r="BJ291" s="2" t="e">
        <f>SUM(#REF!)</f>
        <v>#REF!</v>
      </c>
      <c r="BK291" s="2">
        <f>SUM(BM295:BM300)</f>
        <v>39850</v>
      </c>
      <c r="BL291" s="2"/>
      <c r="BM291" s="2"/>
      <c r="BN291" s="2"/>
      <c r="BO291" s="2"/>
      <c r="BP291" s="2"/>
      <c r="BQ291" s="2"/>
      <c r="BR291" s="22">
        <f>SUM(BM291+BO291-BP291)</f>
        <v>0</v>
      </c>
      <c r="BS291" s="2"/>
      <c r="BT291" s="402" t="e">
        <f t="shared" si="314"/>
        <v>#DIV/0!</v>
      </c>
    </row>
    <row r="292" spans="1:72" x14ac:dyDescent="0.2">
      <c r="A292" s="29"/>
      <c r="B292" s="35"/>
      <c r="C292" s="35"/>
      <c r="D292" s="35"/>
      <c r="E292" s="35"/>
      <c r="F292" s="35"/>
      <c r="G292" s="35"/>
      <c r="H292" s="35"/>
      <c r="I292" s="21">
        <v>3</v>
      </c>
      <c r="J292" s="5" t="s">
        <v>4</v>
      </c>
      <c r="K292" s="22">
        <f>SUM(K293)</f>
        <v>71746.5</v>
      </c>
      <c r="L292" s="22">
        <f t="shared" si="355"/>
        <v>180000</v>
      </c>
      <c r="M292" s="22">
        <f t="shared" si="355"/>
        <v>180000</v>
      </c>
      <c r="N292" s="22">
        <f t="shared" si="355"/>
        <v>61000</v>
      </c>
      <c r="O292" s="22">
        <f t="shared" si="355"/>
        <v>61000</v>
      </c>
      <c r="P292" s="22">
        <f t="shared" si="355"/>
        <v>70000</v>
      </c>
      <c r="Q292" s="22">
        <f t="shared" si="355"/>
        <v>70000</v>
      </c>
      <c r="R292" s="22">
        <f t="shared" si="355"/>
        <v>21923.200000000001</v>
      </c>
      <c r="S292" s="22">
        <f t="shared" si="355"/>
        <v>60000</v>
      </c>
      <c r="T292" s="22">
        <f t="shared" si="355"/>
        <v>16193.2</v>
      </c>
      <c r="U292" s="22">
        <f t="shared" si="355"/>
        <v>0</v>
      </c>
      <c r="V292" s="22">
        <f t="shared" si="355"/>
        <v>210</v>
      </c>
      <c r="W292" s="22">
        <f t="shared" si="355"/>
        <v>50000</v>
      </c>
      <c r="X292" s="22">
        <f t="shared" si="355"/>
        <v>50000</v>
      </c>
      <c r="Y292" s="22">
        <f t="shared" si="355"/>
        <v>50000</v>
      </c>
      <c r="Z292" s="22">
        <f t="shared" si="355"/>
        <v>65000</v>
      </c>
      <c r="AA292" s="22">
        <f t="shared" si="355"/>
        <v>50000</v>
      </c>
      <c r="AB292" s="22">
        <f t="shared" si="355"/>
        <v>23896.799999999999</v>
      </c>
      <c r="AC292" s="22">
        <f t="shared" si="355"/>
        <v>70000</v>
      </c>
      <c r="AD292" s="22">
        <f t="shared" si="355"/>
        <v>70000</v>
      </c>
      <c r="AE292" s="22">
        <f t="shared" si="355"/>
        <v>0</v>
      </c>
      <c r="AF292" s="22">
        <f t="shared" si="356"/>
        <v>0</v>
      </c>
      <c r="AG292" s="22">
        <f t="shared" si="356"/>
        <v>70000</v>
      </c>
      <c r="AH292" s="22">
        <f t="shared" si="356"/>
        <v>46387.46</v>
      </c>
      <c r="AI292" s="22">
        <f t="shared" si="356"/>
        <v>120000</v>
      </c>
      <c r="AJ292" s="22">
        <f t="shared" si="356"/>
        <v>63901.96</v>
      </c>
      <c r="AK292" s="22">
        <f t="shared" si="356"/>
        <v>242000</v>
      </c>
      <c r="AL292" s="22">
        <f t="shared" si="356"/>
        <v>10000</v>
      </c>
      <c r="AM292" s="22">
        <f t="shared" si="356"/>
        <v>0</v>
      </c>
      <c r="AN292" s="22">
        <f t="shared" si="356"/>
        <v>252000</v>
      </c>
      <c r="AO292" s="22">
        <f t="shared" si="256"/>
        <v>33446.147720485766</v>
      </c>
      <c r="AP292" s="22">
        <f t="shared" si="356"/>
        <v>227000</v>
      </c>
      <c r="AQ292" s="22">
        <f t="shared" si="356"/>
        <v>0</v>
      </c>
      <c r="AR292" s="22">
        <f t="shared" si="257"/>
        <v>30128.077510120111</v>
      </c>
      <c r="AS292" s="22"/>
      <c r="AT292" s="22">
        <f t="shared" ref="AT292:AV293" si="363">SUM(AT293)</f>
        <v>12461.14</v>
      </c>
      <c r="AU292" s="22">
        <f t="shared" si="363"/>
        <v>0</v>
      </c>
      <c r="AV292" s="22">
        <f t="shared" si="363"/>
        <v>0</v>
      </c>
      <c r="AW292" s="22">
        <f t="shared" ref="AW292:AW355" si="364">SUM(AR292+AU292-AV292)</f>
        <v>30128.077510120111</v>
      </c>
      <c r="AX292" s="2"/>
      <c r="AY292" s="2"/>
      <c r="AZ292" s="2"/>
      <c r="BA292" s="2"/>
      <c r="BB292" s="2"/>
      <c r="BC292" s="2"/>
      <c r="BD292" s="2">
        <f t="shared" si="268"/>
        <v>0</v>
      </c>
      <c r="BE292" s="2">
        <f t="shared" si="269"/>
        <v>30128.077510120111</v>
      </c>
      <c r="BF292" s="2">
        <f t="shared" si="270"/>
        <v>0</v>
      </c>
      <c r="BG292" s="2">
        <f t="shared" ref="BG292:BS293" si="365">SUM(BG293)</f>
        <v>15936.81</v>
      </c>
      <c r="BH292" s="2">
        <f t="shared" si="365"/>
        <v>39000</v>
      </c>
      <c r="BI292" s="2">
        <f t="shared" si="365"/>
        <v>22422.75</v>
      </c>
      <c r="BJ292" s="2">
        <f t="shared" si="365"/>
        <v>0</v>
      </c>
      <c r="BK292" s="2">
        <f t="shared" si="365"/>
        <v>0</v>
      </c>
      <c r="BL292" s="2">
        <f t="shared" si="365"/>
        <v>36000</v>
      </c>
      <c r="BM292" s="2">
        <f t="shared" si="365"/>
        <v>36000</v>
      </c>
      <c r="BN292" s="2">
        <f t="shared" si="365"/>
        <v>31440.18</v>
      </c>
      <c r="BO292" s="2">
        <f t="shared" si="365"/>
        <v>3000</v>
      </c>
      <c r="BP292" s="2">
        <f t="shared" si="365"/>
        <v>5500</v>
      </c>
      <c r="BQ292" s="2">
        <f t="shared" si="365"/>
        <v>30886.449999999997</v>
      </c>
      <c r="BR292" s="2">
        <f t="shared" si="365"/>
        <v>33500</v>
      </c>
      <c r="BS292" s="2">
        <f t="shared" si="365"/>
        <v>32777.71</v>
      </c>
      <c r="BT292" s="402">
        <f t="shared" si="314"/>
        <v>97.843910447761189</v>
      </c>
    </row>
    <row r="293" spans="1:72" x14ac:dyDescent="0.2">
      <c r="A293" s="29"/>
      <c r="B293" s="35" t="s">
        <v>368</v>
      </c>
      <c r="C293" s="35"/>
      <c r="D293" s="35"/>
      <c r="E293" s="35"/>
      <c r="F293" s="35"/>
      <c r="G293" s="35"/>
      <c r="H293" s="35"/>
      <c r="I293" s="21">
        <v>37</v>
      </c>
      <c r="J293" s="5" t="s">
        <v>51</v>
      </c>
      <c r="K293" s="22">
        <f>SUM(K294)</f>
        <v>71746.5</v>
      </c>
      <c r="L293" s="22">
        <f t="shared" si="355"/>
        <v>180000</v>
      </c>
      <c r="M293" s="22">
        <f t="shared" si="355"/>
        <v>180000</v>
      </c>
      <c r="N293" s="22">
        <f t="shared" si="355"/>
        <v>61000</v>
      </c>
      <c r="O293" s="22">
        <f t="shared" si="355"/>
        <v>61000</v>
      </c>
      <c r="P293" s="22">
        <f t="shared" si="355"/>
        <v>70000</v>
      </c>
      <c r="Q293" s="22">
        <f t="shared" si="355"/>
        <v>70000</v>
      </c>
      <c r="R293" s="22">
        <f t="shared" si="355"/>
        <v>21923.200000000001</v>
      </c>
      <c r="S293" s="22">
        <f t="shared" si="355"/>
        <v>60000</v>
      </c>
      <c r="T293" s="22">
        <f t="shared" si="355"/>
        <v>16193.2</v>
      </c>
      <c r="U293" s="22">
        <f t="shared" si="355"/>
        <v>0</v>
      </c>
      <c r="V293" s="22">
        <f t="shared" si="355"/>
        <v>210</v>
      </c>
      <c r="W293" s="22">
        <f t="shared" si="355"/>
        <v>50000</v>
      </c>
      <c r="X293" s="22">
        <f t="shared" si="355"/>
        <v>50000</v>
      </c>
      <c r="Y293" s="22">
        <f t="shared" si="355"/>
        <v>50000</v>
      </c>
      <c r="Z293" s="22">
        <f t="shared" si="355"/>
        <v>65000</v>
      </c>
      <c r="AA293" s="22">
        <f t="shared" si="355"/>
        <v>50000</v>
      </c>
      <c r="AB293" s="22">
        <f t="shared" si="355"/>
        <v>23896.799999999999</v>
      </c>
      <c r="AC293" s="22">
        <f t="shared" si="355"/>
        <v>70000</v>
      </c>
      <c r="AD293" s="22">
        <f t="shared" si="355"/>
        <v>70000</v>
      </c>
      <c r="AE293" s="22">
        <f t="shared" si="355"/>
        <v>0</v>
      </c>
      <c r="AF293" s="22">
        <f t="shared" si="356"/>
        <v>0</v>
      </c>
      <c r="AG293" s="22">
        <f t="shared" si="356"/>
        <v>70000</v>
      </c>
      <c r="AH293" s="22">
        <f t="shared" si="356"/>
        <v>46387.46</v>
      </c>
      <c r="AI293" s="22">
        <f t="shared" si="356"/>
        <v>120000</v>
      </c>
      <c r="AJ293" s="22">
        <f t="shared" si="356"/>
        <v>63901.96</v>
      </c>
      <c r="AK293" s="22">
        <f t="shared" si="356"/>
        <v>242000</v>
      </c>
      <c r="AL293" s="22">
        <f t="shared" si="356"/>
        <v>10000</v>
      </c>
      <c r="AM293" s="22">
        <f t="shared" si="356"/>
        <v>0</v>
      </c>
      <c r="AN293" s="22">
        <f t="shared" si="356"/>
        <v>252000</v>
      </c>
      <c r="AO293" s="22">
        <f t="shared" si="256"/>
        <v>33446.147720485766</v>
      </c>
      <c r="AP293" s="22">
        <f t="shared" si="356"/>
        <v>227000</v>
      </c>
      <c r="AQ293" s="22"/>
      <c r="AR293" s="22">
        <f t="shared" si="257"/>
        <v>30128.077510120111</v>
      </c>
      <c r="AS293" s="22"/>
      <c r="AT293" s="22">
        <f t="shared" si="363"/>
        <v>12461.14</v>
      </c>
      <c r="AU293" s="22">
        <f t="shared" si="363"/>
        <v>0</v>
      </c>
      <c r="AV293" s="22">
        <f t="shared" si="363"/>
        <v>0</v>
      </c>
      <c r="AW293" s="22">
        <f t="shared" si="364"/>
        <v>30128.077510120111</v>
      </c>
      <c r="AX293" s="2"/>
      <c r="AY293" s="2"/>
      <c r="AZ293" s="2"/>
      <c r="BA293" s="2"/>
      <c r="BB293" s="2"/>
      <c r="BC293" s="2"/>
      <c r="BD293" s="2">
        <f t="shared" si="268"/>
        <v>0</v>
      </c>
      <c r="BE293" s="2">
        <f t="shared" si="269"/>
        <v>30128.077510120111</v>
      </c>
      <c r="BF293" s="2">
        <f t="shared" si="270"/>
        <v>0</v>
      </c>
      <c r="BG293" s="2">
        <f t="shared" si="365"/>
        <v>15936.81</v>
      </c>
      <c r="BH293" s="2">
        <f t="shared" si="365"/>
        <v>39000</v>
      </c>
      <c r="BI293" s="2">
        <f t="shared" si="365"/>
        <v>22422.75</v>
      </c>
      <c r="BJ293" s="2">
        <f t="shared" si="365"/>
        <v>0</v>
      </c>
      <c r="BK293" s="2">
        <f t="shared" si="365"/>
        <v>0</v>
      </c>
      <c r="BL293" s="2">
        <f t="shared" si="365"/>
        <v>36000</v>
      </c>
      <c r="BM293" s="2">
        <f t="shared" si="365"/>
        <v>36000</v>
      </c>
      <c r="BN293" s="2">
        <f t="shared" si="365"/>
        <v>31440.18</v>
      </c>
      <c r="BO293" s="2">
        <f t="shared" si="365"/>
        <v>3000</v>
      </c>
      <c r="BP293" s="2">
        <f t="shared" si="365"/>
        <v>5500</v>
      </c>
      <c r="BQ293" s="2">
        <f t="shared" si="365"/>
        <v>30886.449999999997</v>
      </c>
      <c r="BR293" s="2">
        <f t="shared" si="365"/>
        <v>33500</v>
      </c>
      <c r="BS293" s="2">
        <f t="shared" si="365"/>
        <v>32777.71</v>
      </c>
      <c r="BT293" s="402">
        <f t="shared" si="314"/>
        <v>97.843910447761189</v>
      </c>
    </row>
    <row r="294" spans="1:72" x14ac:dyDescent="0.2">
      <c r="A294" s="24"/>
      <c r="B294" s="31"/>
      <c r="C294" s="20"/>
      <c r="D294" s="20"/>
      <c r="E294" s="20"/>
      <c r="F294" s="20"/>
      <c r="G294" s="20"/>
      <c r="H294" s="20"/>
      <c r="I294" s="32">
        <v>372</v>
      </c>
      <c r="J294" s="33" t="s">
        <v>125</v>
      </c>
      <c r="K294" s="34">
        <f>SUM(K295)</f>
        <v>71746.5</v>
      </c>
      <c r="L294" s="34">
        <f t="shared" si="355"/>
        <v>180000</v>
      </c>
      <c r="M294" s="34">
        <f t="shared" si="355"/>
        <v>180000</v>
      </c>
      <c r="N294" s="34">
        <f t="shared" ref="N294:W294" si="366">SUM(N295:N296)</f>
        <v>61000</v>
      </c>
      <c r="O294" s="34">
        <f t="shared" si="366"/>
        <v>61000</v>
      </c>
      <c r="P294" s="34">
        <f t="shared" si="366"/>
        <v>70000</v>
      </c>
      <c r="Q294" s="34">
        <f t="shared" si="366"/>
        <v>70000</v>
      </c>
      <c r="R294" s="34">
        <f t="shared" si="366"/>
        <v>21923.200000000001</v>
      </c>
      <c r="S294" s="34">
        <f t="shared" si="366"/>
        <v>60000</v>
      </c>
      <c r="T294" s="34">
        <f t="shared" si="366"/>
        <v>16193.2</v>
      </c>
      <c r="U294" s="34">
        <f t="shared" si="366"/>
        <v>0</v>
      </c>
      <c r="V294" s="34">
        <f t="shared" si="366"/>
        <v>210</v>
      </c>
      <c r="W294" s="34">
        <f t="shared" si="366"/>
        <v>50000</v>
      </c>
      <c r="X294" s="34">
        <f t="shared" ref="X294:AN294" si="367">SUM(X295:X299)</f>
        <v>50000</v>
      </c>
      <c r="Y294" s="34">
        <f t="shared" si="367"/>
        <v>50000</v>
      </c>
      <c r="Z294" s="34">
        <f t="shared" si="367"/>
        <v>65000</v>
      </c>
      <c r="AA294" s="34">
        <f t="shared" si="367"/>
        <v>50000</v>
      </c>
      <c r="AB294" s="34">
        <f t="shared" si="367"/>
        <v>23896.799999999999</v>
      </c>
      <c r="AC294" s="34">
        <f t="shared" si="367"/>
        <v>70000</v>
      </c>
      <c r="AD294" s="34">
        <f t="shared" si="367"/>
        <v>70000</v>
      </c>
      <c r="AE294" s="34">
        <f t="shared" si="367"/>
        <v>0</v>
      </c>
      <c r="AF294" s="34">
        <f t="shared" si="367"/>
        <v>0</v>
      </c>
      <c r="AG294" s="34">
        <f t="shared" si="367"/>
        <v>70000</v>
      </c>
      <c r="AH294" s="34">
        <f t="shared" si="367"/>
        <v>46387.46</v>
      </c>
      <c r="AI294" s="34">
        <f t="shared" si="367"/>
        <v>120000</v>
      </c>
      <c r="AJ294" s="34">
        <f t="shared" si="367"/>
        <v>63901.96</v>
      </c>
      <c r="AK294" s="34">
        <f t="shared" si="367"/>
        <v>242000</v>
      </c>
      <c r="AL294" s="34">
        <f t="shared" si="367"/>
        <v>10000</v>
      </c>
      <c r="AM294" s="34">
        <f t="shared" si="367"/>
        <v>0</v>
      </c>
      <c r="AN294" s="34">
        <f t="shared" si="367"/>
        <v>252000</v>
      </c>
      <c r="AO294" s="22">
        <f t="shared" si="256"/>
        <v>33446.147720485766</v>
      </c>
      <c r="AP294" s="34">
        <f>SUM(AP295:AP299)</f>
        <v>227000</v>
      </c>
      <c r="AQ294" s="34"/>
      <c r="AR294" s="22">
        <f t="shared" si="257"/>
        <v>30128.077510120111</v>
      </c>
      <c r="AS294" s="22"/>
      <c r="AT294" s="22">
        <f>SUM(AT295:AT299)</f>
        <v>12461.14</v>
      </c>
      <c r="AU294" s="22">
        <f>SUM(AU295:AU299)</f>
        <v>0</v>
      </c>
      <c r="AV294" s="22">
        <f>SUM(AV295:AV299)</f>
        <v>0</v>
      </c>
      <c r="AW294" s="22">
        <f t="shared" si="364"/>
        <v>30128.077510120111</v>
      </c>
      <c r="AX294" s="2"/>
      <c r="AY294" s="2"/>
      <c r="AZ294" s="2"/>
      <c r="BA294" s="2"/>
      <c r="BB294" s="2"/>
      <c r="BC294" s="2"/>
      <c r="BD294" s="2">
        <f t="shared" si="268"/>
        <v>0</v>
      </c>
      <c r="BE294" s="2">
        <f t="shared" si="269"/>
        <v>30128.077510120111</v>
      </c>
      <c r="BF294" s="2">
        <f t="shared" si="270"/>
        <v>0</v>
      </c>
      <c r="BG294" s="2">
        <f t="shared" ref="BG294:BS294" si="368">SUM(BG295:BG299)</f>
        <v>15936.81</v>
      </c>
      <c r="BH294" s="2">
        <f t="shared" si="368"/>
        <v>39000</v>
      </c>
      <c r="BI294" s="2">
        <f t="shared" si="368"/>
        <v>22422.75</v>
      </c>
      <c r="BJ294" s="2">
        <f t="shared" si="368"/>
        <v>0</v>
      </c>
      <c r="BK294" s="2">
        <f t="shared" si="368"/>
        <v>0</v>
      </c>
      <c r="BL294" s="2">
        <f t="shared" si="368"/>
        <v>36000</v>
      </c>
      <c r="BM294" s="2">
        <f t="shared" si="368"/>
        <v>36000</v>
      </c>
      <c r="BN294" s="2">
        <f t="shared" si="368"/>
        <v>31440.18</v>
      </c>
      <c r="BO294" s="2">
        <f t="shared" si="368"/>
        <v>3000</v>
      </c>
      <c r="BP294" s="2">
        <f t="shared" si="368"/>
        <v>5500</v>
      </c>
      <c r="BQ294" s="2">
        <f t="shared" si="368"/>
        <v>30886.449999999997</v>
      </c>
      <c r="BR294" s="2">
        <f t="shared" si="368"/>
        <v>33500</v>
      </c>
      <c r="BS294" s="2">
        <f t="shared" si="368"/>
        <v>32777.71</v>
      </c>
      <c r="BT294" s="402">
        <f t="shared" si="314"/>
        <v>97.843910447761189</v>
      </c>
    </row>
    <row r="295" spans="1:72" x14ac:dyDescent="0.2">
      <c r="A295" s="24"/>
      <c r="B295" s="31"/>
      <c r="C295" s="20"/>
      <c r="D295" s="20"/>
      <c r="E295" s="20"/>
      <c r="F295" s="20"/>
      <c r="G295" s="20"/>
      <c r="H295" s="20"/>
      <c r="I295" s="32">
        <v>37211</v>
      </c>
      <c r="J295" s="33" t="s">
        <v>42</v>
      </c>
      <c r="K295" s="34">
        <v>71746.5</v>
      </c>
      <c r="L295" s="34">
        <v>180000</v>
      </c>
      <c r="M295" s="34">
        <v>180000</v>
      </c>
      <c r="N295" s="34">
        <v>44000</v>
      </c>
      <c r="O295" s="34">
        <v>44000</v>
      </c>
      <c r="P295" s="34">
        <v>50000</v>
      </c>
      <c r="Q295" s="34">
        <v>50000</v>
      </c>
      <c r="R295" s="34">
        <v>8923.2000000000007</v>
      </c>
      <c r="S295" s="34">
        <v>30000</v>
      </c>
      <c r="T295" s="34">
        <v>7893.2</v>
      </c>
      <c r="U295" s="34"/>
      <c r="V295" s="22">
        <f t="shared" si="217"/>
        <v>60</v>
      </c>
      <c r="W295" s="34">
        <v>25000</v>
      </c>
      <c r="X295" s="34">
        <v>20000</v>
      </c>
      <c r="Y295" s="34">
        <v>20000</v>
      </c>
      <c r="Z295" s="34">
        <v>20000</v>
      </c>
      <c r="AA295" s="34">
        <v>20000</v>
      </c>
      <c r="AB295" s="34">
        <v>5896.8</v>
      </c>
      <c r="AC295" s="34">
        <v>20000</v>
      </c>
      <c r="AD295" s="34">
        <v>20000</v>
      </c>
      <c r="AE295" s="34"/>
      <c r="AF295" s="34"/>
      <c r="AG295" s="37">
        <f>SUM(AD295+AE295-AF295)</f>
        <v>20000</v>
      </c>
      <c r="AH295" s="34">
        <v>9287.4599999999991</v>
      </c>
      <c r="AI295" s="34">
        <v>20000</v>
      </c>
      <c r="AJ295" s="2">
        <v>10601.96</v>
      </c>
      <c r="AK295" s="34">
        <v>20000</v>
      </c>
      <c r="AL295" s="34"/>
      <c r="AM295" s="34"/>
      <c r="AN295" s="2">
        <f t="shared" si="326"/>
        <v>20000</v>
      </c>
      <c r="AO295" s="22">
        <f t="shared" si="256"/>
        <v>2654.4561682925209</v>
      </c>
      <c r="AP295" s="2">
        <v>20000</v>
      </c>
      <c r="AQ295" s="2"/>
      <c r="AR295" s="22">
        <f t="shared" si="257"/>
        <v>2654.4561682925209</v>
      </c>
      <c r="AS295" s="22">
        <v>666.76</v>
      </c>
      <c r="AT295" s="22">
        <v>666.76</v>
      </c>
      <c r="AU295" s="22"/>
      <c r="AV295" s="22"/>
      <c r="AW295" s="22">
        <f t="shared" si="364"/>
        <v>2654.4561682925209</v>
      </c>
      <c r="AX295" s="2">
        <v>2654.46</v>
      </c>
      <c r="AY295" s="2"/>
      <c r="AZ295" s="2"/>
      <c r="BA295" s="2"/>
      <c r="BB295" s="2"/>
      <c r="BC295" s="2"/>
      <c r="BD295" s="2">
        <f t="shared" si="268"/>
        <v>2654.46</v>
      </c>
      <c r="BE295" s="2">
        <f t="shared" si="269"/>
        <v>-3.8317074790938932E-3</v>
      </c>
      <c r="BF295" s="2">
        <f t="shared" si="270"/>
        <v>-2654.46</v>
      </c>
      <c r="BG295" s="2">
        <v>757.25</v>
      </c>
      <c r="BH295" s="2">
        <v>1000</v>
      </c>
      <c r="BI295" s="2">
        <v>1003.48</v>
      </c>
      <c r="BJ295" s="2"/>
      <c r="BK295" s="2"/>
      <c r="BL295" s="2">
        <v>1000</v>
      </c>
      <c r="BM295" s="2">
        <v>1000</v>
      </c>
      <c r="BN295" s="2">
        <v>1655.54</v>
      </c>
      <c r="BO295" s="2">
        <v>1000</v>
      </c>
      <c r="BP295" s="2"/>
      <c r="BQ295" s="2">
        <v>919.14</v>
      </c>
      <c r="BR295" s="22">
        <f>SUM(BM295+BO295-BP295)</f>
        <v>2000</v>
      </c>
      <c r="BS295" s="2">
        <v>1793.07</v>
      </c>
      <c r="BT295" s="402">
        <f t="shared" si="314"/>
        <v>89.653499999999994</v>
      </c>
    </row>
    <row r="296" spans="1:72" x14ac:dyDescent="0.2">
      <c r="A296" s="24"/>
      <c r="B296" s="31"/>
      <c r="C296" s="20"/>
      <c r="D296" s="20"/>
      <c r="E296" s="20"/>
      <c r="F296" s="20"/>
      <c r="G296" s="20"/>
      <c r="H296" s="20"/>
      <c r="I296" s="32">
        <v>37211</v>
      </c>
      <c r="J296" s="33" t="s">
        <v>202</v>
      </c>
      <c r="K296" s="34"/>
      <c r="L296" s="34"/>
      <c r="M296" s="34"/>
      <c r="N296" s="34">
        <v>17000</v>
      </c>
      <c r="O296" s="34">
        <v>17000</v>
      </c>
      <c r="P296" s="34">
        <v>20000</v>
      </c>
      <c r="Q296" s="34">
        <v>20000</v>
      </c>
      <c r="R296" s="34">
        <v>13000</v>
      </c>
      <c r="S296" s="34">
        <v>30000</v>
      </c>
      <c r="T296" s="34">
        <v>8300</v>
      </c>
      <c r="U296" s="34"/>
      <c r="V296" s="22">
        <f t="shared" si="217"/>
        <v>150</v>
      </c>
      <c r="W296" s="34">
        <v>25000</v>
      </c>
      <c r="X296" s="34">
        <v>30000</v>
      </c>
      <c r="Y296" s="34">
        <v>30000</v>
      </c>
      <c r="Z296" s="34">
        <v>45000</v>
      </c>
      <c r="AA296" s="34">
        <v>30000</v>
      </c>
      <c r="AB296" s="34">
        <v>18000</v>
      </c>
      <c r="AC296" s="34">
        <v>50000</v>
      </c>
      <c r="AD296" s="34">
        <v>50000</v>
      </c>
      <c r="AE296" s="34"/>
      <c r="AF296" s="34"/>
      <c r="AG296" s="37">
        <f t="shared" ref="AG296" si="369">SUM(AD296+AE296-AF296)</f>
        <v>50000</v>
      </c>
      <c r="AH296" s="34">
        <v>37100</v>
      </c>
      <c r="AI296" s="34">
        <v>70000</v>
      </c>
      <c r="AJ296" s="2">
        <v>27300</v>
      </c>
      <c r="AK296" s="34">
        <v>70000</v>
      </c>
      <c r="AL296" s="34">
        <v>10000</v>
      </c>
      <c r="AM296" s="34"/>
      <c r="AN296" s="2">
        <f t="shared" si="326"/>
        <v>80000</v>
      </c>
      <c r="AO296" s="22">
        <f t="shared" si="256"/>
        <v>10617.824673170084</v>
      </c>
      <c r="AP296" s="2">
        <v>50000</v>
      </c>
      <c r="AQ296" s="2"/>
      <c r="AR296" s="22">
        <f t="shared" si="257"/>
        <v>6636.1404207313026</v>
      </c>
      <c r="AS296" s="22">
        <v>5570</v>
      </c>
      <c r="AT296" s="22">
        <v>5570</v>
      </c>
      <c r="AU296" s="22"/>
      <c r="AV296" s="22"/>
      <c r="AW296" s="22">
        <f t="shared" si="364"/>
        <v>6636.1404207313026</v>
      </c>
      <c r="AX296" s="2">
        <v>6636.14</v>
      </c>
      <c r="AY296" s="2"/>
      <c r="AZ296" s="2"/>
      <c r="BA296" s="2"/>
      <c r="BB296" s="2"/>
      <c r="BC296" s="2"/>
      <c r="BD296" s="2">
        <f t="shared" si="268"/>
        <v>6636.14</v>
      </c>
      <c r="BE296" s="2">
        <f t="shared" si="269"/>
        <v>4.2073130225617206E-4</v>
      </c>
      <c r="BF296" s="2">
        <f t="shared" si="270"/>
        <v>-6636.14</v>
      </c>
      <c r="BG296" s="2">
        <v>6900</v>
      </c>
      <c r="BH296" s="2">
        <v>9000</v>
      </c>
      <c r="BI296" s="2">
        <v>4025</v>
      </c>
      <c r="BJ296" s="2"/>
      <c r="BK296" s="2"/>
      <c r="BL296" s="2">
        <v>9000</v>
      </c>
      <c r="BM296" s="2">
        <v>9000</v>
      </c>
      <c r="BN296" s="2">
        <v>6150</v>
      </c>
      <c r="BO296" s="2"/>
      <c r="BP296" s="2">
        <v>2000</v>
      </c>
      <c r="BQ296" s="2">
        <v>7775</v>
      </c>
      <c r="BR296" s="22">
        <f>SUM(BM296+BO296-BP296)</f>
        <v>7000</v>
      </c>
      <c r="BS296" s="2">
        <v>7350</v>
      </c>
      <c r="BT296" s="402">
        <f t="shared" si="314"/>
        <v>105</v>
      </c>
    </row>
    <row r="297" spans="1:72" x14ac:dyDescent="0.2">
      <c r="A297" s="24"/>
      <c r="B297" s="31"/>
      <c r="C297" s="20"/>
      <c r="D297" s="20"/>
      <c r="E297" s="20"/>
      <c r="F297" s="20"/>
      <c r="G297" s="20"/>
      <c r="H297" s="20"/>
      <c r="I297" s="32">
        <v>37211</v>
      </c>
      <c r="J297" s="33" t="s">
        <v>350</v>
      </c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22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7"/>
      <c r="AH297" s="34"/>
      <c r="AI297" s="34"/>
      <c r="AJ297" s="2"/>
      <c r="AK297" s="34">
        <v>70000</v>
      </c>
      <c r="AL297" s="34"/>
      <c r="AM297" s="34"/>
      <c r="AN297" s="2">
        <f t="shared" si="326"/>
        <v>70000</v>
      </c>
      <c r="AO297" s="22">
        <f t="shared" si="256"/>
        <v>9290.596589023824</v>
      </c>
      <c r="AP297" s="2">
        <v>70000</v>
      </c>
      <c r="AQ297" s="2"/>
      <c r="AR297" s="22">
        <f t="shared" si="257"/>
        <v>9290.596589023824</v>
      </c>
      <c r="AS297" s="22"/>
      <c r="AT297" s="22"/>
      <c r="AU297" s="22"/>
      <c r="AV297" s="22"/>
      <c r="AW297" s="22">
        <f t="shared" si="364"/>
        <v>9290.596589023824</v>
      </c>
      <c r="AX297" s="2">
        <v>9290.6</v>
      </c>
      <c r="AY297" s="2"/>
      <c r="AZ297" s="2"/>
      <c r="BA297" s="2"/>
      <c r="BB297" s="2"/>
      <c r="BC297" s="2"/>
      <c r="BD297" s="2">
        <f t="shared" si="268"/>
        <v>9290.6</v>
      </c>
      <c r="BE297" s="2">
        <f t="shared" si="269"/>
        <v>-3.4109761763829738E-3</v>
      </c>
      <c r="BF297" s="2">
        <f t="shared" si="270"/>
        <v>-9290.6</v>
      </c>
      <c r="BG297" s="2"/>
      <c r="BH297" s="2">
        <v>18000</v>
      </c>
      <c r="BI297" s="2">
        <v>12330</v>
      </c>
      <c r="BJ297" s="2"/>
      <c r="BK297" s="2"/>
      <c r="BL297" s="2">
        <v>15000</v>
      </c>
      <c r="BM297" s="2">
        <v>15000</v>
      </c>
      <c r="BN297" s="2">
        <v>11630</v>
      </c>
      <c r="BO297" s="2"/>
      <c r="BP297" s="2">
        <v>3000</v>
      </c>
      <c r="BQ297" s="2">
        <v>12350</v>
      </c>
      <c r="BR297" s="22">
        <f>SUM(BM297+BO297-BP297)</f>
        <v>12000</v>
      </c>
      <c r="BS297" s="2">
        <v>11630</v>
      </c>
      <c r="BT297" s="402">
        <f t="shared" si="314"/>
        <v>96.916666666666657</v>
      </c>
    </row>
    <row r="298" spans="1:72" x14ac:dyDescent="0.2">
      <c r="A298" s="24"/>
      <c r="B298" s="31"/>
      <c r="C298" s="20"/>
      <c r="D298" s="20"/>
      <c r="E298" s="20"/>
      <c r="F298" s="20"/>
      <c r="G298" s="20"/>
      <c r="H298" s="20"/>
      <c r="I298" s="32">
        <v>37221</v>
      </c>
      <c r="J298" s="33" t="s">
        <v>331</v>
      </c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22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7"/>
      <c r="AH298" s="34"/>
      <c r="AI298" s="34">
        <v>30000</v>
      </c>
      <c r="AJ298" s="2">
        <v>0</v>
      </c>
      <c r="AK298" s="34">
        <v>30000</v>
      </c>
      <c r="AL298" s="34"/>
      <c r="AM298" s="34"/>
      <c r="AN298" s="2">
        <f t="shared" si="326"/>
        <v>30000</v>
      </c>
      <c r="AO298" s="22">
        <f t="shared" si="256"/>
        <v>3981.6842524387812</v>
      </c>
      <c r="AP298" s="2">
        <v>15000</v>
      </c>
      <c r="AQ298" s="2"/>
      <c r="AR298" s="22">
        <f t="shared" si="257"/>
        <v>1990.8421262193906</v>
      </c>
      <c r="AS298" s="22"/>
      <c r="AT298" s="22"/>
      <c r="AU298" s="22"/>
      <c r="AV298" s="22"/>
      <c r="AW298" s="22">
        <f t="shared" si="364"/>
        <v>1990.8421262193906</v>
      </c>
      <c r="AX298" s="2">
        <v>1990.84</v>
      </c>
      <c r="AY298" s="2"/>
      <c r="AZ298" s="2"/>
      <c r="BA298" s="2"/>
      <c r="BB298" s="2"/>
      <c r="BC298" s="2"/>
      <c r="BD298" s="2">
        <f t="shared" si="268"/>
        <v>1990.84</v>
      </c>
      <c r="BE298" s="2">
        <f t="shared" si="269"/>
        <v>2.1262193906750326E-3</v>
      </c>
      <c r="BF298" s="2">
        <f t="shared" si="270"/>
        <v>-1990.84</v>
      </c>
      <c r="BG298" s="2"/>
      <c r="BH298" s="2">
        <v>1000</v>
      </c>
      <c r="BI298" s="2">
        <v>47.23</v>
      </c>
      <c r="BJ298" s="2"/>
      <c r="BK298" s="2"/>
      <c r="BL298" s="2">
        <v>1000</v>
      </c>
      <c r="BM298" s="2">
        <v>1000</v>
      </c>
      <c r="BN298" s="2">
        <v>89.56</v>
      </c>
      <c r="BO298" s="2"/>
      <c r="BP298" s="2">
        <v>500</v>
      </c>
      <c r="BQ298" s="2">
        <v>47.23</v>
      </c>
      <c r="BR298" s="22">
        <f>SUM(BM298+BO298-BP298)</f>
        <v>500</v>
      </c>
      <c r="BS298" s="2">
        <v>89.56</v>
      </c>
      <c r="BT298" s="402">
        <f t="shared" si="314"/>
        <v>17.911999999999999</v>
      </c>
    </row>
    <row r="299" spans="1:72" x14ac:dyDescent="0.2">
      <c r="A299" s="24"/>
      <c r="B299" s="31"/>
      <c r="C299" s="20"/>
      <c r="D299" s="20"/>
      <c r="E299" s="20"/>
      <c r="F299" s="20"/>
      <c r="G299" s="20"/>
      <c r="H299" s="20"/>
      <c r="I299" s="32">
        <v>37221</v>
      </c>
      <c r="J299" s="33" t="s">
        <v>339</v>
      </c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22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7"/>
      <c r="AH299" s="34"/>
      <c r="AI299" s="34"/>
      <c r="AJ299" s="2">
        <v>26000</v>
      </c>
      <c r="AK299" s="34">
        <v>52000</v>
      </c>
      <c r="AL299" s="34"/>
      <c r="AM299" s="34"/>
      <c r="AN299" s="2">
        <f t="shared" si="326"/>
        <v>52000</v>
      </c>
      <c r="AO299" s="22">
        <f t="shared" si="256"/>
        <v>6901.5860375605544</v>
      </c>
      <c r="AP299" s="2">
        <v>72000</v>
      </c>
      <c r="AQ299" s="2"/>
      <c r="AR299" s="22">
        <f t="shared" si="257"/>
        <v>9556.0422058530748</v>
      </c>
      <c r="AS299" s="22">
        <v>6224.38</v>
      </c>
      <c r="AT299" s="22">
        <v>6224.38</v>
      </c>
      <c r="AU299" s="22"/>
      <c r="AV299" s="22"/>
      <c r="AW299" s="22">
        <f t="shared" si="364"/>
        <v>9556.0422058530748</v>
      </c>
      <c r="AX299" s="2">
        <v>9556.0400000000009</v>
      </c>
      <c r="AY299" s="2"/>
      <c r="AZ299" s="2"/>
      <c r="BA299" s="2"/>
      <c r="BB299" s="2"/>
      <c r="BC299" s="2"/>
      <c r="BD299" s="2">
        <f t="shared" si="268"/>
        <v>9556.0400000000009</v>
      </c>
      <c r="BE299" s="2">
        <f t="shared" si="269"/>
        <v>2.20585307397414E-3</v>
      </c>
      <c r="BF299" s="2">
        <f t="shared" si="270"/>
        <v>-9556.0400000000009</v>
      </c>
      <c r="BG299" s="2">
        <v>8279.56</v>
      </c>
      <c r="BH299" s="2">
        <v>10000</v>
      </c>
      <c r="BI299" s="2">
        <v>5017.04</v>
      </c>
      <c r="BJ299" s="2"/>
      <c r="BK299" s="2"/>
      <c r="BL299" s="2">
        <v>10000</v>
      </c>
      <c r="BM299" s="2">
        <v>10000</v>
      </c>
      <c r="BN299" s="2">
        <v>11915.08</v>
      </c>
      <c r="BO299" s="2">
        <v>2000</v>
      </c>
      <c r="BP299" s="2"/>
      <c r="BQ299" s="2">
        <v>9795.08</v>
      </c>
      <c r="BR299" s="22">
        <f>SUM(BM299+BO299-BP299)</f>
        <v>12000</v>
      </c>
      <c r="BS299" s="2">
        <v>11915.08</v>
      </c>
      <c r="BT299" s="402">
        <f t="shared" si="314"/>
        <v>99.292333333333332</v>
      </c>
    </row>
    <row r="300" spans="1:72" x14ac:dyDescent="0.2">
      <c r="A300" s="24" t="s">
        <v>128</v>
      </c>
      <c r="B300" s="31"/>
      <c r="C300" s="20"/>
      <c r="D300" s="20"/>
      <c r="E300" s="20"/>
      <c r="F300" s="20"/>
      <c r="G300" s="20"/>
      <c r="H300" s="20"/>
      <c r="I300" s="32" t="s">
        <v>21</v>
      </c>
      <c r="J300" s="33" t="s">
        <v>160</v>
      </c>
      <c r="K300" s="34" t="e">
        <f>SUM(#REF!)</f>
        <v>#REF!</v>
      </c>
      <c r="L300" s="34" t="e">
        <f>SUM(#REF!)</f>
        <v>#REF!</v>
      </c>
      <c r="M300" s="34" t="e">
        <f>SUM(#REF!)</f>
        <v>#REF!</v>
      </c>
      <c r="N300" s="22">
        <f t="shared" ref="N300:AQ300" si="370">SUM(N301)</f>
        <v>16000</v>
      </c>
      <c r="O300" s="22">
        <f t="shared" si="370"/>
        <v>16000</v>
      </c>
      <c r="P300" s="22">
        <f t="shared" si="370"/>
        <v>25000</v>
      </c>
      <c r="Q300" s="22">
        <f t="shared" si="370"/>
        <v>25000</v>
      </c>
      <c r="R300" s="22">
        <f t="shared" si="370"/>
        <v>16786.14</v>
      </c>
      <c r="S300" s="22">
        <f t="shared" si="370"/>
        <v>25000</v>
      </c>
      <c r="T300" s="22">
        <f t="shared" si="370"/>
        <v>16422</v>
      </c>
      <c r="U300" s="22">
        <f t="shared" si="370"/>
        <v>0</v>
      </c>
      <c r="V300" s="22">
        <f t="shared" si="370"/>
        <v>200</v>
      </c>
      <c r="W300" s="22">
        <f t="shared" si="370"/>
        <v>25000</v>
      </c>
      <c r="X300" s="22">
        <f t="shared" si="370"/>
        <v>25000</v>
      </c>
      <c r="Y300" s="22">
        <f t="shared" si="370"/>
        <v>30000</v>
      </c>
      <c r="Z300" s="22">
        <f t="shared" si="370"/>
        <v>30000</v>
      </c>
      <c r="AA300" s="22">
        <f t="shared" si="370"/>
        <v>30000</v>
      </c>
      <c r="AB300" s="22">
        <f t="shared" si="370"/>
        <v>15498.58</v>
      </c>
      <c r="AC300" s="22">
        <f t="shared" si="370"/>
        <v>30000</v>
      </c>
      <c r="AD300" s="22">
        <f t="shared" si="370"/>
        <v>45000</v>
      </c>
      <c r="AE300" s="22">
        <f t="shared" si="370"/>
        <v>0</v>
      </c>
      <c r="AF300" s="22">
        <f t="shared" si="370"/>
        <v>0</v>
      </c>
      <c r="AG300" s="22">
        <f t="shared" si="370"/>
        <v>45000</v>
      </c>
      <c r="AH300" s="22">
        <f t="shared" si="370"/>
        <v>28479.629999999997</v>
      </c>
      <c r="AI300" s="22">
        <f t="shared" si="370"/>
        <v>45000</v>
      </c>
      <c r="AJ300" s="22">
        <f t="shared" si="370"/>
        <v>12998.7</v>
      </c>
      <c r="AK300" s="22">
        <f t="shared" si="370"/>
        <v>45000</v>
      </c>
      <c r="AL300" s="22">
        <f t="shared" si="370"/>
        <v>0</v>
      </c>
      <c r="AM300" s="22">
        <f t="shared" si="370"/>
        <v>0</v>
      </c>
      <c r="AN300" s="22">
        <f t="shared" si="370"/>
        <v>45000</v>
      </c>
      <c r="AO300" s="22">
        <f t="shared" ref="AO300:AO363" si="371">SUM(AN300/$AN$2)</f>
        <v>5972.5263786581718</v>
      </c>
      <c r="AP300" s="22">
        <f t="shared" si="370"/>
        <v>34000</v>
      </c>
      <c r="AQ300" s="22">
        <f t="shared" si="370"/>
        <v>0</v>
      </c>
      <c r="AR300" s="22">
        <f t="shared" ref="AR300:AR363" si="372">SUM(AP300/$AN$2)</f>
        <v>4512.5754860972856</v>
      </c>
      <c r="AS300" s="22"/>
      <c r="AT300" s="22">
        <f t="shared" ref="AT300:AV300" si="373">SUM(AT301)</f>
        <v>0</v>
      </c>
      <c r="AU300" s="22">
        <f t="shared" si="373"/>
        <v>0</v>
      </c>
      <c r="AV300" s="22">
        <f t="shared" si="373"/>
        <v>0</v>
      </c>
      <c r="AW300" s="22">
        <f t="shared" si="364"/>
        <v>4512.5754860972856</v>
      </c>
      <c r="AX300" s="2"/>
      <c r="AY300" s="2"/>
      <c r="AZ300" s="2"/>
      <c r="BA300" s="2"/>
      <c r="BB300" s="2"/>
      <c r="BC300" s="2"/>
      <c r="BD300" s="2">
        <f t="shared" si="268"/>
        <v>0</v>
      </c>
      <c r="BE300" s="2">
        <f t="shared" si="269"/>
        <v>4512.5754860972856</v>
      </c>
      <c r="BF300" s="2">
        <f t="shared" si="270"/>
        <v>0</v>
      </c>
      <c r="BG300" s="2">
        <f>SUM(BG303)</f>
        <v>1350</v>
      </c>
      <c r="BH300" s="2">
        <f>SUM(BH303)</f>
        <v>3850</v>
      </c>
      <c r="BI300" s="2">
        <f t="shared" ref="BI300:BS300" si="374">SUM(BI303)</f>
        <v>0</v>
      </c>
      <c r="BJ300" s="2">
        <f t="shared" si="374"/>
        <v>0</v>
      </c>
      <c r="BK300" s="2">
        <f t="shared" si="374"/>
        <v>0</v>
      </c>
      <c r="BL300" s="2">
        <f t="shared" si="374"/>
        <v>3850</v>
      </c>
      <c r="BM300" s="2">
        <f t="shared" si="374"/>
        <v>3850</v>
      </c>
      <c r="BN300" s="2">
        <f t="shared" si="374"/>
        <v>1650</v>
      </c>
      <c r="BO300" s="2">
        <f t="shared" si="374"/>
        <v>300</v>
      </c>
      <c r="BP300" s="2">
        <f t="shared" si="374"/>
        <v>500</v>
      </c>
      <c r="BQ300" s="2">
        <f t="shared" si="374"/>
        <v>0</v>
      </c>
      <c r="BR300" s="2">
        <f t="shared" si="374"/>
        <v>3650</v>
      </c>
      <c r="BS300" s="2">
        <f t="shared" si="374"/>
        <v>1650</v>
      </c>
      <c r="BT300" s="402">
        <f t="shared" si="314"/>
        <v>45.205479452054789</v>
      </c>
    </row>
    <row r="301" spans="1:72" hidden="1" x14ac:dyDescent="0.2">
      <c r="A301" s="19"/>
      <c r="B301" s="20"/>
      <c r="C301" s="20"/>
      <c r="D301" s="20"/>
      <c r="E301" s="20"/>
      <c r="F301" s="20"/>
      <c r="G301" s="20"/>
      <c r="H301" s="20"/>
      <c r="I301" s="26" t="s">
        <v>124</v>
      </c>
      <c r="J301" s="27"/>
      <c r="K301" s="28" t="e">
        <f>SUM(#REF!)</f>
        <v>#REF!</v>
      </c>
      <c r="L301" s="28" t="e">
        <f>SUM(#REF!)</f>
        <v>#REF!</v>
      </c>
      <c r="M301" s="28" t="e">
        <f>SUM(#REF!)</f>
        <v>#REF!</v>
      </c>
      <c r="N301" s="28">
        <f t="shared" ref="N301:AQ301" si="375">SUM(N303)</f>
        <v>16000</v>
      </c>
      <c r="O301" s="28">
        <f t="shared" si="375"/>
        <v>16000</v>
      </c>
      <c r="P301" s="28">
        <f t="shared" si="375"/>
        <v>25000</v>
      </c>
      <c r="Q301" s="28">
        <f t="shared" si="375"/>
        <v>25000</v>
      </c>
      <c r="R301" s="28">
        <f t="shared" si="375"/>
        <v>16786.14</v>
      </c>
      <c r="S301" s="28">
        <f t="shared" si="375"/>
        <v>25000</v>
      </c>
      <c r="T301" s="28">
        <f t="shared" si="375"/>
        <v>16422</v>
      </c>
      <c r="U301" s="28">
        <f t="shared" si="375"/>
        <v>0</v>
      </c>
      <c r="V301" s="28">
        <f t="shared" si="375"/>
        <v>200</v>
      </c>
      <c r="W301" s="28">
        <f t="shared" si="375"/>
        <v>25000</v>
      </c>
      <c r="X301" s="28">
        <f t="shared" si="375"/>
        <v>25000</v>
      </c>
      <c r="Y301" s="28">
        <f t="shared" si="375"/>
        <v>30000</v>
      </c>
      <c r="Z301" s="28">
        <f t="shared" si="375"/>
        <v>30000</v>
      </c>
      <c r="AA301" s="28">
        <f t="shared" si="375"/>
        <v>30000</v>
      </c>
      <c r="AB301" s="28">
        <f t="shared" si="375"/>
        <v>15498.58</v>
      </c>
      <c r="AC301" s="28">
        <f t="shared" si="375"/>
        <v>30000</v>
      </c>
      <c r="AD301" s="28">
        <f t="shared" si="375"/>
        <v>45000</v>
      </c>
      <c r="AE301" s="28">
        <f t="shared" si="375"/>
        <v>0</v>
      </c>
      <c r="AF301" s="28">
        <f t="shared" si="375"/>
        <v>0</v>
      </c>
      <c r="AG301" s="28">
        <f t="shared" si="375"/>
        <v>45000</v>
      </c>
      <c r="AH301" s="28">
        <f t="shared" si="375"/>
        <v>28479.629999999997</v>
      </c>
      <c r="AI301" s="28">
        <f t="shared" si="375"/>
        <v>45000</v>
      </c>
      <c r="AJ301" s="28">
        <f t="shared" si="375"/>
        <v>12998.7</v>
      </c>
      <c r="AK301" s="28">
        <f t="shared" si="375"/>
        <v>45000</v>
      </c>
      <c r="AL301" s="28">
        <f t="shared" si="375"/>
        <v>0</v>
      </c>
      <c r="AM301" s="28">
        <f t="shared" si="375"/>
        <v>0</v>
      </c>
      <c r="AN301" s="28">
        <f t="shared" si="375"/>
        <v>45000</v>
      </c>
      <c r="AO301" s="22">
        <f t="shared" si="371"/>
        <v>5972.5263786581718</v>
      </c>
      <c r="AP301" s="28">
        <f t="shared" si="375"/>
        <v>34000</v>
      </c>
      <c r="AQ301" s="28">
        <f t="shared" si="375"/>
        <v>0</v>
      </c>
      <c r="AR301" s="22">
        <f t="shared" si="372"/>
        <v>4512.5754860972856</v>
      </c>
      <c r="AS301" s="22"/>
      <c r="AT301" s="22">
        <f t="shared" ref="AT301:AV301" si="376">SUM(AT303)</f>
        <v>0</v>
      </c>
      <c r="AU301" s="22">
        <f t="shared" si="376"/>
        <v>0</v>
      </c>
      <c r="AV301" s="22">
        <f t="shared" si="376"/>
        <v>0</v>
      </c>
      <c r="AW301" s="22">
        <f t="shared" si="364"/>
        <v>4512.5754860972856</v>
      </c>
      <c r="AX301" s="2"/>
      <c r="AY301" s="2"/>
      <c r="AZ301" s="2"/>
      <c r="BA301" s="2"/>
      <c r="BB301" s="2"/>
      <c r="BC301" s="2"/>
      <c r="BD301" s="2">
        <f t="shared" ref="BD301:BD365" si="377">SUM(AX301+AY301+AZ301+BA301+BB301+BC301)</f>
        <v>0</v>
      </c>
      <c r="BE301" s="2">
        <f t="shared" si="269"/>
        <v>4512.5754860972856</v>
      </c>
      <c r="BF301" s="2">
        <f t="shared" si="270"/>
        <v>0</v>
      </c>
      <c r="BG301" s="2"/>
      <c r="BH301" s="2">
        <f>SUM(BH300)</f>
        <v>3850</v>
      </c>
      <c r="BI301" s="2">
        <f t="shared" ref="BI301:BS301" si="378">SUM(BI300)</f>
        <v>0</v>
      </c>
      <c r="BJ301" s="2">
        <f t="shared" si="378"/>
        <v>0</v>
      </c>
      <c r="BK301" s="2">
        <f t="shared" si="378"/>
        <v>0</v>
      </c>
      <c r="BL301" s="2">
        <f t="shared" si="378"/>
        <v>3850</v>
      </c>
      <c r="BM301" s="2">
        <f t="shared" si="378"/>
        <v>3850</v>
      </c>
      <c r="BN301" s="2">
        <f t="shared" si="378"/>
        <v>1650</v>
      </c>
      <c r="BO301" s="2">
        <f t="shared" si="378"/>
        <v>300</v>
      </c>
      <c r="BP301" s="2">
        <f t="shared" si="378"/>
        <v>500</v>
      </c>
      <c r="BQ301" s="2"/>
      <c r="BR301" s="2">
        <f t="shared" si="378"/>
        <v>3650</v>
      </c>
      <c r="BS301" s="2">
        <f t="shared" si="378"/>
        <v>1650</v>
      </c>
      <c r="BT301" s="402">
        <f t="shared" si="314"/>
        <v>45.205479452054789</v>
      </c>
    </row>
    <row r="302" spans="1:72" hidden="1" x14ac:dyDescent="0.2">
      <c r="A302" s="19"/>
      <c r="B302" s="31" t="s">
        <v>367</v>
      </c>
      <c r="C302" s="20"/>
      <c r="D302" s="20"/>
      <c r="E302" s="20"/>
      <c r="F302" s="20"/>
      <c r="G302" s="20"/>
      <c r="H302" s="20"/>
      <c r="I302" s="32" t="s">
        <v>368</v>
      </c>
      <c r="J302" s="33" t="s">
        <v>31</v>
      </c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2">
        <f t="shared" si="371"/>
        <v>0</v>
      </c>
      <c r="AP302" s="28">
        <v>34000</v>
      </c>
      <c r="AQ302" s="28"/>
      <c r="AR302" s="22">
        <f t="shared" si="372"/>
        <v>4512.5754860972856</v>
      </c>
      <c r="AS302" s="22"/>
      <c r="AT302" s="22">
        <v>34000</v>
      </c>
      <c r="AU302" s="22"/>
      <c r="AV302" s="22"/>
      <c r="AW302" s="22">
        <f t="shared" si="364"/>
        <v>4512.5754860972856</v>
      </c>
      <c r="AX302" s="2"/>
      <c r="AY302" s="2"/>
      <c r="AZ302" s="2"/>
      <c r="BA302" s="2"/>
      <c r="BB302" s="2"/>
      <c r="BC302" s="2"/>
      <c r="BD302" s="2">
        <f t="shared" si="377"/>
        <v>0</v>
      </c>
      <c r="BE302" s="2">
        <f t="shared" ref="BE302:BE366" si="379">SUM(AW302-BD302)</f>
        <v>4512.5754860972856</v>
      </c>
      <c r="BF302" s="2">
        <f t="shared" si="270"/>
        <v>0</v>
      </c>
      <c r="BG302" s="2"/>
      <c r="BH302" s="2">
        <f>SUM(BL306:BL308)</f>
        <v>3850</v>
      </c>
      <c r="BI302" s="2" t="e">
        <f>SUM(#REF!)</f>
        <v>#REF!</v>
      </c>
      <c r="BJ302" s="2" t="e">
        <f>SUM(#REF!)</f>
        <v>#REF!</v>
      </c>
      <c r="BK302" s="2">
        <f>SUM(BM306:BM308)</f>
        <v>3850</v>
      </c>
      <c r="BL302" s="2"/>
      <c r="BM302" s="2"/>
      <c r="BN302" s="2"/>
      <c r="BO302" s="2"/>
      <c r="BP302" s="2"/>
      <c r="BQ302" s="2"/>
      <c r="BR302" s="22">
        <f>SUM(BM302+BO302-BP302)</f>
        <v>0</v>
      </c>
      <c r="BS302" s="2"/>
      <c r="BT302" s="402" t="e">
        <f t="shared" si="314"/>
        <v>#DIV/0!</v>
      </c>
    </row>
    <row r="303" spans="1:72" x14ac:dyDescent="0.2">
      <c r="A303" s="42"/>
      <c r="B303" s="35"/>
      <c r="C303" s="35"/>
      <c r="D303" s="35"/>
      <c r="E303" s="35"/>
      <c r="F303" s="35"/>
      <c r="G303" s="35"/>
      <c r="H303" s="35"/>
      <c r="I303" s="21">
        <v>3</v>
      </c>
      <c r="J303" s="5" t="s">
        <v>4</v>
      </c>
      <c r="K303" s="28"/>
      <c r="L303" s="28"/>
      <c r="M303" s="28"/>
      <c r="N303" s="28">
        <f>SUM(N304+N312)</f>
        <v>16000</v>
      </c>
      <c r="O303" s="28">
        <f>SUM(O304+O312)</f>
        <v>16000</v>
      </c>
      <c r="P303" s="28">
        <f>SUM(P304)</f>
        <v>25000</v>
      </c>
      <c r="Q303" s="28">
        <f>SUM(Q304)</f>
        <v>25000</v>
      </c>
      <c r="R303" s="28">
        <f>SUM(R304+R312)</f>
        <v>16786.14</v>
      </c>
      <c r="S303" s="28">
        <f>SUM(S304+S312)</f>
        <v>25000</v>
      </c>
      <c r="T303" s="28">
        <f>SUM(T304+T312)</f>
        <v>16422</v>
      </c>
      <c r="U303" s="28">
        <f t="shared" ref="U303:AQ303" si="380">SUM(U304+U312)</f>
        <v>0</v>
      </c>
      <c r="V303" s="28">
        <f t="shared" si="380"/>
        <v>200</v>
      </c>
      <c r="W303" s="28">
        <f t="shared" si="380"/>
        <v>25000</v>
      </c>
      <c r="X303" s="28">
        <f t="shared" si="380"/>
        <v>25000</v>
      </c>
      <c r="Y303" s="28">
        <f t="shared" si="380"/>
        <v>30000</v>
      </c>
      <c r="Z303" s="28">
        <f t="shared" si="380"/>
        <v>30000</v>
      </c>
      <c r="AA303" s="28">
        <f t="shared" si="380"/>
        <v>30000</v>
      </c>
      <c r="AB303" s="28">
        <f t="shared" si="380"/>
        <v>15498.58</v>
      </c>
      <c r="AC303" s="28">
        <f t="shared" si="380"/>
        <v>30000</v>
      </c>
      <c r="AD303" s="28">
        <f t="shared" si="380"/>
        <v>45000</v>
      </c>
      <c r="AE303" s="28">
        <f t="shared" si="380"/>
        <v>0</v>
      </c>
      <c r="AF303" s="28">
        <f t="shared" si="380"/>
        <v>0</v>
      </c>
      <c r="AG303" s="28">
        <f t="shared" si="380"/>
        <v>45000</v>
      </c>
      <c r="AH303" s="28">
        <f t="shared" si="380"/>
        <v>28479.629999999997</v>
      </c>
      <c r="AI303" s="28">
        <f t="shared" si="380"/>
        <v>45000</v>
      </c>
      <c r="AJ303" s="28">
        <f t="shared" si="380"/>
        <v>12998.7</v>
      </c>
      <c r="AK303" s="28">
        <f t="shared" si="380"/>
        <v>45000</v>
      </c>
      <c r="AL303" s="28">
        <f t="shared" si="380"/>
        <v>0</v>
      </c>
      <c r="AM303" s="28">
        <f t="shared" si="380"/>
        <v>0</v>
      </c>
      <c r="AN303" s="28">
        <f t="shared" si="380"/>
        <v>45000</v>
      </c>
      <c r="AO303" s="22">
        <f t="shared" si="371"/>
        <v>5972.5263786581718</v>
      </c>
      <c r="AP303" s="28">
        <f t="shared" si="380"/>
        <v>34000</v>
      </c>
      <c r="AQ303" s="28">
        <f t="shared" si="380"/>
        <v>0</v>
      </c>
      <c r="AR303" s="22">
        <f t="shared" si="372"/>
        <v>4512.5754860972856</v>
      </c>
      <c r="AS303" s="22"/>
      <c r="AT303" s="22">
        <f t="shared" ref="AT303:AV303" si="381">SUM(AT304+AT312)</f>
        <v>0</v>
      </c>
      <c r="AU303" s="22">
        <f t="shared" si="381"/>
        <v>0</v>
      </c>
      <c r="AV303" s="22">
        <f t="shared" si="381"/>
        <v>0</v>
      </c>
      <c r="AW303" s="22">
        <f t="shared" si="364"/>
        <v>4512.5754860972856</v>
      </c>
      <c r="AX303" s="2"/>
      <c r="AY303" s="2"/>
      <c r="AZ303" s="2"/>
      <c r="BA303" s="2"/>
      <c r="BB303" s="2"/>
      <c r="BC303" s="2"/>
      <c r="BD303" s="2">
        <f t="shared" si="377"/>
        <v>0</v>
      </c>
      <c r="BE303" s="2">
        <f t="shared" si="379"/>
        <v>4512.5754860972856</v>
      </c>
      <c r="BF303" s="2">
        <f t="shared" ref="BF303:BF367" si="382">SUM(BE303-AW303)</f>
        <v>0</v>
      </c>
      <c r="BG303" s="2">
        <f t="shared" ref="BG303:BS304" si="383">SUM(BG304)</f>
        <v>1350</v>
      </c>
      <c r="BH303" s="2">
        <f t="shared" si="383"/>
        <v>3850</v>
      </c>
      <c r="BI303" s="2">
        <f t="shared" si="383"/>
        <v>0</v>
      </c>
      <c r="BJ303" s="2">
        <f t="shared" si="383"/>
        <v>0</v>
      </c>
      <c r="BK303" s="2">
        <f t="shared" si="383"/>
        <v>0</v>
      </c>
      <c r="BL303" s="2">
        <f t="shared" si="383"/>
        <v>3850</v>
      </c>
      <c r="BM303" s="2">
        <f t="shared" si="383"/>
        <v>3850</v>
      </c>
      <c r="BN303" s="2">
        <f t="shared" si="383"/>
        <v>1650</v>
      </c>
      <c r="BO303" s="2">
        <f t="shared" si="383"/>
        <v>300</v>
      </c>
      <c r="BP303" s="2">
        <f t="shared" si="383"/>
        <v>500</v>
      </c>
      <c r="BQ303" s="2">
        <f t="shared" si="383"/>
        <v>0</v>
      </c>
      <c r="BR303" s="2">
        <f t="shared" si="383"/>
        <v>3650</v>
      </c>
      <c r="BS303" s="2">
        <f t="shared" si="383"/>
        <v>1650</v>
      </c>
      <c r="BT303" s="402">
        <f t="shared" si="314"/>
        <v>45.205479452054789</v>
      </c>
    </row>
    <row r="304" spans="1:72" x14ac:dyDescent="0.2">
      <c r="A304" s="29"/>
      <c r="B304" s="36" t="s">
        <v>368</v>
      </c>
      <c r="C304" s="35"/>
      <c r="D304" s="35"/>
      <c r="E304" s="35"/>
      <c r="F304" s="35"/>
      <c r="G304" s="35"/>
      <c r="H304" s="35"/>
      <c r="I304" s="21">
        <v>37</v>
      </c>
      <c r="J304" s="5" t="s">
        <v>51</v>
      </c>
      <c r="K304" s="22">
        <f t="shared" ref="K304:AE305" si="384">SUM(K305)</f>
        <v>25650</v>
      </c>
      <c r="L304" s="22">
        <f t="shared" si="384"/>
        <v>40000</v>
      </c>
      <c r="M304" s="22">
        <f t="shared" si="384"/>
        <v>40000</v>
      </c>
      <c r="N304" s="22">
        <f t="shared" si="384"/>
        <v>16000</v>
      </c>
      <c r="O304" s="22">
        <f t="shared" si="384"/>
        <v>16000</v>
      </c>
      <c r="P304" s="22">
        <f t="shared" si="384"/>
        <v>25000</v>
      </c>
      <c r="Q304" s="22">
        <f t="shared" si="384"/>
        <v>25000</v>
      </c>
      <c r="R304" s="22">
        <f t="shared" si="384"/>
        <v>14665.8</v>
      </c>
      <c r="S304" s="22">
        <f t="shared" si="384"/>
        <v>25000</v>
      </c>
      <c r="T304" s="22">
        <f t="shared" si="384"/>
        <v>16422</v>
      </c>
      <c r="U304" s="22">
        <f t="shared" si="384"/>
        <v>0</v>
      </c>
      <c r="V304" s="22">
        <f t="shared" si="384"/>
        <v>200</v>
      </c>
      <c r="W304" s="22">
        <f t="shared" si="384"/>
        <v>25000</v>
      </c>
      <c r="X304" s="22">
        <f t="shared" si="384"/>
        <v>25000</v>
      </c>
      <c r="Y304" s="22">
        <f t="shared" si="384"/>
        <v>30000</v>
      </c>
      <c r="Z304" s="22">
        <f t="shared" si="384"/>
        <v>30000</v>
      </c>
      <c r="AA304" s="22">
        <f t="shared" si="384"/>
        <v>30000</v>
      </c>
      <c r="AB304" s="22">
        <f t="shared" si="384"/>
        <v>15498.58</v>
      </c>
      <c r="AC304" s="22">
        <f t="shared" si="384"/>
        <v>30000</v>
      </c>
      <c r="AD304" s="22">
        <f t="shared" si="384"/>
        <v>45000</v>
      </c>
      <c r="AE304" s="22">
        <f t="shared" si="384"/>
        <v>0</v>
      </c>
      <c r="AF304" s="22">
        <f t="shared" ref="AF304:AP304" si="385">SUM(AF305)</f>
        <v>0</v>
      </c>
      <c r="AG304" s="22">
        <f t="shared" si="385"/>
        <v>45000</v>
      </c>
      <c r="AH304" s="22">
        <f t="shared" si="385"/>
        <v>28479.629999999997</v>
      </c>
      <c r="AI304" s="22">
        <f t="shared" si="385"/>
        <v>45000</v>
      </c>
      <c r="AJ304" s="22">
        <f t="shared" si="385"/>
        <v>12998.7</v>
      </c>
      <c r="AK304" s="22">
        <f t="shared" si="385"/>
        <v>45000</v>
      </c>
      <c r="AL304" s="22">
        <f t="shared" si="385"/>
        <v>0</v>
      </c>
      <c r="AM304" s="22">
        <f t="shared" si="385"/>
        <v>0</v>
      </c>
      <c r="AN304" s="22">
        <f t="shared" si="385"/>
        <v>45000</v>
      </c>
      <c r="AO304" s="22">
        <f t="shared" si="371"/>
        <v>5972.5263786581718</v>
      </c>
      <c r="AP304" s="22">
        <f t="shared" si="385"/>
        <v>34000</v>
      </c>
      <c r="AQ304" s="22"/>
      <c r="AR304" s="22">
        <f t="shared" si="372"/>
        <v>4512.5754860972856</v>
      </c>
      <c r="AS304" s="22"/>
      <c r="AT304" s="22">
        <f t="shared" ref="AT304:AV304" si="386">SUM(AT305)</f>
        <v>0</v>
      </c>
      <c r="AU304" s="22">
        <f t="shared" si="386"/>
        <v>0</v>
      </c>
      <c r="AV304" s="22">
        <f t="shared" si="386"/>
        <v>0</v>
      </c>
      <c r="AW304" s="22">
        <f t="shared" si="364"/>
        <v>4512.5754860972856</v>
      </c>
      <c r="AX304" s="2"/>
      <c r="AY304" s="2"/>
      <c r="AZ304" s="2"/>
      <c r="BA304" s="2"/>
      <c r="BB304" s="2"/>
      <c r="BC304" s="2"/>
      <c r="BD304" s="2">
        <f t="shared" si="377"/>
        <v>0</v>
      </c>
      <c r="BE304" s="2">
        <f t="shared" si="379"/>
        <v>4512.5754860972856</v>
      </c>
      <c r="BF304" s="2">
        <f t="shared" si="382"/>
        <v>0</v>
      </c>
      <c r="BG304" s="2">
        <f t="shared" si="383"/>
        <v>1350</v>
      </c>
      <c r="BH304" s="2">
        <f t="shared" si="383"/>
        <v>3850</v>
      </c>
      <c r="BI304" s="2">
        <f t="shared" si="383"/>
        <v>0</v>
      </c>
      <c r="BJ304" s="2">
        <f t="shared" si="383"/>
        <v>0</v>
      </c>
      <c r="BK304" s="2">
        <f t="shared" si="383"/>
        <v>0</v>
      </c>
      <c r="BL304" s="2">
        <f t="shared" si="383"/>
        <v>3850</v>
      </c>
      <c r="BM304" s="2">
        <f t="shared" si="383"/>
        <v>3850</v>
      </c>
      <c r="BN304" s="2">
        <f t="shared" si="383"/>
        <v>1650</v>
      </c>
      <c r="BO304" s="2">
        <f t="shared" si="383"/>
        <v>300</v>
      </c>
      <c r="BP304" s="2">
        <f t="shared" si="383"/>
        <v>500</v>
      </c>
      <c r="BQ304" s="2">
        <f t="shared" si="383"/>
        <v>0</v>
      </c>
      <c r="BR304" s="2">
        <f t="shared" si="383"/>
        <v>3650</v>
      </c>
      <c r="BS304" s="2">
        <f t="shared" si="383"/>
        <v>1650</v>
      </c>
      <c r="BT304" s="402">
        <f t="shared" si="314"/>
        <v>45.205479452054789</v>
      </c>
    </row>
    <row r="305" spans="1:72" x14ac:dyDescent="0.2">
      <c r="A305" s="24"/>
      <c r="B305" s="31"/>
      <c r="C305" s="20"/>
      <c r="D305" s="20"/>
      <c r="E305" s="20"/>
      <c r="F305" s="20"/>
      <c r="G305" s="20"/>
      <c r="H305" s="20"/>
      <c r="I305" s="32">
        <v>372</v>
      </c>
      <c r="J305" s="33" t="s">
        <v>125</v>
      </c>
      <c r="K305" s="34">
        <f t="shared" si="384"/>
        <v>25650</v>
      </c>
      <c r="L305" s="34">
        <f t="shared" si="384"/>
        <v>40000</v>
      </c>
      <c r="M305" s="34">
        <f t="shared" si="384"/>
        <v>40000</v>
      </c>
      <c r="N305" s="34">
        <f t="shared" ref="N305:AP305" si="387">SUM(N306:N308)</f>
        <v>16000</v>
      </c>
      <c r="O305" s="34">
        <f t="shared" si="387"/>
        <v>16000</v>
      </c>
      <c r="P305" s="34">
        <f t="shared" si="387"/>
        <v>25000</v>
      </c>
      <c r="Q305" s="34">
        <f t="shared" si="387"/>
        <v>25000</v>
      </c>
      <c r="R305" s="34">
        <f t="shared" si="387"/>
        <v>14665.8</v>
      </c>
      <c r="S305" s="34">
        <f t="shared" si="387"/>
        <v>25000</v>
      </c>
      <c r="T305" s="34">
        <f t="shared" si="387"/>
        <v>16422</v>
      </c>
      <c r="U305" s="34">
        <f t="shared" si="387"/>
        <v>0</v>
      </c>
      <c r="V305" s="34">
        <f t="shared" si="387"/>
        <v>200</v>
      </c>
      <c r="W305" s="34">
        <f t="shared" si="387"/>
        <v>25000</v>
      </c>
      <c r="X305" s="34">
        <f t="shared" si="387"/>
        <v>25000</v>
      </c>
      <c r="Y305" s="34">
        <f t="shared" si="387"/>
        <v>30000</v>
      </c>
      <c r="Z305" s="34">
        <f t="shared" si="387"/>
        <v>30000</v>
      </c>
      <c r="AA305" s="34">
        <f t="shared" si="387"/>
        <v>30000</v>
      </c>
      <c r="AB305" s="34">
        <f t="shared" si="387"/>
        <v>15498.58</v>
      </c>
      <c r="AC305" s="34">
        <f t="shared" si="387"/>
        <v>30000</v>
      </c>
      <c r="AD305" s="34">
        <f t="shared" si="387"/>
        <v>45000</v>
      </c>
      <c r="AE305" s="34">
        <f t="shared" si="387"/>
        <v>0</v>
      </c>
      <c r="AF305" s="34">
        <f t="shared" si="387"/>
        <v>0</v>
      </c>
      <c r="AG305" s="34">
        <f t="shared" si="387"/>
        <v>45000</v>
      </c>
      <c r="AH305" s="34">
        <f t="shared" si="387"/>
        <v>28479.629999999997</v>
      </c>
      <c r="AI305" s="34">
        <f t="shared" si="387"/>
        <v>45000</v>
      </c>
      <c r="AJ305" s="34">
        <f t="shared" si="387"/>
        <v>12998.7</v>
      </c>
      <c r="AK305" s="34">
        <f t="shared" si="387"/>
        <v>45000</v>
      </c>
      <c r="AL305" s="34">
        <f t="shared" si="387"/>
        <v>0</v>
      </c>
      <c r="AM305" s="34">
        <f t="shared" si="387"/>
        <v>0</v>
      </c>
      <c r="AN305" s="34">
        <f t="shared" si="387"/>
        <v>45000</v>
      </c>
      <c r="AO305" s="22">
        <f t="shared" si="371"/>
        <v>5972.5263786581718</v>
      </c>
      <c r="AP305" s="34">
        <f t="shared" si="387"/>
        <v>34000</v>
      </c>
      <c r="AQ305" s="34"/>
      <c r="AR305" s="22">
        <f t="shared" si="372"/>
        <v>4512.5754860972856</v>
      </c>
      <c r="AS305" s="22"/>
      <c r="AT305" s="22">
        <f t="shared" ref="AT305:AV305" si="388">SUM(AT306:AT308)</f>
        <v>0</v>
      </c>
      <c r="AU305" s="22">
        <f t="shared" si="388"/>
        <v>0</v>
      </c>
      <c r="AV305" s="22">
        <f t="shared" si="388"/>
        <v>0</v>
      </c>
      <c r="AW305" s="22">
        <f t="shared" si="364"/>
        <v>4512.5754860972856</v>
      </c>
      <c r="AX305" s="2"/>
      <c r="AY305" s="2"/>
      <c r="AZ305" s="2"/>
      <c r="BA305" s="2"/>
      <c r="BB305" s="2"/>
      <c r="BC305" s="2"/>
      <c r="BD305" s="2">
        <f t="shared" si="377"/>
        <v>0</v>
      </c>
      <c r="BE305" s="2">
        <f t="shared" si="379"/>
        <v>4512.5754860972856</v>
      </c>
      <c r="BF305" s="2">
        <f t="shared" si="382"/>
        <v>0</v>
      </c>
      <c r="BG305" s="2">
        <f>SUM(BG306:BG308)</f>
        <v>1350</v>
      </c>
      <c r="BH305" s="2">
        <f>SUM(BH306:BH308)</f>
        <v>3850</v>
      </c>
      <c r="BI305" s="2">
        <f t="shared" ref="BI305:BS305" si="389">SUM(BI306:BI308)</f>
        <v>0</v>
      </c>
      <c r="BJ305" s="2">
        <f t="shared" si="389"/>
        <v>0</v>
      </c>
      <c r="BK305" s="2">
        <f t="shared" si="389"/>
        <v>0</v>
      </c>
      <c r="BL305" s="2">
        <f t="shared" si="389"/>
        <v>3850</v>
      </c>
      <c r="BM305" s="2">
        <f t="shared" si="389"/>
        <v>3850</v>
      </c>
      <c r="BN305" s="2">
        <f t="shared" si="389"/>
        <v>1650</v>
      </c>
      <c r="BO305" s="2">
        <f t="shared" si="389"/>
        <v>300</v>
      </c>
      <c r="BP305" s="2">
        <f t="shared" si="389"/>
        <v>500</v>
      </c>
      <c r="BQ305" s="2">
        <f t="shared" si="389"/>
        <v>0</v>
      </c>
      <c r="BR305" s="2">
        <f t="shared" si="389"/>
        <v>3650</v>
      </c>
      <c r="BS305" s="2">
        <f t="shared" si="389"/>
        <v>1650</v>
      </c>
      <c r="BT305" s="402">
        <f t="shared" si="314"/>
        <v>45.205479452054789</v>
      </c>
    </row>
    <row r="306" spans="1:72" x14ac:dyDescent="0.2">
      <c r="A306" s="24"/>
      <c r="B306" s="31"/>
      <c r="C306" s="20"/>
      <c r="D306" s="20"/>
      <c r="E306" s="20"/>
      <c r="F306" s="20"/>
      <c r="G306" s="20"/>
      <c r="H306" s="20"/>
      <c r="I306" s="32">
        <v>37211</v>
      </c>
      <c r="J306" s="33" t="s">
        <v>158</v>
      </c>
      <c r="K306" s="34">
        <v>25650</v>
      </c>
      <c r="L306" s="34">
        <v>40000</v>
      </c>
      <c r="M306" s="34">
        <v>40000</v>
      </c>
      <c r="N306" s="34">
        <v>6000</v>
      </c>
      <c r="O306" s="34">
        <v>6000</v>
      </c>
      <c r="P306" s="34">
        <v>10000</v>
      </c>
      <c r="Q306" s="34">
        <v>10000</v>
      </c>
      <c r="R306" s="34">
        <v>4289</v>
      </c>
      <c r="S306" s="34">
        <v>10000</v>
      </c>
      <c r="T306" s="34">
        <v>2847</v>
      </c>
      <c r="U306" s="34"/>
      <c r="V306" s="22">
        <f t="shared" si="217"/>
        <v>100</v>
      </c>
      <c r="W306" s="34">
        <v>10000</v>
      </c>
      <c r="X306" s="34">
        <v>10000</v>
      </c>
      <c r="Y306" s="34">
        <v>15000</v>
      </c>
      <c r="Z306" s="34">
        <v>10000</v>
      </c>
      <c r="AA306" s="34">
        <v>15000</v>
      </c>
      <c r="AB306" s="34"/>
      <c r="AC306" s="34">
        <v>15000</v>
      </c>
      <c r="AD306" s="34">
        <v>15000</v>
      </c>
      <c r="AE306" s="34"/>
      <c r="AF306" s="34"/>
      <c r="AG306" s="37">
        <f>SUM(AD306+AE306-AF306)</f>
        <v>15000</v>
      </c>
      <c r="AH306" s="34">
        <v>14980.98</v>
      </c>
      <c r="AI306" s="34">
        <v>15000</v>
      </c>
      <c r="AJ306" s="2">
        <v>0</v>
      </c>
      <c r="AK306" s="34">
        <v>15000</v>
      </c>
      <c r="AL306" s="34"/>
      <c r="AM306" s="34"/>
      <c r="AN306" s="2">
        <f t="shared" si="326"/>
        <v>15000</v>
      </c>
      <c r="AO306" s="22">
        <f t="shared" si="371"/>
        <v>1990.8421262193906</v>
      </c>
      <c r="AP306" s="2">
        <v>15000</v>
      </c>
      <c r="AQ306" s="2"/>
      <c r="AR306" s="22">
        <f t="shared" si="372"/>
        <v>1990.8421262193906</v>
      </c>
      <c r="AS306" s="22"/>
      <c r="AT306" s="22"/>
      <c r="AU306" s="22"/>
      <c r="AV306" s="22"/>
      <c r="AW306" s="22">
        <f t="shared" si="364"/>
        <v>1990.8421262193906</v>
      </c>
      <c r="AX306" s="2">
        <v>1990.84</v>
      </c>
      <c r="AY306" s="2"/>
      <c r="AZ306" s="2"/>
      <c r="BA306" s="2"/>
      <c r="BB306" s="2"/>
      <c r="BC306" s="2"/>
      <c r="BD306" s="2">
        <f t="shared" si="377"/>
        <v>1990.84</v>
      </c>
      <c r="BE306" s="2">
        <f t="shared" si="379"/>
        <v>2.1262193906750326E-3</v>
      </c>
      <c r="BF306" s="2">
        <f t="shared" si="382"/>
        <v>-1990.84</v>
      </c>
      <c r="BG306" s="2">
        <v>1350</v>
      </c>
      <c r="BH306" s="2">
        <v>1350</v>
      </c>
      <c r="BI306" s="2"/>
      <c r="BJ306" s="2"/>
      <c r="BK306" s="2"/>
      <c r="BL306" s="2">
        <v>1350</v>
      </c>
      <c r="BM306" s="2">
        <v>1350</v>
      </c>
      <c r="BN306" s="2">
        <v>1650</v>
      </c>
      <c r="BO306" s="2">
        <v>300</v>
      </c>
      <c r="BP306" s="2"/>
      <c r="BQ306" s="2"/>
      <c r="BR306" s="22">
        <f t="shared" ref="BR306:BR314" si="390">SUM(BM306+BO306-BP306)</f>
        <v>1650</v>
      </c>
      <c r="BS306" s="2">
        <v>1650</v>
      </c>
      <c r="BT306" s="402">
        <f t="shared" si="314"/>
        <v>100</v>
      </c>
    </row>
    <row r="307" spans="1:72" hidden="1" x14ac:dyDescent="0.2">
      <c r="A307" s="24"/>
      <c r="B307" s="31"/>
      <c r="C307" s="20"/>
      <c r="D307" s="20"/>
      <c r="E307" s="20"/>
      <c r="F307" s="20"/>
      <c r="G307" s="20"/>
      <c r="H307" s="20"/>
      <c r="I307" s="32">
        <v>37211</v>
      </c>
      <c r="J307" s="33" t="s">
        <v>363</v>
      </c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22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7"/>
      <c r="AH307" s="34"/>
      <c r="AI307" s="34"/>
      <c r="AJ307" s="2"/>
      <c r="AK307" s="34"/>
      <c r="AL307" s="34"/>
      <c r="AM307" s="34"/>
      <c r="AN307" s="2"/>
      <c r="AO307" s="22">
        <f t="shared" si="371"/>
        <v>0</v>
      </c>
      <c r="AP307" s="2">
        <v>4000</v>
      </c>
      <c r="AQ307" s="2"/>
      <c r="AR307" s="22">
        <f t="shared" si="372"/>
        <v>530.89123365850423</v>
      </c>
      <c r="AS307" s="22"/>
      <c r="AT307" s="22"/>
      <c r="AU307" s="22"/>
      <c r="AV307" s="22"/>
      <c r="AW307" s="22">
        <f t="shared" si="364"/>
        <v>530.89123365850423</v>
      </c>
      <c r="AX307" s="2">
        <v>530.89</v>
      </c>
      <c r="AY307" s="2"/>
      <c r="AZ307" s="2"/>
      <c r="BA307" s="2"/>
      <c r="BB307" s="2"/>
      <c r="BC307" s="2"/>
      <c r="BD307" s="2">
        <f t="shared" si="377"/>
        <v>530.89</v>
      </c>
      <c r="BE307" s="2">
        <f t="shared" si="379"/>
        <v>1.2336585042476145E-3</v>
      </c>
      <c r="BF307" s="2">
        <f t="shared" si="382"/>
        <v>-530.89</v>
      </c>
      <c r="BG307" s="2"/>
      <c r="BH307" s="2">
        <v>500</v>
      </c>
      <c r="BI307" s="2"/>
      <c r="BJ307" s="2"/>
      <c r="BK307" s="2"/>
      <c r="BL307" s="2">
        <v>500</v>
      </c>
      <c r="BM307" s="2">
        <v>500</v>
      </c>
      <c r="BN307" s="2"/>
      <c r="BO307" s="2"/>
      <c r="BP307" s="2">
        <v>500</v>
      </c>
      <c r="BQ307" s="2"/>
      <c r="BR307" s="22">
        <f t="shared" si="390"/>
        <v>0</v>
      </c>
      <c r="BS307" s="2"/>
      <c r="BT307" s="402">
        <v>0</v>
      </c>
    </row>
    <row r="308" spans="1:72" x14ac:dyDescent="0.2">
      <c r="A308" s="24"/>
      <c r="B308" s="31"/>
      <c r="C308" s="20"/>
      <c r="D308" s="20"/>
      <c r="E308" s="20"/>
      <c r="F308" s="20"/>
      <c r="G308" s="20"/>
      <c r="H308" s="20"/>
      <c r="I308" s="32">
        <v>37211</v>
      </c>
      <c r="J308" s="33" t="s">
        <v>159</v>
      </c>
      <c r="K308" s="34"/>
      <c r="L308" s="34"/>
      <c r="M308" s="34"/>
      <c r="N308" s="34">
        <v>10000</v>
      </c>
      <c r="O308" s="34">
        <v>10000</v>
      </c>
      <c r="P308" s="34">
        <v>15000</v>
      </c>
      <c r="Q308" s="34">
        <v>15000</v>
      </c>
      <c r="R308" s="34">
        <v>10376.799999999999</v>
      </c>
      <c r="S308" s="34">
        <v>15000</v>
      </c>
      <c r="T308" s="34">
        <v>13575</v>
      </c>
      <c r="U308" s="34"/>
      <c r="V308" s="22">
        <f t="shared" si="217"/>
        <v>100</v>
      </c>
      <c r="W308" s="34">
        <v>15000</v>
      </c>
      <c r="X308" s="34">
        <v>15000</v>
      </c>
      <c r="Y308" s="34">
        <v>15000</v>
      </c>
      <c r="Z308" s="34">
        <v>20000</v>
      </c>
      <c r="AA308" s="34">
        <v>15000</v>
      </c>
      <c r="AB308" s="34">
        <v>15498.58</v>
      </c>
      <c r="AC308" s="34">
        <v>15000</v>
      </c>
      <c r="AD308" s="34">
        <v>30000</v>
      </c>
      <c r="AE308" s="34"/>
      <c r="AF308" s="34"/>
      <c r="AG308" s="37">
        <f>SUM(AD308+AE308-AF308)</f>
        <v>30000</v>
      </c>
      <c r="AH308" s="34">
        <v>13498.65</v>
      </c>
      <c r="AI308" s="34">
        <v>30000</v>
      </c>
      <c r="AJ308" s="2">
        <v>12998.7</v>
      </c>
      <c r="AK308" s="34">
        <v>30000</v>
      </c>
      <c r="AL308" s="34"/>
      <c r="AM308" s="34"/>
      <c r="AN308" s="2">
        <f t="shared" si="326"/>
        <v>30000</v>
      </c>
      <c r="AO308" s="22">
        <f t="shared" si="371"/>
        <v>3981.6842524387812</v>
      </c>
      <c r="AP308" s="2">
        <v>15000</v>
      </c>
      <c r="AQ308" s="2"/>
      <c r="AR308" s="22">
        <f t="shared" si="372"/>
        <v>1990.8421262193906</v>
      </c>
      <c r="AS308" s="22"/>
      <c r="AT308" s="22"/>
      <c r="AU308" s="22"/>
      <c r="AV308" s="22"/>
      <c r="AW308" s="22">
        <f t="shared" si="364"/>
        <v>1990.8421262193906</v>
      </c>
      <c r="AX308" s="2">
        <v>1990.84</v>
      </c>
      <c r="AY308" s="2"/>
      <c r="AZ308" s="2"/>
      <c r="BA308" s="2"/>
      <c r="BB308" s="2"/>
      <c r="BC308" s="2"/>
      <c r="BD308" s="2">
        <f t="shared" si="377"/>
        <v>1990.84</v>
      </c>
      <c r="BE308" s="2">
        <f t="shared" si="379"/>
        <v>2.1262193906750326E-3</v>
      </c>
      <c r="BF308" s="2">
        <f t="shared" si="382"/>
        <v>-1990.84</v>
      </c>
      <c r="BG308" s="2"/>
      <c r="BH308" s="2">
        <v>2000</v>
      </c>
      <c r="BI308" s="2"/>
      <c r="BJ308" s="2"/>
      <c r="BK308" s="2"/>
      <c r="BL308" s="2">
        <v>2000</v>
      </c>
      <c r="BM308" s="2">
        <v>2000</v>
      </c>
      <c r="BN308" s="2"/>
      <c r="BO308" s="2"/>
      <c r="BP308" s="2"/>
      <c r="BQ308" s="2"/>
      <c r="BR308" s="22">
        <f t="shared" si="390"/>
        <v>2000</v>
      </c>
      <c r="BS308" s="2"/>
      <c r="BT308" s="402">
        <f t="shared" si="314"/>
        <v>0</v>
      </c>
    </row>
    <row r="309" spans="1:72" hidden="1" x14ac:dyDescent="0.2">
      <c r="A309" s="19" t="s">
        <v>190</v>
      </c>
      <c r="B309" s="31"/>
      <c r="C309" s="20"/>
      <c r="D309" s="20"/>
      <c r="E309" s="20"/>
      <c r="F309" s="20"/>
      <c r="G309" s="20"/>
      <c r="H309" s="20"/>
      <c r="I309" s="33" t="s">
        <v>188</v>
      </c>
      <c r="J309" s="31"/>
      <c r="K309" s="20"/>
      <c r="L309" s="20"/>
      <c r="M309" s="20"/>
      <c r="N309" s="20"/>
      <c r="O309" s="20"/>
      <c r="P309" s="43">
        <f t="shared" ref="P309:V311" si="391">SUM(P310)</f>
        <v>400000</v>
      </c>
      <c r="Q309" s="43">
        <f t="shared" si="391"/>
        <v>400000</v>
      </c>
      <c r="R309" s="43">
        <f t="shared" si="391"/>
        <v>2120.34</v>
      </c>
      <c r="S309" s="43">
        <f t="shared" si="391"/>
        <v>0</v>
      </c>
      <c r="T309" s="43">
        <f t="shared" si="391"/>
        <v>0</v>
      </c>
      <c r="U309" s="43">
        <f t="shared" si="391"/>
        <v>0</v>
      </c>
      <c r="V309" s="43">
        <f t="shared" si="391"/>
        <v>0</v>
      </c>
      <c r="W309" s="43"/>
      <c r="X309" s="34"/>
      <c r="Y309" s="34"/>
      <c r="Z309" s="34"/>
      <c r="AA309" s="34">
        <v>0</v>
      </c>
      <c r="AB309" s="34"/>
      <c r="AC309" s="34">
        <v>0</v>
      </c>
      <c r="AD309" s="34"/>
      <c r="AE309" s="34"/>
      <c r="AF309" s="34"/>
      <c r="AG309" s="37">
        <f t="shared" ref="AG309:AG314" si="392">SUM(AC309+AE309-AF309)</f>
        <v>0</v>
      </c>
      <c r="AH309" s="34"/>
      <c r="AI309" s="34"/>
      <c r="AJ309" s="2"/>
      <c r="AK309" s="34"/>
      <c r="AL309" s="34"/>
      <c r="AM309" s="34"/>
      <c r="AN309" s="2">
        <f t="shared" si="326"/>
        <v>0</v>
      </c>
      <c r="AO309" s="22">
        <f t="shared" si="371"/>
        <v>0</v>
      </c>
      <c r="AP309" s="2"/>
      <c r="AQ309" s="2"/>
      <c r="AR309" s="22">
        <f t="shared" si="372"/>
        <v>0</v>
      </c>
      <c r="AS309" s="22"/>
      <c r="AT309" s="22"/>
      <c r="AU309" s="22"/>
      <c r="AV309" s="22"/>
      <c r="AW309" s="22">
        <f t="shared" si="364"/>
        <v>0</v>
      </c>
      <c r="AX309" s="2"/>
      <c r="AY309" s="2"/>
      <c r="AZ309" s="2"/>
      <c r="BA309" s="2"/>
      <c r="BB309" s="2"/>
      <c r="BC309" s="2"/>
      <c r="BD309" s="2">
        <f t="shared" si="377"/>
        <v>0</v>
      </c>
      <c r="BE309" s="2">
        <f t="shared" si="379"/>
        <v>0</v>
      </c>
      <c r="BF309" s="2">
        <f t="shared" si="382"/>
        <v>0</v>
      </c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2">
        <f t="shared" si="390"/>
        <v>0</v>
      </c>
      <c r="BS309" s="2"/>
      <c r="BT309" s="402" t="e">
        <f t="shared" si="314"/>
        <v>#DIV/0!</v>
      </c>
    </row>
    <row r="310" spans="1:72" hidden="1" x14ac:dyDescent="0.2">
      <c r="A310" s="19"/>
      <c r="B310" s="31"/>
      <c r="C310" s="20"/>
      <c r="D310" s="20"/>
      <c r="E310" s="20"/>
      <c r="F310" s="20"/>
      <c r="G310" s="20"/>
      <c r="H310" s="20"/>
      <c r="I310" s="33" t="s">
        <v>189</v>
      </c>
      <c r="J310" s="31"/>
      <c r="K310" s="20"/>
      <c r="L310" s="20"/>
      <c r="M310" s="20"/>
      <c r="N310" s="20"/>
      <c r="O310" s="20"/>
      <c r="P310" s="43">
        <f t="shared" si="391"/>
        <v>400000</v>
      </c>
      <c r="Q310" s="43">
        <f t="shared" si="391"/>
        <v>400000</v>
      </c>
      <c r="R310" s="43">
        <f t="shared" si="391"/>
        <v>2120.34</v>
      </c>
      <c r="S310" s="43">
        <f t="shared" si="391"/>
        <v>0</v>
      </c>
      <c r="T310" s="43">
        <f t="shared" si="391"/>
        <v>0</v>
      </c>
      <c r="U310" s="43">
        <f t="shared" si="391"/>
        <v>0</v>
      </c>
      <c r="V310" s="43">
        <f t="shared" si="391"/>
        <v>0</v>
      </c>
      <c r="W310" s="43"/>
      <c r="X310" s="34"/>
      <c r="Y310" s="34"/>
      <c r="Z310" s="34"/>
      <c r="AA310" s="34">
        <v>0</v>
      </c>
      <c r="AB310" s="34"/>
      <c r="AC310" s="34">
        <v>0</v>
      </c>
      <c r="AD310" s="34"/>
      <c r="AE310" s="34"/>
      <c r="AF310" s="34"/>
      <c r="AG310" s="37">
        <f t="shared" si="392"/>
        <v>0</v>
      </c>
      <c r="AH310" s="34"/>
      <c r="AI310" s="34"/>
      <c r="AJ310" s="2"/>
      <c r="AK310" s="34"/>
      <c r="AL310" s="34"/>
      <c r="AM310" s="34"/>
      <c r="AN310" s="2">
        <f t="shared" si="326"/>
        <v>0</v>
      </c>
      <c r="AO310" s="22">
        <f t="shared" si="371"/>
        <v>0</v>
      </c>
      <c r="AP310" s="2"/>
      <c r="AQ310" s="2"/>
      <c r="AR310" s="22">
        <f t="shared" si="372"/>
        <v>0</v>
      </c>
      <c r="AS310" s="22"/>
      <c r="AT310" s="22"/>
      <c r="AU310" s="22"/>
      <c r="AV310" s="22"/>
      <c r="AW310" s="22">
        <f t="shared" si="364"/>
        <v>0</v>
      </c>
      <c r="AX310" s="2"/>
      <c r="AY310" s="2"/>
      <c r="AZ310" s="2"/>
      <c r="BA310" s="2"/>
      <c r="BB310" s="2"/>
      <c r="BC310" s="2"/>
      <c r="BD310" s="2">
        <f t="shared" si="377"/>
        <v>0</v>
      </c>
      <c r="BE310" s="2">
        <f t="shared" si="379"/>
        <v>0</v>
      </c>
      <c r="BF310" s="2">
        <f t="shared" si="382"/>
        <v>0</v>
      </c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2">
        <f t="shared" si="390"/>
        <v>0</v>
      </c>
      <c r="BS310" s="2"/>
      <c r="BT310" s="402" t="e">
        <f t="shared" si="314"/>
        <v>#DIV/0!</v>
      </c>
    </row>
    <row r="311" spans="1:72" hidden="1" x14ac:dyDescent="0.2">
      <c r="A311" s="29"/>
      <c r="B311" s="36"/>
      <c r="C311" s="35"/>
      <c r="D311" s="35"/>
      <c r="E311" s="35"/>
      <c r="F311" s="35"/>
      <c r="G311" s="35"/>
      <c r="H311" s="35"/>
      <c r="I311" s="21">
        <v>3</v>
      </c>
      <c r="J311" s="5" t="s">
        <v>4</v>
      </c>
      <c r="K311" s="22"/>
      <c r="L311" s="22"/>
      <c r="M311" s="22"/>
      <c r="N311" s="22"/>
      <c r="O311" s="22"/>
      <c r="P311" s="22">
        <f t="shared" si="391"/>
        <v>400000</v>
      </c>
      <c r="Q311" s="22">
        <f t="shared" si="391"/>
        <v>400000</v>
      </c>
      <c r="R311" s="22">
        <f t="shared" si="391"/>
        <v>2120.34</v>
      </c>
      <c r="S311" s="22">
        <f t="shared" si="391"/>
        <v>0</v>
      </c>
      <c r="T311" s="22">
        <f t="shared" si="391"/>
        <v>0</v>
      </c>
      <c r="U311" s="22">
        <f t="shared" si="391"/>
        <v>0</v>
      </c>
      <c r="V311" s="22">
        <f t="shared" si="217"/>
        <v>0</v>
      </c>
      <c r="W311" s="22"/>
      <c r="X311" s="22"/>
      <c r="Y311" s="22"/>
      <c r="Z311" s="22"/>
      <c r="AA311" s="22">
        <v>0</v>
      </c>
      <c r="AB311" s="22"/>
      <c r="AC311" s="22">
        <v>0</v>
      </c>
      <c r="AD311" s="22"/>
      <c r="AE311" s="22"/>
      <c r="AF311" s="22"/>
      <c r="AG311" s="37">
        <f t="shared" si="392"/>
        <v>0</v>
      </c>
      <c r="AH311" s="34"/>
      <c r="AI311" s="34"/>
      <c r="AJ311" s="2"/>
      <c r="AK311" s="34"/>
      <c r="AL311" s="34"/>
      <c r="AM311" s="34"/>
      <c r="AN311" s="2">
        <f t="shared" si="326"/>
        <v>0</v>
      </c>
      <c r="AO311" s="22">
        <f t="shared" si="371"/>
        <v>0</v>
      </c>
      <c r="AP311" s="2"/>
      <c r="AQ311" s="2"/>
      <c r="AR311" s="22">
        <f t="shared" si="372"/>
        <v>0</v>
      </c>
      <c r="AS311" s="22"/>
      <c r="AT311" s="22"/>
      <c r="AU311" s="22"/>
      <c r="AV311" s="22"/>
      <c r="AW311" s="22">
        <f t="shared" si="364"/>
        <v>0</v>
      </c>
      <c r="AX311" s="2"/>
      <c r="AY311" s="2"/>
      <c r="AZ311" s="2"/>
      <c r="BA311" s="2"/>
      <c r="BB311" s="2"/>
      <c r="BC311" s="2"/>
      <c r="BD311" s="2">
        <f t="shared" si="377"/>
        <v>0</v>
      </c>
      <c r="BE311" s="2">
        <f t="shared" si="379"/>
        <v>0</v>
      </c>
      <c r="BF311" s="2">
        <f t="shared" si="382"/>
        <v>0</v>
      </c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2">
        <f t="shared" si="390"/>
        <v>0</v>
      </c>
      <c r="BS311" s="2"/>
      <c r="BT311" s="402" t="e">
        <f t="shared" si="314"/>
        <v>#DIV/0!</v>
      </c>
    </row>
    <row r="312" spans="1:72" hidden="1" x14ac:dyDescent="0.2">
      <c r="A312" s="29"/>
      <c r="B312" s="36"/>
      <c r="C312" s="35"/>
      <c r="D312" s="35"/>
      <c r="E312" s="35"/>
      <c r="F312" s="35"/>
      <c r="G312" s="35"/>
      <c r="H312" s="35"/>
      <c r="I312" s="21">
        <v>38</v>
      </c>
      <c r="J312" s="5" t="s">
        <v>14</v>
      </c>
      <c r="K312" s="22"/>
      <c r="L312" s="22"/>
      <c r="M312" s="22"/>
      <c r="N312" s="22"/>
      <c r="O312" s="22"/>
      <c r="P312" s="22">
        <f>SUM(P314)</f>
        <v>400000</v>
      </c>
      <c r="Q312" s="22">
        <f>SUM(Q314)</f>
        <v>400000</v>
      </c>
      <c r="R312" s="22">
        <f>SUM(R314)</f>
        <v>2120.34</v>
      </c>
      <c r="S312" s="22">
        <f>SUM(S314)</f>
        <v>0</v>
      </c>
      <c r="T312" s="22">
        <f>SUM(T314)</f>
        <v>0</v>
      </c>
      <c r="U312" s="22">
        <v>0</v>
      </c>
      <c r="V312" s="22">
        <f t="shared" si="217"/>
        <v>0</v>
      </c>
      <c r="W312" s="22"/>
      <c r="X312" s="22"/>
      <c r="Y312" s="22"/>
      <c r="Z312" s="22"/>
      <c r="AA312" s="22">
        <v>0</v>
      </c>
      <c r="AB312" s="22"/>
      <c r="AC312" s="22">
        <v>0</v>
      </c>
      <c r="AD312" s="22"/>
      <c r="AE312" s="22"/>
      <c r="AF312" s="22"/>
      <c r="AG312" s="37">
        <f t="shared" si="392"/>
        <v>0</v>
      </c>
      <c r="AH312" s="34"/>
      <c r="AI312" s="34"/>
      <c r="AJ312" s="2"/>
      <c r="AK312" s="34"/>
      <c r="AL312" s="34"/>
      <c r="AM312" s="34"/>
      <c r="AN312" s="2">
        <f t="shared" si="326"/>
        <v>0</v>
      </c>
      <c r="AO312" s="22">
        <f t="shared" si="371"/>
        <v>0</v>
      </c>
      <c r="AP312" s="2"/>
      <c r="AQ312" s="2"/>
      <c r="AR312" s="22">
        <f t="shared" si="372"/>
        <v>0</v>
      </c>
      <c r="AS312" s="22"/>
      <c r="AT312" s="22"/>
      <c r="AU312" s="22"/>
      <c r="AV312" s="22"/>
      <c r="AW312" s="22">
        <f t="shared" si="364"/>
        <v>0</v>
      </c>
      <c r="AX312" s="2"/>
      <c r="AY312" s="2"/>
      <c r="AZ312" s="2"/>
      <c r="BA312" s="2"/>
      <c r="BB312" s="2"/>
      <c r="BC312" s="2"/>
      <c r="BD312" s="2">
        <f t="shared" si="377"/>
        <v>0</v>
      </c>
      <c r="BE312" s="2">
        <f t="shared" si="379"/>
        <v>0</v>
      </c>
      <c r="BF312" s="2">
        <f t="shared" si="382"/>
        <v>0</v>
      </c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2">
        <f t="shared" si="390"/>
        <v>0</v>
      </c>
      <c r="BS312" s="2"/>
      <c r="BT312" s="402" t="e">
        <f t="shared" si="314"/>
        <v>#DIV/0!</v>
      </c>
    </row>
    <row r="313" spans="1:72" hidden="1" x14ac:dyDescent="0.2">
      <c r="A313" s="24"/>
      <c r="B313" s="31"/>
      <c r="C313" s="20"/>
      <c r="D313" s="20"/>
      <c r="E313" s="20"/>
      <c r="F313" s="20"/>
      <c r="G313" s="20"/>
      <c r="H313" s="20"/>
      <c r="I313" s="32">
        <v>382</v>
      </c>
      <c r="J313" s="33" t="s">
        <v>142</v>
      </c>
      <c r="K313" s="34"/>
      <c r="L313" s="34"/>
      <c r="M313" s="34"/>
      <c r="N313" s="34"/>
      <c r="O313" s="34"/>
      <c r="P313" s="34">
        <f>SUM(P314)</f>
        <v>400000</v>
      </c>
      <c r="Q313" s="34">
        <f>SUM(Q314)</f>
        <v>400000</v>
      </c>
      <c r="R313" s="34">
        <f>SUM(R314)</f>
        <v>2120.34</v>
      </c>
      <c r="S313" s="34">
        <f>SUM(S314)</f>
        <v>0</v>
      </c>
      <c r="T313" s="34">
        <f>SUM(T314)</f>
        <v>0</v>
      </c>
      <c r="U313" s="34"/>
      <c r="V313" s="22">
        <f t="shared" si="217"/>
        <v>0</v>
      </c>
      <c r="W313" s="34"/>
      <c r="X313" s="34"/>
      <c r="Y313" s="34"/>
      <c r="Z313" s="34"/>
      <c r="AA313" s="34">
        <v>0</v>
      </c>
      <c r="AB313" s="34"/>
      <c r="AC313" s="34">
        <v>0</v>
      </c>
      <c r="AD313" s="34"/>
      <c r="AE313" s="34"/>
      <c r="AF313" s="34"/>
      <c r="AG313" s="37">
        <f t="shared" si="392"/>
        <v>0</v>
      </c>
      <c r="AH313" s="34"/>
      <c r="AI313" s="34"/>
      <c r="AJ313" s="2"/>
      <c r="AK313" s="34"/>
      <c r="AL313" s="34"/>
      <c r="AM313" s="34"/>
      <c r="AN313" s="2">
        <f t="shared" si="326"/>
        <v>0</v>
      </c>
      <c r="AO313" s="22">
        <f t="shared" si="371"/>
        <v>0</v>
      </c>
      <c r="AP313" s="2"/>
      <c r="AQ313" s="2"/>
      <c r="AR313" s="22">
        <f t="shared" si="372"/>
        <v>0</v>
      </c>
      <c r="AS313" s="22"/>
      <c r="AT313" s="22"/>
      <c r="AU313" s="22"/>
      <c r="AV313" s="22"/>
      <c r="AW313" s="22">
        <f t="shared" si="364"/>
        <v>0</v>
      </c>
      <c r="AX313" s="2"/>
      <c r="AY313" s="2"/>
      <c r="AZ313" s="2"/>
      <c r="BA313" s="2"/>
      <c r="BB313" s="2"/>
      <c r="BC313" s="2"/>
      <c r="BD313" s="2">
        <f t="shared" si="377"/>
        <v>0</v>
      </c>
      <c r="BE313" s="2">
        <f t="shared" si="379"/>
        <v>0</v>
      </c>
      <c r="BF313" s="2">
        <f t="shared" si="382"/>
        <v>0</v>
      </c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2">
        <f t="shared" si="390"/>
        <v>0</v>
      </c>
      <c r="BS313" s="2"/>
      <c r="BT313" s="402" t="e">
        <f t="shared" si="314"/>
        <v>#DIV/0!</v>
      </c>
    </row>
    <row r="314" spans="1:72" hidden="1" x14ac:dyDescent="0.2">
      <c r="A314" s="24"/>
      <c r="B314" s="31"/>
      <c r="C314" s="20"/>
      <c r="D314" s="20"/>
      <c r="E314" s="20"/>
      <c r="F314" s="20"/>
      <c r="G314" s="20"/>
      <c r="H314" s="20"/>
      <c r="I314" s="32">
        <v>38221</v>
      </c>
      <c r="J314" s="33" t="s">
        <v>187</v>
      </c>
      <c r="K314" s="34"/>
      <c r="L314" s="34"/>
      <c r="M314" s="34"/>
      <c r="N314" s="34"/>
      <c r="O314" s="34"/>
      <c r="P314" s="34">
        <v>400000</v>
      </c>
      <c r="Q314" s="34">
        <v>400000</v>
      </c>
      <c r="R314" s="34">
        <v>2120.34</v>
      </c>
      <c r="S314" s="34"/>
      <c r="T314" s="34"/>
      <c r="U314" s="34"/>
      <c r="V314" s="22">
        <f t="shared" si="217"/>
        <v>0</v>
      </c>
      <c r="W314" s="34"/>
      <c r="X314" s="34"/>
      <c r="Y314" s="34"/>
      <c r="Z314" s="34"/>
      <c r="AA314" s="34">
        <v>0</v>
      </c>
      <c r="AB314" s="34"/>
      <c r="AC314" s="34">
        <v>0</v>
      </c>
      <c r="AD314" s="34"/>
      <c r="AE314" s="34"/>
      <c r="AF314" s="34"/>
      <c r="AG314" s="37">
        <f t="shared" si="392"/>
        <v>0</v>
      </c>
      <c r="AH314" s="34"/>
      <c r="AI314" s="34"/>
      <c r="AJ314" s="2"/>
      <c r="AK314" s="34"/>
      <c r="AL314" s="34"/>
      <c r="AM314" s="34"/>
      <c r="AN314" s="2">
        <f t="shared" si="326"/>
        <v>0</v>
      </c>
      <c r="AO314" s="22">
        <f t="shared" si="371"/>
        <v>0</v>
      </c>
      <c r="AP314" s="2"/>
      <c r="AQ314" s="2"/>
      <c r="AR314" s="22">
        <f t="shared" si="372"/>
        <v>0</v>
      </c>
      <c r="AS314" s="22"/>
      <c r="AT314" s="22"/>
      <c r="AU314" s="22"/>
      <c r="AV314" s="22"/>
      <c r="AW314" s="22">
        <f t="shared" si="364"/>
        <v>0</v>
      </c>
      <c r="AX314" s="2"/>
      <c r="AY314" s="2"/>
      <c r="AZ314" s="2"/>
      <c r="BA314" s="2"/>
      <c r="BB314" s="2"/>
      <c r="BC314" s="2"/>
      <c r="BD314" s="2">
        <f t="shared" si="377"/>
        <v>0</v>
      </c>
      <c r="BE314" s="2">
        <f t="shared" si="379"/>
        <v>0</v>
      </c>
      <c r="BF314" s="2">
        <f t="shared" si="382"/>
        <v>0</v>
      </c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2">
        <f t="shared" si="390"/>
        <v>0</v>
      </c>
      <c r="BS314" s="2"/>
      <c r="BT314" s="402" t="e">
        <f t="shared" si="314"/>
        <v>#DIV/0!</v>
      </c>
    </row>
    <row r="315" spans="1:72" x14ac:dyDescent="0.2">
      <c r="A315" s="24" t="s">
        <v>333</v>
      </c>
      <c r="B315" s="31"/>
      <c r="C315" s="20"/>
      <c r="D315" s="20"/>
      <c r="E315" s="20"/>
      <c r="F315" s="20"/>
      <c r="G315" s="20"/>
      <c r="H315" s="20"/>
      <c r="I315" s="32" t="s">
        <v>21</v>
      </c>
      <c r="J315" s="33" t="s">
        <v>129</v>
      </c>
      <c r="K315" s="34">
        <f t="shared" ref="K315:AE318" si="393">SUM(K316)</f>
        <v>10000</v>
      </c>
      <c r="L315" s="34">
        <f t="shared" si="393"/>
        <v>20000</v>
      </c>
      <c r="M315" s="34">
        <f t="shared" si="393"/>
        <v>20000</v>
      </c>
      <c r="N315" s="34">
        <f t="shared" si="393"/>
        <v>3000</v>
      </c>
      <c r="O315" s="34">
        <f t="shared" si="393"/>
        <v>3000</v>
      </c>
      <c r="P315" s="34">
        <f t="shared" si="393"/>
        <v>3000</v>
      </c>
      <c r="Q315" s="34">
        <f t="shared" si="393"/>
        <v>3000</v>
      </c>
      <c r="R315" s="34">
        <f t="shared" si="393"/>
        <v>0</v>
      </c>
      <c r="S315" s="34">
        <f t="shared" si="393"/>
        <v>3000</v>
      </c>
      <c r="T315" s="34">
        <f t="shared" si="393"/>
        <v>0</v>
      </c>
      <c r="U315" s="34">
        <f t="shared" si="393"/>
        <v>0</v>
      </c>
      <c r="V315" s="34">
        <f t="shared" si="393"/>
        <v>100</v>
      </c>
      <c r="W315" s="34">
        <f t="shared" si="393"/>
        <v>3000</v>
      </c>
      <c r="X315" s="34">
        <f t="shared" si="393"/>
        <v>3000</v>
      </c>
      <c r="Y315" s="34">
        <f t="shared" si="393"/>
        <v>3000</v>
      </c>
      <c r="Z315" s="34">
        <f t="shared" si="393"/>
        <v>3000</v>
      </c>
      <c r="AA315" s="34">
        <f t="shared" si="393"/>
        <v>22000</v>
      </c>
      <c r="AB315" s="34">
        <f t="shared" si="393"/>
        <v>0</v>
      </c>
      <c r="AC315" s="34">
        <f t="shared" si="393"/>
        <v>22000</v>
      </c>
      <c r="AD315" s="34">
        <f t="shared" si="393"/>
        <v>22000</v>
      </c>
      <c r="AE315" s="34">
        <f t="shared" si="393"/>
        <v>0</v>
      </c>
      <c r="AF315" s="34">
        <f t="shared" ref="AF315:AQ318" si="394">SUM(AF316)</f>
        <v>0</v>
      </c>
      <c r="AG315" s="34">
        <f t="shared" si="394"/>
        <v>22000</v>
      </c>
      <c r="AH315" s="34">
        <f t="shared" si="394"/>
        <v>10836.89</v>
      </c>
      <c r="AI315" s="34">
        <f t="shared" si="394"/>
        <v>10000</v>
      </c>
      <c r="AJ315" s="34">
        <f t="shared" si="394"/>
        <v>10000</v>
      </c>
      <c r="AK315" s="34">
        <f t="shared" si="394"/>
        <v>10000</v>
      </c>
      <c r="AL315" s="34">
        <f t="shared" si="394"/>
        <v>0</v>
      </c>
      <c r="AM315" s="34">
        <f>SUM(AM316)</f>
        <v>0</v>
      </c>
      <c r="AN315" s="34">
        <f t="shared" ref="AN315:AQ315" si="395">SUM(AN316)</f>
        <v>10000</v>
      </c>
      <c r="AO315" s="22">
        <f t="shared" si="371"/>
        <v>1327.2280841462605</v>
      </c>
      <c r="AP315" s="34">
        <f t="shared" si="395"/>
        <v>10000</v>
      </c>
      <c r="AQ315" s="34">
        <f t="shared" si="395"/>
        <v>0</v>
      </c>
      <c r="AR315" s="22">
        <f t="shared" si="372"/>
        <v>1327.2280841462605</v>
      </c>
      <c r="AS315" s="22"/>
      <c r="AT315" s="22">
        <f t="shared" ref="AT315:AV315" si="396">SUM(AT316)</f>
        <v>0</v>
      </c>
      <c r="AU315" s="22">
        <f t="shared" si="396"/>
        <v>0</v>
      </c>
      <c r="AV315" s="22">
        <f t="shared" si="396"/>
        <v>0</v>
      </c>
      <c r="AW315" s="22">
        <f t="shared" si="364"/>
        <v>1327.2280841462605</v>
      </c>
      <c r="AX315" s="2"/>
      <c r="AY315" s="2"/>
      <c r="AZ315" s="2"/>
      <c r="BA315" s="2"/>
      <c r="BB315" s="2"/>
      <c r="BC315" s="2"/>
      <c r="BD315" s="2">
        <f t="shared" si="377"/>
        <v>0</v>
      </c>
      <c r="BE315" s="2">
        <f t="shared" si="379"/>
        <v>1327.2280841462605</v>
      </c>
      <c r="BF315" s="2">
        <f t="shared" si="382"/>
        <v>0</v>
      </c>
      <c r="BG315" s="2">
        <f>SUM(BG318)</f>
        <v>1327.23</v>
      </c>
      <c r="BH315" s="2">
        <f>SUM(BH318)</f>
        <v>1300</v>
      </c>
      <c r="BI315" s="2">
        <f t="shared" ref="BI315:BS315" si="397">SUM(BI318)</f>
        <v>0</v>
      </c>
      <c r="BJ315" s="2">
        <f t="shared" si="397"/>
        <v>0</v>
      </c>
      <c r="BK315" s="2">
        <f t="shared" si="397"/>
        <v>0</v>
      </c>
      <c r="BL315" s="2">
        <f t="shared" si="397"/>
        <v>1300</v>
      </c>
      <c r="BM315" s="2">
        <f t="shared" si="397"/>
        <v>1300</v>
      </c>
      <c r="BN315" s="2">
        <f t="shared" si="397"/>
        <v>1084.6300000000001</v>
      </c>
      <c r="BO315" s="2">
        <f t="shared" si="397"/>
        <v>0</v>
      </c>
      <c r="BP315" s="2">
        <f t="shared" si="397"/>
        <v>0</v>
      </c>
      <c r="BQ315" s="2">
        <f t="shared" si="397"/>
        <v>1300</v>
      </c>
      <c r="BR315" s="2">
        <f t="shared" si="397"/>
        <v>1300</v>
      </c>
      <c r="BS315" s="2">
        <f t="shared" si="397"/>
        <v>1084.6300000000001</v>
      </c>
      <c r="BT315" s="402">
        <f t="shared" si="314"/>
        <v>83.433076923076925</v>
      </c>
    </row>
    <row r="316" spans="1:72" x14ac:dyDescent="0.2">
      <c r="A316" s="24"/>
      <c r="B316" s="31"/>
      <c r="C316" s="20"/>
      <c r="D316" s="20"/>
      <c r="E316" s="20"/>
      <c r="F316" s="20"/>
      <c r="G316" s="20"/>
      <c r="H316" s="20"/>
      <c r="I316" s="32" t="s">
        <v>124</v>
      </c>
      <c r="J316" s="33"/>
      <c r="K316" s="34">
        <f t="shared" ref="K316:AQ316" si="398">SUM(K318)</f>
        <v>10000</v>
      </c>
      <c r="L316" s="34">
        <f t="shared" si="398"/>
        <v>20000</v>
      </c>
      <c r="M316" s="34">
        <f t="shared" si="398"/>
        <v>20000</v>
      </c>
      <c r="N316" s="34">
        <f t="shared" si="398"/>
        <v>3000</v>
      </c>
      <c r="O316" s="34">
        <f t="shared" si="398"/>
        <v>3000</v>
      </c>
      <c r="P316" s="34">
        <f t="shared" si="398"/>
        <v>3000</v>
      </c>
      <c r="Q316" s="34">
        <f t="shared" si="398"/>
        <v>3000</v>
      </c>
      <c r="R316" s="34">
        <f t="shared" si="398"/>
        <v>0</v>
      </c>
      <c r="S316" s="34">
        <f t="shared" si="398"/>
        <v>3000</v>
      </c>
      <c r="T316" s="34">
        <f t="shared" si="398"/>
        <v>0</v>
      </c>
      <c r="U316" s="34">
        <f t="shared" si="398"/>
        <v>0</v>
      </c>
      <c r="V316" s="34">
        <f t="shared" si="398"/>
        <v>100</v>
      </c>
      <c r="W316" s="34">
        <f t="shared" si="398"/>
        <v>3000</v>
      </c>
      <c r="X316" s="34">
        <f t="shared" si="398"/>
        <v>3000</v>
      </c>
      <c r="Y316" s="34">
        <f t="shared" si="398"/>
        <v>3000</v>
      </c>
      <c r="Z316" s="34">
        <f t="shared" si="398"/>
        <v>3000</v>
      </c>
      <c r="AA316" s="34">
        <f t="shared" si="398"/>
        <v>22000</v>
      </c>
      <c r="AB316" s="34">
        <f t="shared" si="398"/>
        <v>0</v>
      </c>
      <c r="AC316" s="34">
        <f t="shared" si="398"/>
        <v>22000</v>
      </c>
      <c r="AD316" s="34">
        <f t="shared" si="398"/>
        <v>22000</v>
      </c>
      <c r="AE316" s="34">
        <f t="shared" si="398"/>
        <v>0</v>
      </c>
      <c r="AF316" s="34">
        <f t="shared" si="398"/>
        <v>0</v>
      </c>
      <c r="AG316" s="34">
        <f t="shared" si="398"/>
        <v>22000</v>
      </c>
      <c r="AH316" s="34">
        <f t="shared" si="398"/>
        <v>10836.89</v>
      </c>
      <c r="AI316" s="34">
        <f t="shared" si="398"/>
        <v>10000</v>
      </c>
      <c r="AJ316" s="34">
        <f t="shared" si="398"/>
        <v>10000</v>
      </c>
      <c r="AK316" s="34">
        <f t="shared" si="398"/>
        <v>10000</v>
      </c>
      <c r="AL316" s="34">
        <f t="shared" si="398"/>
        <v>0</v>
      </c>
      <c r="AM316" s="34">
        <f t="shared" si="398"/>
        <v>0</v>
      </c>
      <c r="AN316" s="34">
        <f t="shared" si="398"/>
        <v>10000</v>
      </c>
      <c r="AO316" s="22">
        <f t="shared" si="371"/>
        <v>1327.2280841462605</v>
      </c>
      <c r="AP316" s="34">
        <f t="shared" si="398"/>
        <v>10000</v>
      </c>
      <c r="AQ316" s="34">
        <f t="shared" si="398"/>
        <v>0</v>
      </c>
      <c r="AR316" s="22">
        <f t="shared" si="372"/>
        <v>1327.2280841462605</v>
      </c>
      <c r="AS316" s="22"/>
      <c r="AT316" s="22">
        <f t="shared" ref="AT316:AV316" si="399">SUM(AT318)</f>
        <v>0</v>
      </c>
      <c r="AU316" s="22">
        <f t="shared" si="399"/>
        <v>0</v>
      </c>
      <c r="AV316" s="22">
        <f t="shared" si="399"/>
        <v>0</v>
      </c>
      <c r="AW316" s="22">
        <f t="shared" si="364"/>
        <v>1327.2280841462605</v>
      </c>
      <c r="AX316" s="2"/>
      <c r="AY316" s="2"/>
      <c r="AZ316" s="2"/>
      <c r="BA316" s="2"/>
      <c r="BB316" s="2"/>
      <c r="BC316" s="2"/>
      <c r="BD316" s="2">
        <f t="shared" si="377"/>
        <v>0</v>
      </c>
      <c r="BE316" s="2">
        <f t="shared" si="379"/>
        <v>1327.2280841462605</v>
      </c>
      <c r="BF316" s="2">
        <f t="shared" si="382"/>
        <v>0</v>
      </c>
      <c r="BG316" s="2"/>
      <c r="BH316" s="2">
        <f>SUM(BH317)</f>
        <v>1300</v>
      </c>
      <c r="BI316" s="2">
        <f t="shared" ref="BI316:BS316" si="400">SUM(BI317)</f>
        <v>1300</v>
      </c>
      <c r="BJ316" s="2">
        <f t="shared" si="400"/>
        <v>1300</v>
      </c>
      <c r="BK316" s="2">
        <f t="shared" si="400"/>
        <v>1300</v>
      </c>
      <c r="BL316" s="2">
        <f t="shared" si="400"/>
        <v>1300</v>
      </c>
      <c r="BM316" s="2">
        <f t="shared" si="400"/>
        <v>1300</v>
      </c>
      <c r="BN316" s="2">
        <f t="shared" si="400"/>
        <v>0</v>
      </c>
      <c r="BO316" s="2">
        <f t="shared" si="400"/>
        <v>0</v>
      </c>
      <c r="BP316" s="2">
        <f t="shared" si="400"/>
        <v>0</v>
      </c>
      <c r="BQ316" s="2">
        <f t="shared" si="400"/>
        <v>0</v>
      </c>
      <c r="BR316" s="2">
        <f t="shared" si="400"/>
        <v>1300</v>
      </c>
      <c r="BS316" s="2">
        <f t="shared" si="400"/>
        <v>1084.6300000000001</v>
      </c>
      <c r="BT316" s="402">
        <f t="shared" si="314"/>
        <v>83.433076923076925</v>
      </c>
    </row>
    <row r="317" spans="1:72" x14ac:dyDescent="0.2">
      <c r="A317" s="24"/>
      <c r="B317" s="31" t="s">
        <v>367</v>
      </c>
      <c r="C317" s="20"/>
      <c r="D317" s="20"/>
      <c r="E317" s="20"/>
      <c r="F317" s="20"/>
      <c r="G317" s="20"/>
      <c r="H317" s="20"/>
      <c r="I317" s="32" t="s">
        <v>368</v>
      </c>
      <c r="J317" s="33" t="s">
        <v>31</v>
      </c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22">
        <f t="shared" si="371"/>
        <v>0</v>
      </c>
      <c r="AP317" s="34">
        <v>10000</v>
      </c>
      <c r="AQ317" s="34"/>
      <c r="AR317" s="22">
        <f t="shared" si="372"/>
        <v>1327.2280841462605</v>
      </c>
      <c r="AS317" s="22"/>
      <c r="AT317" s="22">
        <v>10000</v>
      </c>
      <c r="AU317" s="22"/>
      <c r="AV317" s="22"/>
      <c r="AW317" s="22">
        <f t="shared" si="364"/>
        <v>1327.2280841462605</v>
      </c>
      <c r="AX317" s="2"/>
      <c r="AY317" s="2"/>
      <c r="AZ317" s="2"/>
      <c r="BA317" s="2"/>
      <c r="BB317" s="2"/>
      <c r="BC317" s="2"/>
      <c r="BD317" s="2">
        <f t="shared" si="377"/>
        <v>0</v>
      </c>
      <c r="BE317" s="2">
        <f t="shared" si="379"/>
        <v>1327.2280841462605</v>
      </c>
      <c r="BF317" s="2">
        <f t="shared" si="382"/>
        <v>0</v>
      </c>
      <c r="BG317" s="2"/>
      <c r="BH317" s="2">
        <v>1300</v>
      </c>
      <c r="BI317" s="2">
        <v>1300</v>
      </c>
      <c r="BJ317" s="2">
        <v>1300</v>
      </c>
      <c r="BK317" s="2">
        <v>1300</v>
      </c>
      <c r="BL317" s="2">
        <v>1300</v>
      </c>
      <c r="BM317" s="2">
        <v>1300</v>
      </c>
      <c r="BN317" s="2"/>
      <c r="BO317" s="2"/>
      <c r="BP317" s="2"/>
      <c r="BQ317" s="2"/>
      <c r="BR317" s="22">
        <f>SUM(BM317+BO317-BP317)</f>
        <v>1300</v>
      </c>
      <c r="BS317" s="2">
        <v>1084.6300000000001</v>
      </c>
      <c r="BT317" s="402">
        <f t="shared" si="314"/>
        <v>83.433076923076925</v>
      </c>
    </row>
    <row r="318" spans="1:72" x14ac:dyDescent="0.2">
      <c r="A318" s="29"/>
      <c r="B318" s="36"/>
      <c r="C318" s="35"/>
      <c r="D318" s="35"/>
      <c r="E318" s="35"/>
      <c r="F318" s="35"/>
      <c r="G318" s="35"/>
      <c r="H318" s="35"/>
      <c r="I318" s="21">
        <v>3</v>
      </c>
      <c r="J318" s="5" t="s">
        <v>4</v>
      </c>
      <c r="K318" s="22">
        <f t="shared" si="393"/>
        <v>10000</v>
      </c>
      <c r="L318" s="22">
        <f t="shared" si="393"/>
        <v>20000</v>
      </c>
      <c r="M318" s="22">
        <f t="shared" si="393"/>
        <v>20000</v>
      </c>
      <c r="N318" s="22">
        <f t="shared" si="393"/>
        <v>3000</v>
      </c>
      <c r="O318" s="22">
        <f t="shared" si="393"/>
        <v>3000</v>
      </c>
      <c r="P318" s="22">
        <f t="shared" si="393"/>
        <v>3000</v>
      </c>
      <c r="Q318" s="22">
        <f t="shared" si="393"/>
        <v>3000</v>
      </c>
      <c r="R318" s="22">
        <f t="shared" si="393"/>
        <v>0</v>
      </c>
      <c r="S318" s="22">
        <f t="shared" si="393"/>
        <v>3000</v>
      </c>
      <c r="T318" s="22">
        <f t="shared" si="393"/>
        <v>0</v>
      </c>
      <c r="U318" s="22">
        <f t="shared" si="393"/>
        <v>0</v>
      </c>
      <c r="V318" s="22">
        <f t="shared" si="393"/>
        <v>100</v>
      </c>
      <c r="W318" s="22">
        <f t="shared" si="393"/>
        <v>3000</v>
      </c>
      <c r="X318" s="22">
        <f t="shared" si="393"/>
        <v>3000</v>
      </c>
      <c r="Y318" s="22">
        <f t="shared" si="393"/>
        <v>3000</v>
      </c>
      <c r="Z318" s="22">
        <f t="shared" si="393"/>
        <v>3000</v>
      </c>
      <c r="AA318" s="22">
        <f t="shared" si="393"/>
        <v>22000</v>
      </c>
      <c r="AB318" s="22">
        <f t="shared" si="393"/>
        <v>0</v>
      </c>
      <c r="AC318" s="22">
        <f t="shared" si="393"/>
        <v>22000</v>
      </c>
      <c r="AD318" s="22">
        <f t="shared" si="393"/>
        <v>22000</v>
      </c>
      <c r="AE318" s="22">
        <f t="shared" si="393"/>
        <v>0</v>
      </c>
      <c r="AF318" s="22">
        <f t="shared" si="394"/>
        <v>0</v>
      </c>
      <c r="AG318" s="22">
        <f t="shared" si="394"/>
        <v>22000</v>
      </c>
      <c r="AH318" s="22">
        <f t="shared" si="394"/>
        <v>10836.89</v>
      </c>
      <c r="AI318" s="22">
        <f t="shared" si="394"/>
        <v>10000</v>
      </c>
      <c r="AJ318" s="22">
        <f t="shared" si="394"/>
        <v>10000</v>
      </c>
      <c r="AK318" s="22">
        <f t="shared" si="394"/>
        <v>10000</v>
      </c>
      <c r="AL318" s="22">
        <f t="shared" si="394"/>
        <v>0</v>
      </c>
      <c r="AM318" s="22">
        <f t="shared" si="394"/>
        <v>0</v>
      </c>
      <c r="AN318" s="22">
        <f t="shared" si="394"/>
        <v>10000</v>
      </c>
      <c r="AO318" s="22">
        <f t="shared" si="371"/>
        <v>1327.2280841462605</v>
      </c>
      <c r="AP318" s="22">
        <f t="shared" si="394"/>
        <v>10000</v>
      </c>
      <c r="AQ318" s="22">
        <f t="shared" si="394"/>
        <v>0</v>
      </c>
      <c r="AR318" s="22">
        <f t="shared" si="372"/>
        <v>1327.2280841462605</v>
      </c>
      <c r="AS318" s="22"/>
      <c r="AT318" s="22">
        <f t="shared" ref="AT318:AV318" si="401">SUM(AT319)</f>
        <v>0</v>
      </c>
      <c r="AU318" s="22">
        <f t="shared" si="401"/>
        <v>0</v>
      </c>
      <c r="AV318" s="22">
        <f t="shared" si="401"/>
        <v>0</v>
      </c>
      <c r="AW318" s="22">
        <f t="shared" si="364"/>
        <v>1327.2280841462605</v>
      </c>
      <c r="AX318" s="2"/>
      <c r="AY318" s="2"/>
      <c r="AZ318" s="2"/>
      <c r="BA318" s="2"/>
      <c r="BB318" s="2"/>
      <c r="BC318" s="2"/>
      <c r="BD318" s="2">
        <f t="shared" si="377"/>
        <v>0</v>
      </c>
      <c r="BE318" s="2">
        <f t="shared" si="379"/>
        <v>1327.2280841462605</v>
      </c>
      <c r="BF318" s="2">
        <f t="shared" si="382"/>
        <v>0</v>
      </c>
      <c r="BG318" s="2">
        <f t="shared" ref="BG318:BS320" si="402">SUM(BG319)</f>
        <v>1327.23</v>
      </c>
      <c r="BH318" s="2">
        <f t="shared" si="402"/>
        <v>1300</v>
      </c>
      <c r="BI318" s="2">
        <f t="shared" si="402"/>
        <v>0</v>
      </c>
      <c r="BJ318" s="2">
        <f t="shared" si="402"/>
        <v>0</v>
      </c>
      <c r="BK318" s="2">
        <f t="shared" si="402"/>
        <v>0</v>
      </c>
      <c r="BL318" s="2">
        <f t="shared" si="402"/>
        <v>1300</v>
      </c>
      <c r="BM318" s="2">
        <f t="shared" si="402"/>
        <v>1300</v>
      </c>
      <c r="BN318" s="2">
        <f t="shared" si="402"/>
        <v>1084.6300000000001</v>
      </c>
      <c r="BO318" s="2">
        <f t="shared" si="402"/>
        <v>0</v>
      </c>
      <c r="BP318" s="2">
        <f t="shared" si="402"/>
        <v>0</v>
      </c>
      <c r="BQ318" s="2">
        <f t="shared" si="402"/>
        <v>1300</v>
      </c>
      <c r="BR318" s="2">
        <f t="shared" si="402"/>
        <v>1300</v>
      </c>
      <c r="BS318" s="2">
        <f t="shared" si="402"/>
        <v>1084.6300000000001</v>
      </c>
      <c r="BT318" s="402">
        <f t="shared" si="314"/>
        <v>83.433076923076925</v>
      </c>
    </row>
    <row r="319" spans="1:72" x14ac:dyDescent="0.2">
      <c r="A319" s="29"/>
      <c r="B319" s="35" t="s">
        <v>368</v>
      </c>
      <c r="C319" s="35"/>
      <c r="D319" s="35"/>
      <c r="E319" s="35"/>
      <c r="F319" s="35"/>
      <c r="G319" s="35"/>
      <c r="H319" s="35"/>
      <c r="I319" s="21">
        <v>38</v>
      </c>
      <c r="J319" s="5" t="s">
        <v>14</v>
      </c>
      <c r="K319" s="22">
        <f t="shared" ref="K319:AP319" si="403">SUM(K321)</f>
        <v>10000</v>
      </c>
      <c r="L319" s="22">
        <f t="shared" si="403"/>
        <v>20000</v>
      </c>
      <c r="M319" s="22">
        <f t="shared" si="403"/>
        <v>20000</v>
      </c>
      <c r="N319" s="22">
        <f t="shared" si="403"/>
        <v>3000</v>
      </c>
      <c r="O319" s="22">
        <f>SUM(O321)</f>
        <v>3000</v>
      </c>
      <c r="P319" s="22">
        <f t="shared" si="403"/>
        <v>3000</v>
      </c>
      <c r="Q319" s="22">
        <f>SUM(Q321)</f>
        <v>3000</v>
      </c>
      <c r="R319" s="22">
        <f t="shared" si="403"/>
        <v>0</v>
      </c>
      <c r="S319" s="22">
        <f t="shared" si="403"/>
        <v>3000</v>
      </c>
      <c r="T319" s="22">
        <f t="shared" si="403"/>
        <v>0</v>
      </c>
      <c r="U319" s="22">
        <f t="shared" si="403"/>
        <v>0</v>
      </c>
      <c r="V319" s="22">
        <f t="shared" si="403"/>
        <v>100</v>
      </c>
      <c r="W319" s="22">
        <f t="shared" si="403"/>
        <v>3000</v>
      </c>
      <c r="X319" s="22">
        <f t="shared" si="403"/>
        <v>3000</v>
      </c>
      <c r="Y319" s="22">
        <f t="shared" si="403"/>
        <v>3000</v>
      </c>
      <c r="Z319" s="22">
        <f t="shared" si="403"/>
        <v>3000</v>
      </c>
      <c r="AA319" s="22">
        <f t="shared" si="403"/>
        <v>22000</v>
      </c>
      <c r="AB319" s="22">
        <f t="shared" si="403"/>
        <v>0</v>
      </c>
      <c r="AC319" s="22">
        <f t="shared" si="403"/>
        <v>22000</v>
      </c>
      <c r="AD319" s="22">
        <f t="shared" si="403"/>
        <v>22000</v>
      </c>
      <c r="AE319" s="22">
        <f t="shared" si="403"/>
        <v>0</v>
      </c>
      <c r="AF319" s="22">
        <f t="shared" si="403"/>
        <v>0</v>
      </c>
      <c r="AG319" s="22">
        <f t="shared" si="403"/>
        <v>22000</v>
      </c>
      <c r="AH319" s="22">
        <f t="shared" si="403"/>
        <v>10836.89</v>
      </c>
      <c r="AI319" s="22">
        <f t="shared" si="403"/>
        <v>10000</v>
      </c>
      <c r="AJ319" s="22">
        <f t="shared" si="403"/>
        <v>10000</v>
      </c>
      <c r="AK319" s="22">
        <f t="shared" si="403"/>
        <v>10000</v>
      </c>
      <c r="AL319" s="22">
        <f t="shared" si="403"/>
        <v>0</v>
      </c>
      <c r="AM319" s="22">
        <f t="shared" si="403"/>
        <v>0</v>
      </c>
      <c r="AN319" s="22">
        <f t="shared" si="403"/>
        <v>10000</v>
      </c>
      <c r="AO319" s="22">
        <f t="shared" si="371"/>
        <v>1327.2280841462605</v>
      </c>
      <c r="AP319" s="22">
        <f t="shared" si="403"/>
        <v>10000</v>
      </c>
      <c r="AQ319" s="22"/>
      <c r="AR319" s="22">
        <f t="shared" si="372"/>
        <v>1327.2280841462605</v>
      </c>
      <c r="AS319" s="22"/>
      <c r="AT319" s="22">
        <f t="shared" ref="AT319:AV319" si="404">SUM(AT321)</f>
        <v>0</v>
      </c>
      <c r="AU319" s="22">
        <f t="shared" si="404"/>
        <v>0</v>
      </c>
      <c r="AV319" s="22">
        <f t="shared" si="404"/>
        <v>0</v>
      </c>
      <c r="AW319" s="22">
        <f t="shared" si="364"/>
        <v>1327.2280841462605</v>
      </c>
      <c r="AX319" s="2"/>
      <c r="AY319" s="2"/>
      <c r="AZ319" s="2"/>
      <c r="BA319" s="2"/>
      <c r="BB319" s="2"/>
      <c r="BC319" s="2"/>
      <c r="BD319" s="2">
        <f t="shared" si="377"/>
        <v>0</v>
      </c>
      <c r="BE319" s="2">
        <f t="shared" si="379"/>
        <v>1327.2280841462605</v>
      </c>
      <c r="BF319" s="2">
        <f t="shared" si="382"/>
        <v>0</v>
      </c>
      <c r="BG319" s="2">
        <f t="shared" si="402"/>
        <v>1327.23</v>
      </c>
      <c r="BH319" s="2">
        <f t="shared" si="402"/>
        <v>1300</v>
      </c>
      <c r="BI319" s="2">
        <f t="shared" si="402"/>
        <v>0</v>
      </c>
      <c r="BJ319" s="2">
        <f t="shared" si="402"/>
        <v>0</v>
      </c>
      <c r="BK319" s="2">
        <f t="shared" si="402"/>
        <v>0</v>
      </c>
      <c r="BL319" s="2">
        <f t="shared" si="402"/>
        <v>1300</v>
      </c>
      <c r="BM319" s="2">
        <f t="shared" si="402"/>
        <v>1300</v>
      </c>
      <c r="BN319" s="2">
        <f t="shared" si="402"/>
        <v>1084.6300000000001</v>
      </c>
      <c r="BO319" s="2">
        <f t="shared" si="402"/>
        <v>0</v>
      </c>
      <c r="BP319" s="2">
        <f t="shared" si="402"/>
        <v>0</v>
      </c>
      <c r="BQ319" s="2">
        <f t="shared" si="402"/>
        <v>1300</v>
      </c>
      <c r="BR319" s="2">
        <f t="shared" si="402"/>
        <v>1300</v>
      </c>
      <c r="BS319" s="2">
        <f t="shared" si="402"/>
        <v>1084.6300000000001</v>
      </c>
      <c r="BT319" s="402">
        <f t="shared" si="314"/>
        <v>83.433076923076925</v>
      </c>
    </row>
    <row r="320" spans="1:72" x14ac:dyDescent="0.2">
      <c r="A320" s="24"/>
      <c r="B320" s="31"/>
      <c r="C320" s="20"/>
      <c r="D320" s="20"/>
      <c r="E320" s="20"/>
      <c r="F320" s="20"/>
      <c r="G320" s="20"/>
      <c r="H320" s="20"/>
      <c r="I320" s="32">
        <v>381</v>
      </c>
      <c r="J320" s="33" t="s">
        <v>73</v>
      </c>
      <c r="K320" s="34">
        <f t="shared" ref="K320:AP320" si="405">SUM(K321)</f>
        <v>10000</v>
      </c>
      <c r="L320" s="34">
        <f t="shared" si="405"/>
        <v>20000</v>
      </c>
      <c r="M320" s="34">
        <f t="shared" si="405"/>
        <v>20000</v>
      </c>
      <c r="N320" s="34">
        <f t="shared" si="405"/>
        <v>3000</v>
      </c>
      <c r="O320" s="34">
        <f t="shared" si="405"/>
        <v>3000</v>
      </c>
      <c r="P320" s="34">
        <f t="shared" si="405"/>
        <v>3000</v>
      </c>
      <c r="Q320" s="34">
        <f t="shared" si="405"/>
        <v>3000</v>
      </c>
      <c r="R320" s="34">
        <f t="shared" si="405"/>
        <v>0</v>
      </c>
      <c r="S320" s="34">
        <f t="shared" si="405"/>
        <v>3000</v>
      </c>
      <c r="T320" s="34">
        <f t="shared" si="405"/>
        <v>0</v>
      </c>
      <c r="U320" s="34">
        <f t="shared" si="405"/>
        <v>0</v>
      </c>
      <c r="V320" s="34">
        <f t="shared" si="405"/>
        <v>100</v>
      </c>
      <c r="W320" s="34">
        <f t="shared" si="405"/>
        <v>3000</v>
      </c>
      <c r="X320" s="34">
        <f t="shared" si="405"/>
        <v>3000</v>
      </c>
      <c r="Y320" s="34">
        <f t="shared" si="405"/>
        <v>3000</v>
      </c>
      <c r="Z320" s="34">
        <f t="shared" si="405"/>
        <v>3000</v>
      </c>
      <c r="AA320" s="34">
        <f t="shared" si="405"/>
        <v>22000</v>
      </c>
      <c r="AB320" s="34">
        <f t="shared" si="405"/>
        <v>0</v>
      </c>
      <c r="AC320" s="34">
        <f t="shared" si="405"/>
        <v>22000</v>
      </c>
      <c r="AD320" s="34">
        <f t="shared" si="405"/>
        <v>22000</v>
      </c>
      <c r="AE320" s="34">
        <f t="shared" si="405"/>
        <v>0</v>
      </c>
      <c r="AF320" s="34">
        <f t="shared" si="405"/>
        <v>0</v>
      </c>
      <c r="AG320" s="34">
        <f t="shared" si="405"/>
        <v>22000</v>
      </c>
      <c r="AH320" s="34">
        <f t="shared" si="405"/>
        <v>10836.89</v>
      </c>
      <c r="AI320" s="34">
        <f t="shared" si="405"/>
        <v>10000</v>
      </c>
      <c r="AJ320" s="34">
        <f t="shared" si="405"/>
        <v>10000</v>
      </c>
      <c r="AK320" s="34">
        <f t="shared" si="405"/>
        <v>10000</v>
      </c>
      <c r="AL320" s="34">
        <f t="shared" si="405"/>
        <v>0</v>
      </c>
      <c r="AM320" s="34">
        <f t="shared" si="405"/>
        <v>0</v>
      </c>
      <c r="AN320" s="34">
        <f t="shared" si="405"/>
        <v>10000</v>
      </c>
      <c r="AO320" s="22">
        <f t="shared" si="371"/>
        <v>1327.2280841462605</v>
      </c>
      <c r="AP320" s="34">
        <f t="shared" si="405"/>
        <v>10000</v>
      </c>
      <c r="AQ320" s="34"/>
      <c r="AR320" s="22">
        <f t="shared" si="372"/>
        <v>1327.2280841462605</v>
      </c>
      <c r="AS320" s="22"/>
      <c r="AT320" s="22">
        <f t="shared" ref="AT320:AV320" si="406">SUM(AT321)</f>
        <v>0</v>
      </c>
      <c r="AU320" s="22">
        <f t="shared" si="406"/>
        <v>0</v>
      </c>
      <c r="AV320" s="22">
        <f t="shared" si="406"/>
        <v>0</v>
      </c>
      <c r="AW320" s="22">
        <f t="shared" si="364"/>
        <v>1327.2280841462605</v>
      </c>
      <c r="AX320" s="2"/>
      <c r="AY320" s="2"/>
      <c r="AZ320" s="2"/>
      <c r="BA320" s="2"/>
      <c r="BB320" s="2"/>
      <c r="BC320" s="2"/>
      <c r="BD320" s="2">
        <f t="shared" si="377"/>
        <v>0</v>
      </c>
      <c r="BE320" s="2">
        <f t="shared" si="379"/>
        <v>1327.2280841462605</v>
      </c>
      <c r="BF320" s="2">
        <f t="shared" si="382"/>
        <v>0</v>
      </c>
      <c r="BG320" s="2">
        <f t="shared" si="402"/>
        <v>1327.23</v>
      </c>
      <c r="BH320" s="2">
        <f t="shared" si="402"/>
        <v>1300</v>
      </c>
      <c r="BI320" s="2">
        <f t="shared" si="402"/>
        <v>0</v>
      </c>
      <c r="BJ320" s="2">
        <f t="shared" si="402"/>
        <v>0</v>
      </c>
      <c r="BK320" s="2">
        <f t="shared" si="402"/>
        <v>0</v>
      </c>
      <c r="BL320" s="2">
        <f t="shared" si="402"/>
        <v>1300</v>
      </c>
      <c r="BM320" s="2">
        <f t="shared" si="402"/>
        <v>1300</v>
      </c>
      <c r="BN320" s="2">
        <f t="shared" si="402"/>
        <v>1084.6300000000001</v>
      </c>
      <c r="BO320" s="2">
        <f t="shared" si="402"/>
        <v>0</v>
      </c>
      <c r="BP320" s="2">
        <f t="shared" si="402"/>
        <v>0</v>
      </c>
      <c r="BQ320" s="2">
        <f t="shared" si="402"/>
        <v>1300</v>
      </c>
      <c r="BR320" s="2">
        <f t="shared" si="402"/>
        <v>1300</v>
      </c>
      <c r="BS320" s="2">
        <f t="shared" si="402"/>
        <v>1084.6300000000001</v>
      </c>
      <c r="BT320" s="402">
        <f t="shared" si="314"/>
        <v>83.433076923076925</v>
      </c>
    </row>
    <row r="321" spans="1:72" x14ac:dyDescent="0.2">
      <c r="A321" s="24"/>
      <c r="B321" s="31"/>
      <c r="C321" s="20"/>
      <c r="D321" s="20"/>
      <c r="E321" s="20"/>
      <c r="F321" s="20"/>
      <c r="G321" s="20"/>
      <c r="H321" s="20"/>
      <c r="I321" s="32">
        <v>38111</v>
      </c>
      <c r="J321" s="33" t="s">
        <v>45</v>
      </c>
      <c r="K321" s="34">
        <v>10000</v>
      </c>
      <c r="L321" s="34">
        <v>20000</v>
      </c>
      <c r="M321" s="34">
        <v>20000</v>
      </c>
      <c r="N321" s="34">
        <v>3000</v>
      </c>
      <c r="O321" s="34">
        <v>3000</v>
      </c>
      <c r="P321" s="34">
        <v>3000</v>
      </c>
      <c r="Q321" s="34">
        <v>3000</v>
      </c>
      <c r="R321" s="34"/>
      <c r="S321" s="34">
        <v>3000</v>
      </c>
      <c r="T321" s="34"/>
      <c r="U321" s="34"/>
      <c r="V321" s="22">
        <f t="shared" si="217"/>
        <v>100</v>
      </c>
      <c r="W321" s="34">
        <v>3000</v>
      </c>
      <c r="X321" s="34">
        <v>3000</v>
      </c>
      <c r="Y321" s="34">
        <v>3000</v>
      </c>
      <c r="Z321" s="34">
        <v>3000</v>
      </c>
      <c r="AA321" s="34">
        <v>22000</v>
      </c>
      <c r="AB321" s="34"/>
      <c r="AC321" s="34">
        <v>22000</v>
      </c>
      <c r="AD321" s="34">
        <v>22000</v>
      </c>
      <c r="AE321" s="34"/>
      <c r="AF321" s="34"/>
      <c r="AG321" s="37">
        <f>SUM(AD321+AE321-AF321)</f>
        <v>22000</v>
      </c>
      <c r="AH321" s="34">
        <v>10836.89</v>
      </c>
      <c r="AI321" s="34">
        <v>10000</v>
      </c>
      <c r="AJ321" s="2">
        <v>10000</v>
      </c>
      <c r="AK321" s="34">
        <v>10000</v>
      </c>
      <c r="AL321" s="34"/>
      <c r="AM321" s="34"/>
      <c r="AN321" s="2">
        <f t="shared" si="326"/>
        <v>10000</v>
      </c>
      <c r="AO321" s="22">
        <f t="shared" si="371"/>
        <v>1327.2280841462605</v>
      </c>
      <c r="AP321" s="2">
        <v>10000</v>
      </c>
      <c r="AQ321" s="2"/>
      <c r="AR321" s="22">
        <f t="shared" si="372"/>
        <v>1327.2280841462605</v>
      </c>
      <c r="AS321" s="22"/>
      <c r="AT321" s="22"/>
      <c r="AU321" s="22"/>
      <c r="AV321" s="22"/>
      <c r="AW321" s="22">
        <f t="shared" si="364"/>
        <v>1327.2280841462605</v>
      </c>
      <c r="AX321" s="2">
        <v>1327.23</v>
      </c>
      <c r="AY321" s="2"/>
      <c r="AZ321" s="2"/>
      <c r="BA321" s="2"/>
      <c r="BB321" s="2"/>
      <c r="BC321" s="2"/>
      <c r="BD321" s="2">
        <f t="shared" si="377"/>
        <v>1327.23</v>
      </c>
      <c r="BE321" s="2">
        <f t="shared" si="379"/>
        <v>-1.9158537395469466E-3</v>
      </c>
      <c r="BF321" s="2">
        <f t="shared" si="382"/>
        <v>-1327.23</v>
      </c>
      <c r="BG321" s="2">
        <v>1327.23</v>
      </c>
      <c r="BH321" s="2">
        <v>1300</v>
      </c>
      <c r="BI321" s="2"/>
      <c r="BJ321" s="2"/>
      <c r="BK321" s="2"/>
      <c r="BL321" s="2">
        <v>1300</v>
      </c>
      <c r="BM321" s="2">
        <v>1300</v>
      </c>
      <c r="BN321" s="2">
        <v>1084.6300000000001</v>
      </c>
      <c r="BO321" s="2"/>
      <c r="BP321" s="2"/>
      <c r="BQ321" s="2">
        <v>1300</v>
      </c>
      <c r="BR321" s="22">
        <f>SUM(BM321+BO321-BP321)</f>
        <v>1300</v>
      </c>
      <c r="BS321" s="2">
        <v>1084.6300000000001</v>
      </c>
      <c r="BT321" s="402">
        <f t="shared" si="314"/>
        <v>83.433076923076925</v>
      </c>
    </row>
    <row r="322" spans="1:72" x14ac:dyDescent="0.2">
      <c r="A322" s="29" t="s">
        <v>130</v>
      </c>
      <c r="B322" s="38"/>
      <c r="C322" s="38"/>
      <c r="D322" s="38"/>
      <c r="E322" s="38"/>
      <c r="F322" s="38"/>
      <c r="G322" s="38"/>
      <c r="H322" s="38"/>
      <c r="I322" s="26" t="s">
        <v>131</v>
      </c>
      <c r="J322" s="27" t="s">
        <v>132</v>
      </c>
      <c r="K322" s="28" t="e">
        <f>SUM(#REF!+K323+K335+K342+K349+K356+#REF!)</f>
        <v>#REF!</v>
      </c>
      <c r="L322" s="28" t="e">
        <f>SUM(#REF!+L323+L335+L342+L349+L356+#REF!)</f>
        <v>#REF!</v>
      </c>
      <c r="M322" s="28" t="e">
        <f>SUM(#REF!+M323+M335+M342+M349+M356+#REF!)</f>
        <v>#REF!</v>
      </c>
      <c r="N322" s="28">
        <f t="shared" ref="N322:Z322" si="407">SUM(N323+N335+N342+N349+N356)</f>
        <v>54000</v>
      </c>
      <c r="O322" s="28">
        <f t="shared" si="407"/>
        <v>54000</v>
      </c>
      <c r="P322" s="28">
        <f t="shared" si="407"/>
        <v>95000</v>
      </c>
      <c r="Q322" s="28">
        <f t="shared" si="407"/>
        <v>95000</v>
      </c>
      <c r="R322" s="28">
        <f t="shared" si="407"/>
        <v>72200</v>
      </c>
      <c r="S322" s="28">
        <f t="shared" si="407"/>
        <v>110000</v>
      </c>
      <c r="T322" s="28">
        <f t="shared" si="407"/>
        <v>57200</v>
      </c>
      <c r="U322" s="28">
        <f t="shared" si="407"/>
        <v>0</v>
      </c>
      <c r="V322" s="28" t="e">
        <f t="shared" si="407"/>
        <v>#DIV/0!</v>
      </c>
      <c r="W322" s="28">
        <f t="shared" si="407"/>
        <v>135000</v>
      </c>
      <c r="X322" s="28">
        <f t="shared" si="407"/>
        <v>255000</v>
      </c>
      <c r="Y322" s="28">
        <f t="shared" si="407"/>
        <v>245000</v>
      </c>
      <c r="Z322" s="28">
        <f t="shared" si="407"/>
        <v>345000</v>
      </c>
      <c r="AA322" s="28">
        <f>SUM(AA323+AA335+AA342+AA349+AA356)</f>
        <v>323000</v>
      </c>
      <c r="AB322" s="28">
        <f t="shared" ref="AB322" si="408">SUM(AB323+AB335+AB342+AB349+AB356)</f>
        <v>113000</v>
      </c>
      <c r="AC322" s="28">
        <f>SUM(AC323+AC335+AC342+AC349+AC356)</f>
        <v>433000</v>
      </c>
      <c r="AD322" s="28">
        <f>SUM(AD323+AD335+AD342+AD349+AD356)</f>
        <v>544000</v>
      </c>
      <c r="AE322" s="28">
        <f t="shared" ref="AE322:AQ322" si="409">SUM(AE323+AE335+AE342+AE349+AE356)</f>
        <v>0</v>
      </c>
      <c r="AF322" s="28">
        <f t="shared" si="409"/>
        <v>0</v>
      </c>
      <c r="AG322" s="28">
        <f t="shared" si="409"/>
        <v>556000</v>
      </c>
      <c r="AH322" s="28">
        <f t="shared" si="409"/>
        <v>395155</v>
      </c>
      <c r="AI322" s="28">
        <f t="shared" si="409"/>
        <v>462000</v>
      </c>
      <c r="AJ322" s="28">
        <f t="shared" si="409"/>
        <v>162500</v>
      </c>
      <c r="AK322" s="28">
        <f t="shared" si="409"/>
        <v>588000</v>
      </c>
      <c r="AL322" s="28">
        <f t="shared" si="409"/>
        <v>47000</v>
      </c>
      <c r="AM322" s="28">
        <f t="shared" si="409"/>
        <v>0</v>
      </c>
      <c r="AN322" s="28">
        <f t="shared" si="409"/>
        <v>635000</v>
      </c>
      <c r="AO322" s="22">
        <f t="shared" si="371"/>
        <v>84278.983343287546</v>
      </c>
      <c r="AP322" s="28">
        <f t="shared" si="409"/>
        <v>551000</v>
      </c>
      <c r="AQ322" s="28">
        <f t="shared" si="409"/>
        <v>0</v>
      </c>
      <c r="AR322" s="22">
        <f t="shared" si="372"/>
        <v>73130.267436458947</v>
      </c>
      <c r="AS322" s="22"/>
      <c r="AT322" s="22">
        <f t="shared" ref="AT322:AV322" si="410">SUM(AT323+AT335+AT342+AT349+AT356)</f>
        <v>18608.38</v>
      </c>
      <c r="AU322" s="22">
        <f t="shared" si="410"/>
        <v>0</v>
      </c>
      <c r="AV322" s="22">
        <f t="shared" si="410"/>
        <v>0</v>
      </c>
      <c r="AW322" s="22">
        <f t="shared" si="364"/>
        <v>73130.267436458947</v>
      </c>
      <c r="AX322" s="2"/>
      <c r="AY322" s="2"/>
      <c r="AZ322" s="2"/>
      <c r="BA322" s="2"/>
      <c r="BB322" s="2"/>
      <c r="BC322" s="2"/>
      <c r="BD322" s="2">
        <f t="shared" si="377"/>
        <v>0</v>
      </c>
      <c r="BE322" s="2">
        <f t="shared" si="379"/>
        <v>73130.267436458947</v>
      </c>
      <c r="BF322" s="2">
        <f t="shared" si="382"/>
        <v>0</v>
      </c>
      <c r="BG322" s="2">
        <f>SUM(BG323+BG335+BG342+BG349+BG356)</f>
        <v>34886.53</v>
      </c>
      <c r="BH322" s="2">
        <f>SUM(BH323+BH335+BH342+BH349+BH356)</f>
        <v>59465</v>
      </c>
      <c r="BI322" s="2">
        <f t="shared" ref="BI322:BS322" si="411">SUM(BI323+BI335+BI342+BI349+BI356)</f>
        <v>21921</v>
      </c>
      <c r="BJ322" s="2">
        <f t="shared" si="411"/>
        <v>0</v>
      </c>
      <c r="BK322" s="2">
        <f t="shared" si="411"/>
        <v>0</v>
      </c>
      <c r="BL322" s="2">
        <f t="shared" si="411"/>
        <v>65665</v>
      </c>
      <c r="BM322" s="2">
        <f t="shared" si="411"/>
        <v>65665</v>
      </c>
      <c r="BN322" s="2">
        <f t="shared" si="411"/>
        <v>40200</v>
      </c>
      <c r="BO322" s="2">
        <f t="shared" si="411"/>
        <v>300</v>
      </c>
      <c r="BP322" s="2">
        <f t="shared" si="411"/>
        <v>3265</v>
      </c>
      <c r="BQ322" s="2">
        <f t="shared" si="411"/>
        <v>44555.06</v>
      </c>
      <c r="BR322" s="2">
        <f t="shared" si="411"/>
        <v>62700</v>
      </c>
      <c r="BS322" s="2">
        <f t="shared" si="411"/>
        <v>40500</v>
      </c>
      <c r="BT322" s="402">
        <f t="shared" si="314"/>
        <v>64.593301435406701</v>
      </c>
    </row>
    <row r="323" spans="1:72" x14ac:dyDescent="0.2">
      <c r="A323" s="19" t="s">
        <v>186</v>
      </c>
      <c r="B323" s="20"/>
      <c r="C323" s="20"/>
      <c r="D323" s="20"/>
      <c r="E323" s="20"/>
      <c r="F323" s="20"/>
      <c r="G323" s="20"/>
      <c r="H323" s="20"/>
      <c r="I323" s="26" t="s">
        <v>21</v>
      </c>
      <c r="J323" s="27" t="s">
        <v>135</v>
      </c>
      <c r="K323" s="28">
        <f t="shared" ref="K323:AE330" si="412">SUM(K324)</f>
        <v>36000</v>
      </c>
      <c r="L323" s="28">
        <f t="shared" si="412"/>
        <v>20000</v>
      </c>
      <c r="M323" s="28">
        <f t="shared" si="412"/>
        <v>20000</v>
      </c>
      <c r="N323" s="28">
        <f>SUM(N324)</f>
        <v>13000</v>
      </c>
      <c r="O323" s="28">
        <f>SUM(O324)</f>
        <v>13000</v>
      </c>
      <c r="P323" s="28">
        <f t="shared" si="412"/>
        <v>25000</v>
      </c>
      <c r="Q323" s="28">
        <f t="shared" si="412"/>
        <v>25000</v>
      </c>
      <c r="R323" s="28">
        <f t="shared" si="412"/>
        <v>20000</v>
      </c>
      <c r="S323" s="28">
        <f t="shared" si="412"/>
        <v>25000</v>
      </c>
      <c r="T323" s="28">
        <f t="shared" si="412"/>
        <v>13500</v>
      </c>
      <c r="U323" s="28">
        <f t="shared" si="412"/>
        <v>0</v>
      </c>
      <c r="V323" s="28">
        <f t="shared" si="412"/>
        <v>200</v>
      </c>
      <c r="W323" s="28">
        <f t="shared" si="412"/>
        <v>45000</v>
      </c>
      <c r="X323" s="28">
        <f t="shared" si="412"/>
        <v>45000</v>
      </c>
      <c r="Y323" s="28">
        <f t="shared" si="412"/>
        <v>45000</v>
      </c>
      <c r="Z323" s="28">
        <f t="shared" si="412"/>
        <v>65000</v>
      </c>
      <c r="AA323" s="28">
        <f t="shared" si="412"/>
        <v>55000</v>
      </c>
      <c r="AB323" s="28">
        <f t="shared" si="412"/>
        <v>9500</v>
      </c>
      <c r="AC323" s="28">
        <f t="shared" si="412"/>
        <v>115000</v>
      </c>
      <c r="AD323" s="28">
        <f t="shared" si="412"/>
        <v>220000</v>
      </c>
      <c r="AE323" s="28">
        <f t="shared" si="412"/>
        <v>0</v>
      </c>
      <c r="AF323" s="28">
        <f t="shared" ref="AF323:AQ328" si="413">SUM(AF324)</f>
        <v>0</v>
      </c>
      <c r="AG323" s="28">
        <f t="shared" si="413"/>
        <v>220000</v>
      </c>
      <c r="AH323" s="28">
        <f t="shared" si="413"/>
        <v>211155</v>
      </c>
      <c r="AI323" s="28">
        <f>SUM(AI324)</f>
        <v>135000</v>
      </c>
      <c r="AJ323" s="28">
        <f>SUM(AJ324)</f>
        <v>12500</v>
      </c>
      <c r="AK323" s="28">
        <f t="shared" ref="AK323:AQ323" si="414">SUM(AK324)</f>
        <v>200000</v>
      </c>
      <c r="AL323" s="28">
        <f t="shared" si="414"/>
        <v>0</v>
      </c>
      <c r="AM323" s="28">
        <f t="shared" si="414"/>
        <v>0</v>
      </c>
      <c r="AN323" s="28">
        <f t="shared" si="414"/>
        <v>200000</v>
      </c>
      <c r="AO323" s="22">
        <f t="shared" si="371"/>
        <v>26544.56168292521</v>
      </c>
      <c r="AP323" s="28">
        <f t="shared" si="414"/>
        <v>175000</v>
      </c>
      <c r="AQ323" s="28">
        <f t="shared" si="414"/>
        <v>0</v>
      </c>
      <c r="AR323" s="22">
        <f t="shared" si="372"/>
        <v>23226.491472559559</v>
      </c>
      <c r="AS323" s="22"/>
      <c r="AT323" s="22">
        <f t="shared" ref="AT323:AV323" si="415">SUM(AT324)</f>
        <v>0</v>
      </c>
      <c r="AU323" s="22">
        <f t="shared" si="415"/>
        <v>0</v>
      </c>
      <c r="AV323" s="22">
        <f t="shared" si="415"/>
        <v>0</v>
      </c>
      <c r="AW323" s="22">
        <f t="shared" si="364"/>
        <v>23226.491472559559</v>
      </c>
      <c r="AX323" s="2"/>
      <c r="AY323" s="2"/>
      <c r="AZ323" s="2"/>
      <c r="BA323" s="2"/>
      <c r="BB323" s="2"/>
      <c r="BC323" s="2"/>
      <c r="BD323" s="2">
        <f t="shared" si="377"/>
        <v>0</v>
      </c>
      <c r="BE323" s="2">
        <f t="shared" si="379"/>
        <v>23226.491472559559</v>
      </c>
      <c r="BF323" s="2">
        <f t="shared" si="382"/>
        <v>0</v>
      </c>
      <c r="BG323" s="2">
        <f>SUM(BG328)</f>
        <v>4000</v>
      </c>
      <c r="BH323" s="2">
        <f>SUM(BH328)</f>
        <v>13400</v>
      </c>
      <c r="BI323" s="2">
        <f t="shared" ref="BI323:BS323" si="416">SUM(BI328)</f>
        <v>700</v>
      </c>
      <c r="BJ323" s="2">
        <f t="shared" si="416"/>
        <v>0</v>
      </c>
      <c r="BK323" s="2">
        <f t="shared" si="416"/>
        <v>0</v>
      </c>
      <c r="BL323" s="2">
        <f t="shared" si="416"/>
        <v>13400</v>
      </c>
      <c r="BM323" s="2">
        <f t="shared" si="416"/>
        <v>13400</v>
      </c>
      <c r="BN323" s="2">
        <f t="shared" si="416"/>
        <v>400</v>
      </c>
      <c r="BO323" s="2">
        <f t="shared" si="416"/>
        <v>0</v>
      </c>
      <c r="BP323" s="2">
        <f t="shared" si="416"/>
        <v>3000</v>
      </c>
      <c r="BQ323" s="2">
        <f t="shared" si="416"/>
        <v>700</v>
      </c>
      <c r="BR323" s="2">
        <f t="shared" si="416"/>
        <v>10400</v>
      </c>
      <c r="BS323" s="2">
        <f t="shared" si="416"/>
        <v>400</v>
      </c>
      <c r="BT323" s="402">
        <f t="shared" si="314"/>
        <v>3.8461538461538463</v>
      </c>
    </row>
    <row r="324" spans="1:72" hidden="1" x14ac:dyDescent="0.2">
      <c r="A324" s="19"/>
      <c r="B324" s="20"/>
      <c r="C324" s="20"/>
      <c r="D324" s="20"/>
      <c r="E324" s="20"/>
      <c r="F324" s="20"/>
      <c r="G324" s="20"/>
      <c r="H324" s="20"/>
      <c r="I324" s="26" t="s">
        <v>136</v>
      </c>
      <c r="J324" s="27"/>
      <c r="K324" s="28">
        <f t="shared" ref="K324:AQ324" si="417">SUM(K328)</f>
        <v>36000</v>
      </c>
      <c r="L324" s="28">
        <f t="shared" si="417"/>
        <v>20000</v>
      </c>
      <c r="M324" s="28">
        <f t="shared" si="417"/>
        <v>20000</v>
      </c>
      <c r="N324" s="28">
        <f t="shared" si="417"/>
        <v>13000</v>
      </c>
      <c r="O324" s="28">
        <f t="shared" si="417"/>
        <v>13000</v>
      </c>
      <c r="P324" s="28">
        <f t="shared" si="417"/>
        <v>25000</v>
      </c>
      <c r="Q324" s="28">
        <f t="shared" si="417"/>
        <v>25000</v>
      </c>
      <c r="R324" s="28">
        <f t="shared" si="417"/>
        <v>20000</v>
      </c>
      <c r="S324" s="28">
        <f t="shared" si="417"/>
        <v>25000</v>
      </c>
      <c r="T324" s="28">
        <f t="shared" si="417"/>
        <v>13500</v>
      </c>
      <c r="U324" s="28">
        <f t="shared" si="417"/>
        <v>0</v>
      </c>
      <c r="V324" s="28">
        <f t="shared" si="417"/>
        <v>200</v>
      </c>
      <c r="W324" s="28">
        <f t="shared" si="417"/>
        <v>45000</v>
      </c>
      <c r="X324" s="28">
        <f t="shared" si="417"/>
        <v>45000</v>
      </c>
      <c r="Y324" s="28">
        <f t="shared" si="417"/>
        <v>45000</v>
      </c>
      <c r="Z324" s="28">
        <f t="shared" si="417"/>
        <v>65000</v>
      </c>
      <c r="AA324" s="28">
        <f t="shared" si="417"/>
        <v>55000</v>
      </c>
      <c r="AB324" s="28">
        <f t="shared" si="417"/>
        <v>9500</v>
      </c>
      <c r="AC324" s="28">
        <f t="shared" si="417"/>
        <v>115000</v>
      </c>
      <c r="AD324" s="28">
        <f t="shared" si="417"/>
        <v>220000</v>
      </c>
      <c r="AE324" s="28">
        <f t="shared" si="417"/>
        <v>0</v>
      </c>
      <c r="AF324" s="28">
        <f t="shared" si="417"/>
        <v>0</v>
      </c>
      <c r="AG324" s="28">
        <f t="shared" si="417"/>
        <v>220000</v>
      </c>
      <c r="AH324" s="28">
        <f t="shared" si="417"/>
        <v>211155</v>
      </c>
      <c r="AI324" s="28">
        <f t="shared" si="417"/>
        <v>135000</v>
      </c>
      <c r="AJ324" s="28">
        <f t="shared" si="417"/>
        <v>12500</v>
      </c>
      <c r="AK324" s="28">
        <f t="shared" si="417"/>
        <v>200000</v>
      </c>
      <c r="AL324" s="28">
        <f t="shared" si="417"/>
        <v>0</v>
      </c>
      <c r="AM324" s="28">
        <f t="shared" si="417"/>
        <v>0</v>
      </c>
      <c r="AN324" s="28">
        <f t="shared" si="417"/>
        <v>200000</v>
      </c>
      <c r="AO324" s="22">
        <f t="shared" si="371"/>
        <v>26544.56168292521</v>
      </c>
      <c r="AP324" s="28">
        <f t="shared" si="417"/>
        <v>175000</v>
      </c>
      <c r="AQ324" s="28">
        <f t="shared" si="417"/>
        <v>0</v>
      </c>
      <c r="AR324" s="22">
        <f t="shared" si="372"/>
        <v>23226.491472559559</v>
      </c>
      <c r="AS324" s="22"/>
      <c r="AT324" s="22">
        <f t="shared" ref="AT324:AV324" si="418">SUM(AT328)</f>
        <v>0</v>
      </c>
      <c r="AU324" s="22">
        <f t="shared" si="418"/>
        <v>0</v>
      </c>
      <c r="AV324" s="22">
        <f t="shared" si="418"/>
        <v>0</v>
      </c>
      <c r="AW324" s="22">
        <f t="shared" si="364"/>
        <v>23226.491472559559</v>
      </c>
      <c r="AX324" s="2"/>
      <c r="AY324" s="2"/>
      <c r="AZ324" s="2"/>
      <c r="BA324" s="2"/>
      <c r="BB324" s="2"/>
      <c r="BC324" s="2"/>
      <c r="BD324" s="2">
        <f t="shared" si="377"/>
        <v>0</v>
      </c>
      <c r="BE324" s="2">
        <f t="shared" si="379"/>
        <v>23226.491472559559</v>
      </c>
      <c r="BF324" s="2">
        <f t="shared" si="382"/>
        <v>0</v>
      </c>
      <c r="BG324" s="2"/>
      <c r="BH324" s="2">
        <f>SUM(BH323)</f>
        <v>13400</v>
      </c>
      <c r="BI324" s="2">
        <f t="shared" ref="BI324:BS324" si="419">SUM(BI323)</f>
        <v>700</v>
      </c>
      <c r="BJ324" s="2">
        <f t="shared" si="419"/>
        <v>0</v>
      </c>
      <c r="BK324" s="2">
        <f t="shared" si="419"/>
        <v>0</v>
      </c>
      <c r="BL324" s="2">
        <f t="shared" si="419"/>
        <v>13400</v>
      </c>
      <c r="BM324" s="2">
        <f t="shared" si="419"/>
        <v>13400</v>
      </c>
      <c r="BN324" s="2">
        <f t="shared" si="419"/>
        <v>400</v>
      </c>
      <c r="BO324" s="2">
        <f t="shared" si="419"/>
        <v>0</v>
      </c>
      <c r="BP324" s="2">
        <f t="shared" si="419"/>
        <v>3000</v>
      </c>
      <c r="BQ324" s="2"/>
      <c r="BR324" s="2">
        <f t="shared" si="419"/>
        <v>10400</v>
      </c>
      <c r="BS324" s="2">
        <f t="shared" si="419"/>
        <v>400</v>
      </c>
      <c r="BT324" s="402">
        <f t="shared" si="314"/>
        <v>3.8461538461538463</v>
      </c>
    </row>
    <row r="325" spans="1:72" hidden="1" x14ac:dyDescent="0.2">
      <c r="A325" s="19"/>
      <c r="B325" s="31" t="s">
        <v>367</v>
      </c>
      <c r="C325" s="20"/>
      <c r="D325" s="20"/>
      <c r="E325" s="20"/>
      <c r="F325" s="20"/>
      <c r="G325" s="20"/>
      <c r="H325" s="20"/>
      <c r="I325" s="32" t="s">
        <v>368</v>
      </c>
      <c r="J325" s="33" t="s">
        <v>31</v>
      </c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2"/>
      <c r="AP325" s="28"/>
      <c r="AQ325" s="28"/>
      <c r="AR325" s="22"/>
      <c r="AS325" s="22"/>
      <c r="AT325" s="22"/>
      <c r="AU325" s="22"/>
      <c r="AV325" s="22"/>
      <c r="AW325" s="2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>
        <v>11790</v>
      </c>
      <c r="BI325" s="2">
        <v>700</v>
      </c>
      <c r="BJ325" s="2">
        <v>14000</v>
      </c>
      <c r="BK325" s="2">
        <v>15000</v>
      </c>
      <c r="BL325" s="2"/>
      <c r="BM325" s="2"/>
      <c r="BN325" s="2"/>
      <c r="BO325" s="2"/>
      <c r="BP325" s="2"/>
      <c r="BQ325" s="2"/>
      <c r="BR325" s="22">
        <f>SUM(BM325+BO325-BP325)</f>
        <v>0</v>
      </c>
      <c r="BS325" s="2"/>
      <c r="BT325" s="402" t="e">
        <f t="shared" si="314"/>
        <v>#DIV/0!</v>
      </c>
    </row>
    <row r="326" spans="1:72" hidden="1" x14ac:dyDescent="0.2">
      <c r="A326" s="19"/>
      <c r="B326" s="31" t="s">
        <v>369</v>
      </c>
      <c r="C326" s="20"/>
      <c r="D326" s="31"/>
      <c r="E326" s="20"/>
      <c r="F326" s="20"/>
      <c r="G326" s="20"/>
      <c r="H326" s="20"/>
      <c r="I326" s="39" t="s">
        <v>370</v>
      </c>
      <c r="J326" s="33" t="s">
        <v>1</v>
      </c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2">
        <f t="shared" si="371"/>
        <v>0</v>
      </c>
      <c r="AP326" s="28">
        <v>25000</v>
      </c>
      <c r="AQ326" s="28"/>
      <c r="AR326" s="22">
        <f t="shared" si="372"/>
        <v>3318.0702103656513</v>
      </c>
      <c r="AS326" s="22"/>
      <c r="AT326" s="22">
        <v>25000</v>
      </c>
      <c r="AU326" s="22"/>
      <c r="AV326" s="22"/>
      <c r="AW326" s="22">
        <f t="shared" si="364"/>
        <v>3318.0702103656513</v>
      </c>
      <c r="AX326" s="2"/>
      <c r="AY326" s="2"/>
      <c r="AZ326" s="2"/>
      <c r="BA326" s="2"/>
      <c r="BB326" s="2"/>
      <c r="BC326" s="2"/>
      <c r="BD326" s="2">
        <f t="shared" si="377"/>
        <v>0</v>
      </c>
      <c r="BE326" s="2">
        <f t="shared" si="379"/>
        <v>3318.0702103656513</v>
      </c>
      <c r="BF326" s="2">
        <f t="shared" si="382"/>
        <v>0</v>
      </c>
      <c r="BG326" s="2"/>
      <c r="BH326" s="2">
        <v>1610</v>
      </c>
      <c r="BI326" s="2"/>
      <c r="BJ326" s="2"/>
      <c r="BK326" s="2"/>
      <c r="BL326" s="2"/>
      <c r="BM326" s="2"/>
      <c r="BN326" s="2"/>
      <c r="BO326" s="2"/>
      <c r="BP326" s="2"/>
      <c r="BQ326" s="2"/>
      <c r="BR326" s="22">
        <f>SUM(BM326+BO326-BP326)</f>
        <v>0</v>
      </c>
      <c r="BS326" s="2"/>
      <c r="BT326" s="402" t="e">
        <f t="shared" si="314"/>
        <v>#DIV/0!</v>
      </c>
    </row>
    <row r="327" spans="1:72" hidden="1" x14ac:dyDescent="0.2">
      <c r="A327" s="19"/>
      <c r="B327" s="31" t="s">
        <v>369</v>
      </c>
      <c r="C327" s="20"/>
      <c r="D327" s="31"/>
      <c r="E327" s="20"/>
      <c r="F327" s="20"/>
      <c r="G327" s="20"/>
      <c r="H327" s="20"/>
      <c r="I327" s="32" t="s">
        <v>373</v>
      </c>
      <c r="J327" s="33" t="s">
        <v>374</v>
      </c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2">
        <f t="shared" si="371"/>
        <v>0</v>
      </c>
      <c r="AP327" s="28">
        <v>150000</v>
      </c>
      <c r="AQ327" s="28"/>
      <c r="AR327" s="22">
        <f t="shared" si="372"/>
        <v>19908.421262193908</v>
      </c>
      <c r="AS327" s="22"/>
      <c r="AT327" s="22">
        <v>150000</v>
      </c>
      <c r="AU327" s="22"/>
      <c r="AV327" s="22"/>
      <c r="AW327" s="22">
        <f t="shared" si="364"/>
        <v>19908.421262193908</v>
      </c>
      <c r="AX327" s="2"/>
      <c r="AY327" s="2"/>
      <c r="AZ327" s="2"/>
      <c r="BA327" s="2"/>
      <c r="BB327" s="2"/>
      <c r="BC327" s="2"/>
      <c r="BD327" s="2">
        <f t="shared" si="377"/>
        <v>0</v>
      </c>
      <c r="BE327" s="2">
        <f t="shared" si="379"/>
        <v>19908.421262193908</v>
      </c>
      <c r="BF327" s="2">
        <f t="shared" si="382"/>
        <v>0</v>
      </c>
      <c r="BG327" s="2"/>
      <c r="BH327" s="2">
        <v>0</v>
      </c>
      <c r="BI327" s="2"/>
      <c r="BJ327" s="2"/>
      <c r="BK327" s="2"/>
      <c r="BL327" s="2"/>
      <c r="BM327" s="2"/>
      <c r="BN327" s="2"/>
      <c r="BO327" s="2"/>
      <c r="BP327" s="2"/>
      <c r="BQ327" s="2"/>
      <c r="BR327" s="22">
        <f>SUM(BM327+BO327-BP327)</f>
        <v>0</v>
      </c>
      <c r="BS327" s="2"/>
      <c r="BT327" s="402" t="e">
        <f t="shared" ref="BT327:BT390" si="420">SUM(BS327/BR327*100)</f>
        <v>#DIV/0!</v>
      </c>
    </row>
    <row r="328" spans="1:72" x14ac:dyDescent="0.2">
      <c r="A328" s="42"/>
      <c r="B328" s="35"/>
      <c r="C328" s="35"/>
      <c r="D328" s="35"/>
      <c r="E328" s="35"/>
      <c r="F328" s="35"/>
      <c r="G328" s="35"/>
      <c r="H328" s="35"/>
      <c r="I328" s="21">
        <v>3</v>
      </c>
      <c r="J328" s="5" t="s">
        <v>4</v>
      </c>
      <c r="K328" s="28">
        <f t="shared" si="412"/>
        <v>36000</v>
      </c>
      <c r="L328" s="28">
        <f t="shared" si="412"/>
        <v>20000</v>
      </c>
      <c r="M328" s="28">
        <f t="shared" si="412"/>
        <v>20000</v>
      </c>
      <c r="N328" s="28">
        <f t="shared" si="412"/>
        <v>13000</v>
      </c>
      <c r="O328" s="28">
        <f t="shared" si="412"/>
        <v>13000</v>
      </c>
      <c r="P328" s="28">
        <f t="shared" si="412"/>
        <v>25000</v>
      </c>
      <c r="Q328" s="28">
        <f t="shared" si="412"/>
        <v>25000</v>
      </c>
      <c r="R328" s="28">
        <f t="shared" si="412"/>
        <v>20000</v>
      </c>
      <c r="S328" s="28">
        <f t="shared" si="412"/>
        <v>25000</v>
      </c>
      <c r="T328" s="28">
        <f t="shared" si="412"/>
        <v>13500</v>
      </c>
      <c r="U328" s="28">
        <f t="shared" si="412"/>
        <v>0</v>
      </c>
      <c r="V328" s="28">
        <f t="shared" si="412"/>
        <v>200</v>
      </c>
      <c r="W328" s="28">
        <f t="shared" si="412"/>
        <v>45000</v>
      </c>
      <c r="X328" s="28">
        <f t="shared" si="412"/>
        <v>45000</v>
      </c>
      <c r="Y328" s="28">
        <f t="shared" si="412"/>
        <v>45000</v>
      </c>
      <c r="Z328" s="28">
        <f t="shared" si="412"/>
        <v>65000</v>
      </c>
      <c r="AA328" s="28">
        <f t="shared" si="412"/>
        <v>55000</v>
      </c>
      <c r="AB328" s="28">
        <f t="shared" si="412"/>
        <v>9500</v>
      </c>
      <c r="AC328" s="28">
        <f t="shared" si="412"/>
        <v>115000</v>
      </c>
      <c r="AD328" s="28">
        <f t="shared" si="412"/>
        <v>220000</v>
      </c>
      <c r="AE328" s="28">
        <f t="shared" si="412"/>
        <v>0</v>
      </c>
      <c r="AF328" s="28">
        <f t="shared" si="413"/>
        <v>0</v>
      </c>
      <c r="AG328" s="28">
        <f t="shared" si="413"/>
        <v>220000</v>
      </c>
      <c r="AH328" s="28">
        <f t="shared" si="413"/>
        <v>211155</v>
      </c>
      <c r="AI328" s="28">
        <f t="shared" si="413"/>
        <v>135000</v>
      </c>
      <c r="AJ328" s="28">
        <f t="shared" si="413"/>
        <v>12500</v>
      </c>
      <c r="AK328" s="28">
        <f t="shared" si="413"/>
        <v>200000</v>
      </c>
      <c r="AL328" s="28">
        <f t="shared" si="413"/>
        <v>0</v>
      </c>
      <c r="AM328" s="28">
        <f t="shared" si="413"/>
        <v>0</v>
      </c>
      <c r="AN328" s="28">
        <f t="shared" si="413"/>
        <v>200000</v>
      </c>
      <c r="AO328" s="22">
        <f t="shared" si="371"/>
        <v>26544.56168292521</v>
      </c>
      <c r="AP328" s="28">
        <f t="shared" si="413"/>
        <v>175000</v>
      </c>
      <c r="AQ328" s="28">
        <f t="shared" si="413"/>
        <v>0</v>
      </c>
      <c r="AR328" s="22">
        <f t="shared" si="372"/>
        <v>23226.491472559559</v>
      </c>
      <c r="AS328" s="22"/>
      <c r="AT328" s="22">
        <f t="shared" ref="AT328:AV328" si="421">SUM(AT329)</f>
        <v>0</v>
      </c>
      <c r="AU328" s="22">
        <f t="shared" si="421"/>
        <v>0</v>
      </c>
      <c r="AV328" s="22">
        <f t="shared" si="421"/>
        <v>0</v>
      </c>
      <c r="AW328" s="22">
        <f t="shared" si="364"/>
        <v>23226.491472559559</v>
      </c>
      <c r="AX328" s="2"/>
      <c r="AY328" s="2"/>
      <c r="AZ328" s="2"/>
      <c r="BA328" s="2"/>
      <c r="BB328" s="2"/>
      <c r="BC328" s="2"/>
      <c r="BD328" s="2">
        <f t="shared" si="377"/>
        <v>0</v>
      </c>
      <c r="BE328" s="2">
        <f t="shared" si="379"/>
        <v>23226.491472559559</v>
      </c>
      <c r="BF328" s="2">
        <f t="shared" si="382"/>
        <v>0</v>
      </c>
      <c r="BG328" s="2">
        <f>SUM(BG329)</f>
        <v>4000</v>
      </c>
      <c r="BH328" s="2">
        <f>SUM(BH329)</f>
        <v>13400</v>
      </c>
      <c r="BI328" s="2">
        <f t="shared" ref="BI328:BS328" si="422">SUM(BI329)</f>
        <v>700</v>
      </c>
      <c r="BJ328" s="2">
        <f t="shared" si="422"/>
        <v>0</v>
      </c>
      <c r="BK328" s="2">
        <f t="shared" si="422"/>
        <v>0</v>
      </c>
      <c r="BL328" s="2">
        <f t="shared" si="422"/>
        <v>13400</v>
      </c>
      <c r="BM328" s="2">
        <f t="shared" si="422"/>
        <v>13400</v>
      </c>
      <c r="BN328" s="2">
        <f t="shared" si="422"/>
        <v>400</v>
      </c>
      <c r="BO328" s="2">
        <f t="shared" si="422"/>
        <v>0</v>
      </c>
      <c r="BP328" s="2">
        <f t="shared" si="422"/>
        <v>3000</v>
      </c>
      <c r="BQ328" s="2">
        <f t="shared" si="422"/>
        <v>700</v>
      </c>
      <c r="BR328" s="2">
        <f t="shared" si="422"/>
        <v>10400</v>
      </c>
      <c r="BS328" s="2">
        <f t="shared" si="422"/>
        <v>400</v>
      </c>
      <c r="BT328" s="402">
        <f t="shared" si="420"/>
        <v>3.8461538461538463</v>
      </c>
    </row>
    <row r="329" spans="1:72" x14ac:dyDescent="0.2">
      <c r="A329" s="42"/>
      <c r="B329" s="35" t="s">
        <v>405</v>
      </c>
      <c r="C329" s="35"/>
      <c r="D329" s="35"/>
      <c r="E329" s="35"/>
      <c r="F329" s="35"/>
      <c r="G329" s="35"/>
      <c r="H329" s="35"/>
      <c r="I329" s="21">
        <v>38</v>
      </c>
      <c r="J329" s="5" t="s">
        <v>14</v>
      </c>
      <c r="K329" s="28">
        <f t="shared" si="412"/>
        <v>36000</v>
      </c>
      <c r="L329" s="28">
        <f t="shared" si="412"/>
        <v>20000</v>
      </c>
      <c r="M329" s="28">
        <f t="shared" si="412"/>
        <v>20000</v>
      </c>
      <c r="N329" s="28">
        <f t="shared" ref="N329:Z329" si="423">SUM(N330+N333)</f>
        <v>13000</v>
      </c>
      <c r="O329" s="28">
        <f t="shared" si="423"/>
        <v>13000</v>
      </c>
      <c r="P329" s="28">
        <f t="shared" si="423"/>
        <v>25000</v>
      </c>
      <c r="Q329" s="28">
        <f t="shared" si="423"/>
        <v>25000</v>
      </c>
      <c r="R329" s="28">
        <f t="shared" si="423"/>
        <v>20000</v>
      </c>
      <c r="S329" s="28">
        <f t="shared" si="423"/>
        <v>25000</v>
      </c>
      <c r="T329" s="28">
        <f t="shared" si="423"/>
        <v>13500</v>
      </c>
      <c r="U329" s="28">
        <f t="shared" si="423"/>
        <v>0</v>
      </c>
      <c r="V329" s="28">
        <f t="shared" si="423"/>
        <v>200</v>
      </c>
      <c r="W329" s="28">
        <f t="shared" si="423"/>
        <v>45000</v>
      </c>
      <c r="X329" s="28">
        <f t="shared" si="423"/>
        <v>45000</v>
      </c>
      <c r="Y329" s="28">
        <f t="shared" si="423"/>
        <v>45000</v>
      </c>
      <c r="Z329" s="28">
        <f t="shared" si="423"/>
        <v>65000</v>
      </c>
      <c r="AA329" s="28">
        <f>SUM(AA330+AA333)</f>
        <v>55000</v>
      </c>
      <c r="AB329" s="28">
        <f t="shared" ref="AB329" si="424">SUM(AB330+AB333)</f>
        <v>9500</v>
      </c>
      <c r="AC329" s="28">
        <f>SUM(AC330+AC333)</f>
        <v>115000</v>
      </c>
      <c r="AD329" s="28">
        <f>SUM(AD330+AD333)</f>
        <v>220000</v>
      </c>
      <c r="AE329" s="28">
        <f t="shared" ref="AE329:AP329" si="425">SUM(AE330+AE333)</f>
        <v>0</v>
      </c>
      <c r="AF329" s="28">
        <f t="shared" si="425"/>
        <v>0</v>
      </c>
      <c r="AG329" s="28">
        <f t="shared" si="425"/>
        <v>220000</v>
      </c>
      <c r="AH329" s="28">
        <f t="shared" si="425"/>
        <v>211155</v>
      </c>
      <c r="AI329" s="28">
        <f t="shared" si="425"/>
        <v>135000</v>
      </c>
      <c r="AJ329" s="28">
        <f t="shared" si="425"/>
        <v>12500</v>
      </c>
      <c r="AK329" s="28">
        <f t="shared" si="425"/>
        <v>200000</v>
      </c>
      <c r="AL329" s="28">
        <f t="shared" si="425"/>
        <v>0</v>
      </c>
      <c r="AM329" s="28">
        <f t="shared" si="425"/>
        <v>0</v>
      </c>
      <c r="AN329" s="28">
        <f t="shared" si="425"/>
        <v>200000</v>
      </c>
      <c r="AO329" s="22">
        <f t="shared" si="371"/>
        <v>26544.56168292521</v>
      </c>
      <c r="AP329" s="28">
        <f t="shared" si="425"/>
        <v>175000</v>
      </c>
      <c r="AQ329" s="28"/>
      <c r="AR329" s="22">
        <f t="shared" si="372"/>
        <v>23226.491472559559</v>
      </c>
      <c r="AS329" s="22"/>
      <c r="AT329" s="22">
        <f t="shared" ref="AT329:AV329" si="426">SUM(AT330+AT333)</f>
        <v>0</v>
      </c>
      <c r="AU329" s="22">
        <f t="shared" si="426"/>
        <v>0</v>
      </c>
      <c r="AV329" s="22">
        <f t="shared" si="426"/>
        <v>0</v>
      </c>
      <c r="AW329" s="22">
        <f t="shared" si="364"/>
        <v>23226.491472559559</v>
      </c>
      <c r="AX329" s="2"/>
      <c r="AY329" s="2"/>
      <c r="AZ329" s="2"/>
      <c r="BA329" s="2"/>
      <c r="BB329" s="2"/>
      <c r="BC329" s="2"/>
      <c r="BD329" s="2">
        <f t="shared" si="377"/>
        <v>0</v>
      </c>
      <c r="BE329" s="2">
        <f t="shared" si="379"/>
        <v>23226.491472559559</v>
      </c>
      <c r="BF329" s="2">
        <f t="shared" si="382"/>
        <v>0</v>
      </c>
      <c r="BG329" s="2">
        <f>SUM(BG330+BG333)</f>
        <v>4000</v>
      </c>
      <c r="BH329" s="2">
        <f>SUM(BH330+BH333)</f>
        <v>13400</v>
      </c>
      <c r="BI329" s="2">
        <f t="shared" ref="BI329:BS329" si="427">SUM(BI330+BI333)</f>
        <v>700</v>
      </c>
      <c r="BJ329" s="2">
        <f t="shared" si="427"/>
        <v>0</v>
      </c>
      <c r="BK329" s="2">
        <f t="shared" si="427"/>
        <v>0</v>
      </c>
      <c r="BL329" s="2">
        <f t="shared" si="427"/>
        <v>13400</v>
      </c>
      <c r="BM329" s="2">
        <f t="shared" si="427"/>
        <v>13400</v>
      </c>
      <c r="BN329" s="2">
        <f t="shared" si="427"/>
        <v>400</v>
      </c>
      <c r="BO329" s="2">
        <f t="shared" si="427"/>
        <v>0</v>
      </c>
      <c r="BP329" s="2">
        <f t="shared" si="427"/>
        <v>3000</v>
      </c>
      <c r="BQ329" s="2">
        <f t="shared" si="427"/>
        <v>700</v>
      </c>
      <c r="BR329" s="2">
        <f t="shared" si="427"/>
        <v>10400</v>
      </c>
      <c r="BS329" s="2">
        <f t="shared" si="427"/>
        <v>400</v>
      </c>
      <c r="BT329" s="402">
        <f t="shared" si="420"/>
        <v>3.8461538461538463</v>
      </c>
    </row>
    <row r="330" spans="1:72" x14ac:dyDescent="0.2">
      <c r="A330" s="19"/>
      <c r="B330" s="31"/>
      <c r="C330" s="20"/>
      <c r="D330" s="20"/>
      <c r="E330" s="20"/>
      <c r="F330" s="20"/>
      <c r="G330" s="20"/>
      <c r="H330" s="20"/>
      <c r="I330" s="32">
        <v>381</v>
      </c>
      <c r="J330" s="33" t="s">
        <v>73</v>
      </c>
      <c r="K330" s="28">
        <f t="shared" si="412"/>
        <v>36000</v>
      </c>
      <c r="L330" s="28">
        <f t="shared" si="412"/>
        <v>20000</v>
      </c>
      <c r="M330" s="28">
        <f t="shared" si="412"/>
        <v>20000</v>
      </c>
      <c r="N330" s="37">
        <f t="shared" si="412"/>
        <v>3000</v>
      </c>
      <c r="O330" s="37">
        <f t="shared" si="412"/>
        <v>3000</v>
      </c>
      <c r="P330" s="37">
        <f t="shared" si="412"/>
        <v>5000</v>
      </c>
      <c r="Q330" s="37">
        <f t="shared" si="412"/>
        <v>5000</v>
      </c>
      <c r="R330" s="37">
        <f t="shared" si="412"/>
        <v>20000</v>
      </c>
      <c r="S330" s="37">
        <f t="shared" si="412"/>
        <v>5000</v>
      </c>
      <c r="T330" s="37">
        <f t="shared" si="412"/>
        <v>0</v>
      </c>
      <c r="U330" s="37">
        <f t="shared" si="412"/>
        <v>0</v>
      </c>
      <c r="V330" s="37">
        <f t="shared" si="412"/>
        <v>100</v>
      </c>
      <c r="W330" s="37">
        <f t="shared" si="412"/>
        <v>5000</v>
      </c>
      <c r="X330" s="37">
        <f t="shared" si="412"/>
        <v>25000</v>
      </c>
      <c r="Y330" s="37">
        <f t="shared" si="412"/>
        <v>25000</v>
      </c>
      <c r="Z330" s="37">
        <f t="shared" si="412"/>
        <v>15000</v>
      </c>
      <c r="AA330" s="37">
        <f>SUM(AA331:AA332)</f>
        <v>30000</v>
      </c>
      <c r="AB330" s="37">
        <f t="shared" ref="AB330" si="428">SUM(AB331:AB332)</f>
        <v>9500</v>
      </c>
      <c r="AC330" s="37">
        <f>SUM(AC331:AC332)</f>
        <v>30000</v>
      </c>
      <c r="AD330" s="37">
        <f>SUM(AD331:AD332)</f>
        <v>35000</v>
      </c>
      <c r="AE330" s="37">
        <f t="shared" ref="AE330:AP330" si="429">SUM(AE331:AE332)</f>
        <v>0</v>
      </c>
      <c r="AF330" s="37">
        <f t="shared" si="429"/>
        <v>0</v>
      </c>
      <c r="AG330" s="37">
        <f t="shared" si="429"/>
        <v>35000</v>
      </c>
      <c r="AH330" s="37">
        <f t="shared" si="429"/>
        <v>31500</v>
      </c>
      <c r="AI330" s="37">
        <f t="shared" si="429"/>
        <v>35000</v>
      </c>
      <c r="AJ330" s="37">
        <f t="shared" si="429"/>
        <v>12500</v>
      </c>
      <c r="AK330" s="37">
        <f t="shared" si="429"/>
        <v>35000</v>
      </c>
      <c r="AL330" s="37">
        <f t="shared" si="429"/>
        <v>0</v>
      </c>
      <c r="AM330" s="37">
        <f t="shared" si="429"/>
        <v>0</v>
      </c>
      <c r="AN330" s="37">
        <f t="shared" si="429"/>
        <v>35000</v>
      </c>
      <c r="AO330" s="22">
        <f t="shared" si="371"/>
        <v>4645.298294511912</v>
      </c>
      <c r="AP330" s="37">
        <f t="shared" si="429"/>
        <v>25000</v>
      </c>
      <c r="AQ330" s="37"/>
      <c r="AR330" s="22">
        <f t="shared" si="372"/>
        <v>3318.0702103656513</v>
      </c>
      <c r="AS330" s="22"/>
      <c r="AT330" s="22">
        <f t="shared" ref="AT330:AV330" si="430">SUM(AT331:AT332)</f>
        <v>0</v>
      </c>
      <c r="AU330" s="22">
        <f t="shared" si="430"/>
        <v>0</v>
      </c>
      <c r="AV330" s="22">
        <f t="shared" si="430"/>
        <v>0</v>
      </c>
      <c r="AW330" s="22">
        <f t="shared" si="364"/>
        <v>3318.0702103656513</v>
      </c>
      <c r="AX330" s="2"/>
      <c r="AY330" s="2"/>
      <c r="AZ330" s="2"/>
      <c r="BA330" s="2"/>
      <c r="BB330" s="2"/>
      <c r="BC330" s="2"/>
      <c r="BD330" s="2">
        <f t="shared" si="377"/>
        <v>0</v>
      </c>
      <c r="BE330" s="2">
        <f t="shared" si="379"/>
        <v>3318.0702103656513</v>
      </c>
      <c r="BF330" s="2">
        <f t="shared" si="382"/>
        <v>0</v>
      </c>
      <c r="BG330" s="2">
        <f>SUM(BG331+BG332)</f>
        <v>0</v>
      </c>
      <c r="BH330" s="2">
        <f>SUM(BH331+BH332)</f>
        <v>3400</v>
      </c>
      <c r="BI330" s="2">
        <f t="shared" ref="BI330:BS330" si="431">SUM(BI331+BI332)</f>
        <v>0</v>
      </c>
      <c r="BJ330" s="2">
        <f t="shared" si="431"/>
        <v>0</v>
      </c>
      <c r="BK330" s="2">
        <f t="shared" si="431"/>
        <v>0</v>
      </c>
      <c r="BL330" s="2">
        <f t="shared" si="431"/>
        <v>3400</v>
      </c>
      <c r="BM330" s="2">
        <f t="shared" si="431"/>
        <v>3400</v>
      </c>
      <c r="BN330" s="2">
        <f t="shared" si="431"/>
        <v>400</v>
      </c>
      <c r="BO330" s="2">
        <f t="shared" si="431"/>
        <v>0</v>
      </c>
      <c r="BP330" s="2">
        <f t="shared" si="431"/>
        <v>3000</v>
      </c>
      <c r="BQ330" s="2">
        <f t="shared" si="431"/>
        <v>0</v>
      </c>
      <c r="BR330" s="2">
        <f t="shared" si="431"/>
        <v>400</v>
      </c>
      <c r="BS330" s="2">
        <f t="shared" si="431"/>
        <v>400</v>
      </c>
      <c r="BT330" s="402">
        <f t="shared" si="420"/>
        <v>100</v>
      </c>
    </row>
    <row r="331" spans="1:72" x14ac:dyDescent="0.2">
      <c r="A331" s="19"/>
      <c r="B331" s="20"/>
      <c r="C331" s="20"/>
      <c r="D331" s="20"/>
      <c r="E331" s="20"/>
      <c r="F331" s="20"/>
      <c r="G331" s="20"/>
      <c r="H331" s="20"/>
      <c r="I331" s="32">
        <v>38113</v>
      </c>
      <c r="J331" s="33" t="s">
        <v>44</v>
      </c>
      <c r="K331" s="34">
        <v>36000</v>
      </c>
      <c r="L331" s="34">
        <v>20000</v>
      </c>
      <c r="M331" s="34">
        <v>20000</v>
      </c>
      <c r="N331" s="34">
        <v>3000</v>
      </c>
      <c r="O331" s="34">
        <v>3000</v>
      </c>
      <c r="P331" s="34">
        <v>5000</v>
      </c>
      <c r="Q331" s="34">
        <v>5000</v>
      </c>
      <c r="R331" s="34">
        <v>20000</v>
      </c>
      <c r="S331" s="34">
        <v>5000</v>
      </c>
      <c r="T331" s="34">
        <v>0</v>
      </c>
      <c r="U331" s="34"/>
      <c r="V331" s="22">
        <f t="shared" ref="V331:V383" si="432">S331/P331*100</f>
        <v>100</v>
      </c>
      <c r="W331" s="34">
        <v>5000</v>
      </c>
      <c r="X331" s="34">
        <v>25000</v>
      </c>
      <c r="Y331" s="34">
        <v>25000</v>
      </c>
      <c r="Z331" s="34">
        <v>15000</v>
      </c>
      <c r="AA331" s="34">
        <v>26000</v>
      </c>
      <c r="AB331" s="34">
        <v>9500</v>
      </c>
      <c r="AC331" s="34">
        <v>26000</v>
      </c>
      <c r="AD331" s="34">
        <v>30000</v>
      </c>
      <c r="AE331" s="34"/>
      <c r="AF331" s="34"/>
      <c r="AG331" s="37">
        <f>SUM(AD331+AE331-AF331)</f>
        <v>30000</v>
      </c>
      <c r="AH331" s="34">
        <v>30000</v>
      </c>
      <c r="AI331" s="34">
        <v>30000</v>
      </c>
      <c r="AJ331" s="2">
        <v>12500</v>
      </c>
      <c r="AK331" s="34">
        <v>30000</v>
      </c>
      <c r="AL331" s="34"/>
      <c r="AM331" s="34"/>
      <c r="AN331" s="2">
        <f t="shared" si="326"/>
        <v>30000</v>
      </c>
      <c r="AO331" s="22">
        <f t="shared" si="371"/>
        <v>3981.6842524387812</v>
      </c>
      <c r="AP331" s="2">
        <v>20000</v>
      </c>
      <c r="AQ331" s="2"/>
      <c r="AR331" s="22">
        <f t="shared" si="372"/>
        <v>2654.4561682925209</v>
      </c>
      <c r="AS331" s="22"/>
      <c r="AT331" s="22"/>
      <c r="AU331" s="22"/>
      <c r="AV331" s="22"/>
      <c r="AW331" s="22">
        <f t="shared" si="364"/>
        <v>2654.4561682925209</v>
      </c>
      <c r="AX331" s="2"/>
      <c r="AY331" s="2"/>
      <c r="AZ331" s="2">
        <v>2654.46</v>
      </c>
      <c r="BA331" s="2"/>
      <c r="BB331" s="2"/>
      <c r="BC331" s="2"/>
      <c r="BD331" s="2">
        <f t="shared" si="377"/>
        <v>2654.46</v>
      </c>
      <c r="BE331" s="2">
        <f t="shared" si="379"/>
        <v>-3.8317074790938932E-3</v>
      </c>
      <c r="BF331" s="2">
        <f t="shared" si="382"/>
        <v>-2654.46</v>
      </c>
      <c r="BG331" s="2"/>
      <c r="BH331" s="2">
        <v>2700</v>
      </c>
      <c r="BI331" s="2"/>
      <c r="BJ331" s="2"/>
      <c r="BK331" s="2"/>
      <c r="BL331" s="2">
        <v>2700</v>
      </c>
      <c r="BM331" s="2">
        <v>2700</v>
      </c>
      <c r="BN331" s="2">
        <v>400</v>
      </c>
      <c r="BO331" s="2"/>
      <c r="BP331" s="2">
        <v>2300</v>
      </c>
      <c r="BQ331" s="2"/>
      <c r="BR331" s="22">
        <f>SUM(BM331+BO331-BP331)</f>
        <v>400</v>
      </c>
      <c r="BS331" s="2">
        <v>400</v>
      </c>
      <c r="BT331" s="402">
        <f t="shared" si="420"/>
        <v>100</v>
      </c>
    </row>
    <row r="332" spans="1:72" hidden="1" x14ac:dyDescent="0.2">
      <c r="A332" s="19"/>
      <c r="B332" s="20"/>
      <c r="C332" s="20"/>
      <c r="D332" s="20"/>
      <c r="E332" s="20"/>
      <c r="F332" s="20"/>
      <c r="G332" s="20"/>
      <c r="H332" s="20"/>
      <c r="I332" s="32">
        <v>38113</v>
      </c>
      <c r="J332" s="33" t="s">
        <v>260</v>
      </c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22"/>
      <c r="W332" s="34"/>
      <c r="X332" s="34"/>
      <c r="Y332" s="34"/>
      <c r="Z332" s="34"/>
      <c r="AA332" s="34">
        <v>4000</v>
      </c>
      <c r="AB332" s="34"/>
      <c r="AC332" s="34">
        <v>4000</v>
      </c>
      <c r="AD332" s="34">
        <v>5000</v>
      </c>
      <c r="AE332" s="34"/>
      <c r="AF332" s="34"/>
      <c r="AG332" s="37">
        <f>SUM(AD332+AE332-AF332)</f>
        <v>5000</v>
      </c>
      <c r="AH332" s="34">
        <v>1500</v>
      </c>
      <c r="AI332" s="34">
        <v>5000</v>
      </c>
      <c r="AJ332" s="2">
        <v>0</v>
      </c>
      <c r="AK332" s="34">
        <v>5000</v>
      </c>
      <c r="AL332" s="34"/>
      <c r="AM332" s="34"/>
      <c r="AN332" s="2">
        <f t="shared" si="326"/>
        <v>5000</v>
      </c>
      <c r="AO332" s="22">
        <f t="shared" si="371"/>
        <v>663.61404207313024</v>
      </c>
      <c r="AP332" s="2">
        <v>5000</v>
      </c>
      <c r="AQ332" s="2"/>
      <c r="AR332" s="22">
        <f t="shared" si="372"/>
        <v>663.61404207313024</v>
      </c>
      <c r="AS332" s="22"/>
      <c r="AT332" s="22"/>
      <c r="AU332" s="22"/>
      <c r="AV332" s="22"/>
      <c r="AW332" s="22">
        <f t="shared" si="364"/>
        <v>663.61404207313024</v>
      </c>
      <c r="AX332" s="2"/>
      <c r="AY332" s="2"/>
      <c r="AZ332" s="2">
        <v>663.61</v>
      </c>
      <c r="BA332" s="2"/>
      <c r="BB332" s="2"/>
      <c r="BC332" s="2"/>
      <c r="BD332" s="2">
        <f t="shared" si="377"/>
        <v>663.61</v>
      </c>
      <c r="BE332" s="2">
        <f t="shared" si="379"/>
        <v>4.0420731302219792E-3</v>
      </c>
      <c r="BF332" s="2">
        <f t="shared" si="382"/>
        <v>-663.61</v>
      </c>
      <c r="BG332" s="2"/>
      <c r="BH332" s="2">
        <v>700</v>
      </c>
      <c r="BI332" s="2"/>
      <c r="BJ332" s="2"/>
      <c r="BK332" s="2"/>
      <c r="BL332" s="2">
        <v>700</v>
      </c>
      <c r="BM332" s="2">
        <v>700</v>
      </c>
      <c r="BN332" s="2"/>
      <c r="BO332" s="2"/>
      <c r="BP332" s="2">
        <v>700</v>
      </c>
      <c r="BQ332" s="2"/>
      <c r="BR332" s="22">
        <f>SUM(BM332+BO332-BP332)</f>
        <v>0</v>
      </c>
      <c r="BS332" s="2"/>
      <c r="BT332" s="402">
        <v>0</v>
      </c>
    </row>
    <row r="333" spans="1:72" x14ac:dyDescent="0.2">
      <c r="A333" s="19"/>
      <c r="B333" s="20"/>
      <c r="C333" s="20"/>
      <c r="D333" s="20"/>
      <c r="E333" s="20"/>
      <c r="F333" s="20"/>
      <c r="G333" s="20"/>
      <c r="H333" s="20"/>
      <c r="I333" s="32">
        <v>382</v>
      </c>
      <c r="J333" s="33" t="s">
        <v>142</v>
      </c>
      <c r="K333" s="34"/>
      <c r="L333" s="34"/>
      <c r="M333" s="34"/>
      <c r="N333" s="34">
        <f t="shared" ref="N333:Z333" si="433">SUM(N334)</f>
        <v>10000</v>
      </c>
      <c r="O333" s="34">
        <f t="shared" si="433"/>
        <v>10000</v>
      </c>
      <c r="P333" s="34">
        <f t="shared" si="433"/>
        <v>20000</v>
      </c>
      <c r="Q333" s="34">
        <f t="shared" si="433"/>
        <v>20000</v>
      </c>
      <c r="R333" s="34">
        <f t="shared" si="433"/>
        <v>0</v>
      </c>
      <c r="S333" s="34">
        <f t="shared" si="433"/>
        <v>20000</v>
      </c>
      <c r="T333" s="34">
        <f t="shared" si="433"/>
        <v>13500</v>
      </c>
      <c r="U333" s="34">
        <f t="shared" si="433"/>
        <v>0</v>
      </c>
      <c r="V333" s="34">
        <f t="shared" si="433"/>
        <v>100</v>
      </c>
      <c r="W333" s="34">
        <f t="shared" si="433"/>
        <v>40000</v>
      </c>
      <c r="X333" s="34">
        <f t="shared" si="433"/>
        <v>20000</v>
      </c>
      <c r="Y333" s="34">
        <f t="shared" si="433"/>
        <v>20000</v>
      </c>
      <c r="Z333" s="34">
        <f t="shared" si="433"/>
        <v>50000</v>
      </c>
      <c r="AA333" s="34">
        <f>SUM(AA334)</f>
        <v>25000</v>
      </c>
      <c r="AB333" s="34">
        <f t="shared" ref="AB333" si="434">SUM(AB334)</f>
        <v>0</v>
      </c>
      <c r="AC333" s="34">
        <f>SUM(AC334)</f>
        <v>85000</v>
      </c>
      <c r="AD333" s="34">
        <f>SUM(AD334)</f>
        <v>185000</v>
      </c>
      <c r="AE333" s="34">
        <f t="shared" ref="AE333:AH333" si="435">SUM(AE334)</f>
        <v>0</v>
      </c>
      <c r="AF333" s="34">
        <f t="shared" si="435"/>
        <v>0</v>
      </c>
      <c r="AG333" s="34">
        <f t="shared" si="435"/>
        <v>185000</v>
      </c>
      <c r="AH333" s="34">
        <f t="shared" si="435"/>
        <v>179655</v>
      </c>
      <c r="AI333" s="34">
        <f>SUM(AI334)</f>
        <v>100000</v>
      </c>
      <c r="AJ333" s="34">
        <f>SUM(AJ334)</f>
        <v>0</v>
      </c>
      <c r="AK333" s="34">
        <f>SUM(AK334)</f>
        <v>165000</v>
      </c>
      <c r="AL333" s="34">
        <f t="shared" ref="AL333:AP333" si="436">SUM(AL334)</f>
        <v>0</v>
      </c>
      <c r="AM333" s="34">
        <f t="shared" si="436"/>
        <v>0</v>
      </c>
      <c r="AN333" s="34">
        <f t="shared" si="436"/>
        <v>165000</v>
      </c>
      <c r="AO333" s="22">
        <f t="shared" si="371"/>
        <v>21899.263388413299</v>
      </c>
      <c r="AP333" s="34">
        <f t="shared" si="436"/>
        <v>150000</v>
      </c>
      <c r="AQ333" s="34"/>
      <c r="AR333" s="22">
        <f t="shared" si="372"/>
        <v>19908.421262193908</v>
      </c>
      <c r="AS333" s="22"/>
      <c r="AT333" s="22"/>
      <c r="AU333" s="22"/>
      <c r="AV333" s="22"/>
      <c r="AW333" s="22">
        <f t="shared" si="364"/>
        <v>19908.421262193908</v>
      </c>
      <c r="AX333" s="2"/>
      <c r="AY333" s="2"/>
      <c r="AZ333" s="2"/>
      <c r="BA333" s="2"/>
      <c r="BB333" s="2"/>
      <c r="BC333" s="2"/>
      <c r="BD333" s="2">
        <f t="shared" si="377"/>
        <v>0</v>
      </c>
      <c r="BE333" s="2">
        <f t="shared" si="379"/>
        <v>19908.421262193908</v>
      </c>
      <c r="BF333" s="2">
        <f t="shared" si="382"/>
        <v>0</v>
      </c>
      <c r="BG333" s="2">
        <f>SUM(BG334)</f>
        <v>4000</v>
      </c>
      <c r="BH333" s="2">
        <f>SUM(BH334)</f>
        <v>10000</v>
      </c>
      <c r="BI333" s="2">
        <f t="shared" ref="BI333:BN333" si="437">SUM(BI334)</f>
        <v>700</v>
      </c>
      <c r="BJ333" s="2">
        <f t="shared" si="437"/>
        <v>0</v>
      </c>
      <c r="BK333" s="2">
        <f t="shared" si="437"/>
        <v>0</v>
      </c>
      <c r="BL333" s="2">
        <f t="shared" si="437"/>
        <v>10000</v>
      </c>
      <c r="BM333" s="2">
        <f t="shared" si="437"/>
        <v>10000</v>
      </c>
      <c r="BN333" s="2">
        <f t="shared" si="437"/>
        <v>0</v>
      </c>
      <c r="BO333" s="2"/>
      <c r="BP333" s="2"/>
      <c r="BQ333" s="2">
        <f>SUM(BQ334)</f>
        <v>700</v>
      </c>
      <c r="BR333" s="22">
        <f>SUM(BM333+BO333-BP333)</f>
        <v>10000</v>
      </c>
      <c r="BS333" s="2">
        <f t="shared" ref="BS333" si="438">SUM(BS334)</f>
        <v>0</v>
      </c>
      <c r="BT333" s="402">
        <f t="shared" si="420"/>
        <v>0</v>
      </c>
    </row>
    <row r="334" spans="1:72" x14ac:dyDescent="0.2">
      <c r="A334" s="19"/>
      <c r="B334" s="20"/>
      <c r="C334" s="20"/>
      <c r="D334" s="20"/>
      <c r="E334" s="20"/>
      <c r="F334" s="20"/>
      <c r="G334" s="20"/>
      <c r="H334" s="20"/>
      <c r="I334" s="32">
        <v>38212</v>
      </c>
      <c r="J334" s="33" t="s">
        <v>166</v>
      </c>
      <c r="K334" s="34"/>
      <c r="L334" s="34"/>
      <c r="M334" s="34"/>
      <c r="N334" s="34">
        <v>10000</v>
      </c>
      <c r="O334" s="34">
        <v>10000</v>
      </c>
      <c r="P334" s="34">
        <v>20000</v>
      </c>
      <c r="Q334" s="34">
        <v>20000</v>
      </c>
      <c r="R334" s="34"/>
      <c r="S334" s="34">
        <v>20000</v>
      </c>
      <c r="T334" s="34">
        <v>13500</v>
      </c>
      <c r="U334" s="34"/>
      <c r="V334" s="22">
        <f t="shared" si="432"/>
        <v>100</v>
      </c>
      <c r="W334" s="22">
        <v>40000</v>
      </c>
      <c r="X334" s="34">
        <v>20000</v>
      </c>
      <c r="Y334" s="34">
        <v>20000</v>
      </c>
      <c r="Z334" s="34">
        <v>50000</v>
      </c>
      <c r="AA334" s="34">
        <v>25000</v>
      </c>
      <c r="AB334" s="34"/>
      <c r="AC334" s="34">
        <v>85000</v>
      </c>
      <c r="AD334" s="34">
        <v>185000</v>
      </c>
      <c r="AE334" s="34"/>
      <c r="AF334" s="34"/>
      <c r="AG334" s="37">
        <f>SUM(AD334+AE334-AF334)</f>
        <v>185000</v>
      </c>
      <c r="AH334" s="34">
        <v>179655</v>
      </c>
      <c r="AI334" s="34">
        <v>100000</v>
      </c>
      <c r="AJ334" s="2">
        <v>0</v>
      </c>
      <c r="AK334" s="34">
        <v>165000</v>
      </c>
      <c r="AL334" s="34"/>
      <c r="AM334" s="34"/>
      <c r="AN334" s="2">
        <f t="shared" si="326"/>
        <v>165000</v>
      </c>
      <c r="AO334" s="22">
        <f t="shared" si="371"/>
        <v>21899.263388413299</v>
      </c>
      <c r="AP334" s="2">
        <v>150000</v>
      </c>
      <c r="AQ334" s="2"/>
      <c r="AR334" s="22">
        <f t="shared" si="372"/>
        <v>19908.421262193908</v>
      </c>
      <c r="AS334" s="22"/>
      <c r="AT334" s="22"/>
      <c r="AU334" s="22"/>
      <c r="AV334" s="22"/>
      <c r="AW334" s="22">
        <f t="shared" si="364"/>
        <v>19908.421262193908</v>
      </c>
      <c r="AX334" s="2"/>
      <c r="AY334" s="2"/>
      <c r="AZ334" s="2"/>
      <c r="BA334" s="2"/>
      <c r="BB334" s="2"/>
      <c r="BC334" s="2">
        <v>19908.419999999998</v>
      </c>
      <c r="BD334" s="2">
        <f t="shared" si="377"/>
        <v>19908.419999999998</v>
      </c>
      <c r="BE334" s="2">
        <f t="shared" si="379"/>
        <v>1.2621939094970003E-3</v>
      </c>
      <c r="BF334" s="2">
        <f t="shared" si="382"/>
        <v>-19908.419999999998</v>
      </c>
      <c r="BG334" s="2">
        <v>4000</v>
      </c>
      <c r="BH334" s="2">
        <v>10000</v>
      </c>
      <c r="BI334" s="2">
        <v>700</v>
      </c>
      <c r="BJ334" s="2"/>
      <c r="BK334" s="2"/>
      <c r="BL334" s="2">
        <v>10000</v>
      </c>
      <c r="BM334" s="2">
        <v>10000</v>
      </c>
      <c r="BN334" s="2"/>
      <c r="BO334" s="2"/>
      <c r="BP334" s="2">
        <v>10000</v>
      </c>
      <c r="BQ334" s="2">
        <v>700</v>
      </c>
      <c r="BR334" s="22">
        <f>SUM(BM334+BO334-BP334)</f>
        <v>0</v>
      </c>
      <c r="BS334" s="2"/>
      <c r="BT334" s="402">
        <v>0</v>
      </c>
    </row>
    <row r="335" spans="1:72" x14ac:dyDescent="0.2">
      <c r="A335" s="19" t="s">
        <v>134</v>
      </c>
      <c r="B335" s="20"/>
      <c r="C335" s="20"/>
      <c r="D335" s="20"/>
      <c r="E335" s="20"/>
      <c r="F335" s="20"/>
      <c r="G335" s="20"/>
      <c r="H335" s="20"/>
      <c r="I335" s="32" t="s">
        <v>21</v>
      </c>
      <c r="J335" s="33" t="s">
        <v>138</v>
      </c>
      <c r="K335" s="28">
        <f t="shared" ref="K335:AE340" si="439">SUM(K336)</f>
        <v>26000</v>
      </c>
      <c r="L335" s="28">
        <f t="shared" si="439"/>
        <v>95000</v>
      </c>
      <c r="M335" s="28">
        <f t="shared" si="439"/>
        <v>95000</v>
      </c>
      <c r="N335" s="28">
        <f t="shared" si="439"/>
        <v>5000</v>
      </c>
      <c r="O335" s="28">
        <f t="shared" si="439"/>
        <v>5000</v>
      </c>
      <c r="P335" s="28">
        <f t="shared" si="439"/>
        <v>15000</v>
      </c>
      <c r="Q335" s="28">
        <f t="shared" si="439"/>
        <v>15000</v>
      </c>
      <c r="R335" s="28">
        <f t="shared" si="439"/>
        <v>0</v>
      </c>
      <c r="S335" s="28">
        <f t="shared" si="439"/>
        <v>15000</v>
      </c>
      <c r="T335" s="28">
        <f t="shared" si="439"/>
        <v>0</v>
      </c>
      <c r="U335" s="28">
        <f t="shared" si="439"/>
        <v>0</v>
      </c>
      <c r="V335" s="28">
        <f t="shared" si="439"/>
        <v>100</v>
      </c>
      <c r="W335" s="28">
        <f t="shared" si="439"/>
        <v>15000</v>
      </c>
      <c r="X335" s="28">
        <f t="shared" si="439"/>
        <v>40000</v>
      </c>
      <c r="Y335" s="28">
        <f t="shared" si="439"/>
        <v>40000</v>
      </c>
      <c r="Z335" s="28">
        <f t="shared" si="439"/>
        <v>40000</v>
      </c>
      <c r="AA335" s="28">
        <f t="shared" si="439"/>
        <v>40000</v>
      </c>
      <c r="AB335" s="28">
        <f t="shared" si="439"/>
        <v>20000</v>
      </c>
      <c r="AC335" s="28">
        <f t="shared" si="439"/>
        <v>40000</v>
      </c>
      <c r="AD335" s="28">
        <f t="shared" si="439"/>
        <v>40000</v>
      </c>
      <c r="AE335" s="28">
        <f t="shared" si="439"/>
        <v>0</v>
      </c>
      <c r="AF335" s="28">
        <f t="shared" ref="AF335:AQ340" si="440">SUM(AF336)</f>
        <v>0</v>
      </c>
      <c r="AG335" s="28">
        <f t="shared" si="440"/>
        <v>40000</v>
      </c>
      <c r="AH335" s="28">
        <f t="shared" si="440"/>
        <v>0</v>
      </c>
      <c r="AI335" s="28">
        <f t="shared" si="440"/>
        <v>40000</v>
      </c>
      <c r="AJ335" s="28">
        <f t="shared" si="440"/>
        <v>27500</v>
      </c>
      <c r="AK335" s="28">
        <f t="shared" si="440"/>
        <v>40000</v>
      </c>
      <c r="AL335" s="28">
        <f t="shared" si="440"/>
        <v>0</v>
      </c>
      <c r="AM335" s="28">
        <f t="shared" si="440"/>
        <v>0</v>
      </c>
      <c r="AN335" s="28">
        <f t="shared" si="440"/>
        <v>40000</v>
      </c>
      <c r="AO335" s="22">
        <f t="shared" si="371"/>
        <v>5308.9123365850419</v>
      </c>
      <c r="AP335" s="28">
        <f t="shared" si="440"/>
        <v>40000</v>
      </c>
      <c r="AQ335" s="28">
        <f t="shared" si="440"/>
        <v>0</v>
      </c>
      <c r="AR335" s="22">
        <f t="shared" si="372"/>
        <v>5308.9123365850419</v>
      </c>
      <c r="AS335" s="22"/>
      <c r="AT335" s="22">
        <f t="shared" ref="AT335:AV335" si="441">SUM(AT336)</f>
        <v>2654</v>
      </c>
      <c r="AU335" s="22">
        <f t="shared" si="441"/>
        <v>0</v>
      </c>
      <c r="AV335" s="22">
        <f t="shared" si="441"/>
        <v>0</v>
      </c>
      <c r="AW335" s="22">
        <f t="shared" si="364"/>
        <v>5308.9123365850419</v>
      </c>
      <c r="AX335" s="2"/>
      <c r="AY335" s="2"/>
      <c r="AZ335" s="2"/>
      <c r="BA335" s="2"/>
      <c r="BB335" s="2"/>
      <c r="BC335" s="2"/>
      <c r="BD335" s="2">
        <f t="shared" si="377"/>
        <v>0</v>
      </c>
      <c r="BE335" s="2">
        <f t="shared" si="379"/>
        <v>5308.9123365850419</v>
      </c>
      <c r="BF335" s="2">
        <f t="shared" si="382"/>
        <v>0</v>
      </c>
      <c r="BG335" s="2">
        <f>SUM(BG338)</f>
        <v>2654</v>
      </c>
      <c r="BH335" s="2">
        <f>SUM(BH338)</f>
        <v>5000</v>
      </c>
      <c r="BI335" s="2">
        <f t="shared" ref="BI335:BS335" si="442">SUM(BI338)</f>
        <v>1250</v>
      </c>
      <c r="BJ335" s="2">
        <f t="shared" si="442"/>
        <v>0</v>
      </c>
      <c r="BK335" s="2">
        <f t="shared" si="442"/>
        <v>0</v>
      </c>
      <c r="BL335" s="2">
        <f t="shared" si="442"/>
        <v>4000</v>
      </c>
      <c r="BM335" s="2">
        <f t="shared" si="442"/>
        <v>4000</v>
      </c>
      <c r="BN335" s="2">
        <f t="shared" si="442"/>
        <v>3000</v>
      </c>
      <c r="BO335" s="2">
        <f t="shared" si="442"/>
        <v>0</v>
      </c>
      <c r="BP335" s="2">
        <f t="shared" si="442"/>
        <v>0</v>
      </c>
      <c r="BQ335" s="2">
        <f t="shared" si="442"/>
        <v>3750</v>
      </c>
      <c r="BR335" s="2">
        <f t="shared" si="442"/>
        <v>4000</v>
      </c>
      <c r="BS335" s="2">
        <f t="shared" si="442"/>
        <v>3000</v>
      </c>
      <c r="BT335" s="402">
        <f t="shared" si="420"/>
        <v>75</v>
      </c>
    </row>
    <row r="336" spans="1:72" hidden="1" x14ac:dyDescent="0.2">
      <c r="A336" s="19"/>
      <c r="B336" s="20"/>
      <c r="C336" s="20"/>
      <c r="D336" s="20"/>
      <c r="E336" s="20"/>
      <c r="F336" s="20"/>
      <c r="G336" s="20"/>
      <c r="H336" s="20"/>
      <c r="I336" s="32" t="s">
        <v>133</v>
      </c>
      <c r="J336" s="33"/>
      <c r="K336" s="28">
        <f t="shared" ref="K336:AQ336" si="443">SUM(K338)</f>
        <v>26000</v>
      </c>
      <c r="L336" s="28">
        <f t="shared" si="443"/>
        <v>95000</v>
      </c>
      <c r="M336" s="28">
        <f t="shared" si="443"/>
        <v>95000</v>
      </c>
      <c r="N336" s="28">
        <f t="shared" si="443"/>
        <v>5000</v>
      </c>
      <c r="O336" s="28">
        <f t="shared" si="443"/>
        <v>5000</v>
      </c>
      <c r="P336" s="28">
        <f t="shared" si="443"/>
        <v>15000</v>
      </c>
      <c r="Q336" s="28">
        <f t="shared" si="443"/>
        <v>15000</v>
      </c>
      <c r="R336" s="28">
        <f t="shared" si="443"/>
        <v>0</v>
      </c>
      <c r="S336" s="28">
        <f t="shared" si="443"/>
        <v>15000</v>
      </c>
      <c r="T336" s="28">
        <f t="shared" si="443"/>
        <v>0</v>
      </c>
      <c r="U336" s="28">
        <f t="shared" si="443"/>
        <v>0</v>
      </c>
      <c r="V336" s="28">
        <f t="shared" si="443"/>
        <v>100</v>
      </c>
      <c r="W336" s="28">
        <f t="shared" si="443"/>
        <v>15000</v>
      </c>
      <c r="X336" s="28">
        <f t="shared" si="443"/>
        <v>40000</v>
      </c>
      <c r="Y336" s="28">
        <f t="shared" si="443"/>
        <v>40000</v>
      </c>
      <c r="Z336" s="28">
        <f t="shared" si="443"/>
        <v>40000</v>
      </c>
      <c r="AA336" s="28">
        <f t="shared" si="443"/>
        <v>40000</v>
      </c>
      <c r="AB336" s="28">
        <f t="shared" si="443"/>
        <v>20000</v>
      </c>
      <c r="AC336" s="28">
        <f t="shared" si="443"/>
        <v>40000</v>
      </c>
      <c r="AD336" s="28">
        <f t="shared" si="443"/>
        <v>40000</v>
      </c>
      <c r="AE336" s="28">
        <f t="shared" si="443"/>
        <v>0</v>
      </c>
      <c r="AF336" s="28">
        <f t="shared" si="443"/>
        <v>0</v>
      </c>
      <c r="AG336" s="28">
        <f t="shared" si="443"/>
        <v>40000</v>
      </c>
      <c r="AH336" s="28">
        <f t="shared" si="443"/>
        <v>0</v>
      </c>
      <c r="AI336" s="28">
        <f t="shared" si="443"/>
        <v>40000</v>
      </c>
      <c r="AJ336" s="28">
        <f t="shared" si="443"/>
        <v>27500</v>
      </c>
      <c r="AK336" s="28">
        <f t="shared" si="443"/>
        <v>40000</v>
      </c>
      <c r="AL336" s="28">
        <f t="shared" si="443"/>
        <v>0</v>
      </c>
      <c r="AM336" s="28">
        <f t="shared" si="443"/>
        <v>0</v>
      </c>
      <c r="AN336" s="28">
        <f t="shared" si="443"/>
        <v>40000</v>
      </c>
      <c r="AO336" s="22">
        <f t="shared" si="371"/>
        <v>5308.9123365850419</v>
      </c>
      <c r="AP336" s="28">
        <f t="shared" si="443"/>
        <v>40000</v>
      </c>
      <c r="AQ336" s="28">
        <f t="shared" si="443"/>
        <v>0</v>
      </c>
      <c r="AR336" s="22">
        <f t="shared" si="372"/>
        <v>5308.9123365850419</v>
      </c>
      <c r="AS336" s="22"/>
      <c r="AT336" s="22">
        <f t="shared" ref="AT336:AV336" si="444">SUM(AT338)</f>
        <v>2654</v>
      </c>
      <c r="AU336" s="22">
        <f t="shared" si="444"/>
        <v>0</v>
      </c>
      <c r="AV336" s="22">
        <f t="shared" si="444"/>
        <v>0</v>
      </c>
      <c r="AW336" s="22">
        <f t="shared" si="364"/>
        <v>5308.9123365850419</v>
      </c>
      <c r="AX336" s="2"/>
      <c r="AY336" s="2"/>
      <c r="AZ336" s="2"/>
      <c r="BA336" s="2"/>
      <c r="BB336" s="2"/>
      <c r="BC336" s="2"/>
      <c r="BD336" s="2">
        <f t="shared" si="377"/>
        <v>0</v>
      </c>
      <c r="BE336" s="2">
        <f t="shared" si="379"/>
        <v>5308.9123365850419</v>
      </c>
      <c r="BF336" s="2">
        <f t="shared" si="382"/>
        <v>0</v>
      </c>
      <c r="BG336" s="2"/>
      <c r="BH336" s="2">
        <f>SUM(BH337)</f>
        <v>5000</v>
      </c>
      <c r="BI336" s="2">
        <f t="shared" ref="BI336:BS337" si="445">SUM(BI337)</f>
        <v>1250</v>
      </c>
      <c r="BJ336" s="2">
        <f t="shared" si="445"/>
        <v>0</v>
      </c>
      <c r="BK336" s="2">
        <f t="shared" si="445"/>
        <v>0</v>
      </c>
      <c r="BL336" s="2">
        <f t="shared" si="445"/>
        <v>4000</v>
      </c>
      <c r="BM336" s="2">
        <f t="shared" si="445"/>
        <v>4000</v>
      </c>
      <c r="BN336" s="2">
        <f t="shared" si="445"/>
        <v>3000</v>
      </c>
      <c r="BO336" s="2">
        <f t="shared" si="445"/>
        <v>0</v>
      </c>
      <c r="BP336" s="2">
        <f t="shared" si="445"/>
        <v>0</v>
      </c>
      <c r="BQ336" s="2"/>
      <c r="BR336" s="2">
        <f t="shared" si="445"/>
        <v>4000</v>
      </c>
      <c r="BS336" s="2">
        <f t="shared" si="445"/>
        <v>3000</v>
      </c>
      <c r="BT336" s="402">
        <f t="shared" si="420"/>
        <v>75</v>
      </c>
    </row>
    <row r="337" spans="1:72" x14ac:dyDescent="0.2">
      <c r="A337" s="19"/>
      <c r="B337" s="31" t="s">
        <v>369</v>
      </c>
      <c r="C337" s="20"/>
      <c r="D337" s="31"/>
      <c r="E337" s="20"/>
      <c r="F337" s="20"/>
      <c r="G337" s="20"/>
      <c r="H337" s="20"/>
      <c r="I337" s="39" t="s">
        <v>370</v>
      </c>
      <c r="J337" s="33" t="s">
        <v>1</v>
      </c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2">
        <f t="shared" si="371"/>
        <v>0</v>
      </c>
      <c r="AP337" s="28">
        <v>40000</v>
      </c>
      <c r="AQ337" s="28"/>
      <c r="AR337" s="22">
        <f t="shared" si="372"/>
        <v>5308.9123365850419</v>
      </c>
      <c r="AS337" s="22"/>
      <c r="AT337" s="22">
        <v>40000</v>
      </c>
      <c r="AU337" s="22"/>
      <c r="AV337" s="22"/>
      <c r="AW337" s="22">
        <f t="shared" si="364"/>
        <v>5308.9123365850419</v>
      </c>
      <c r="AX337" s="2"/>
      <c r="AY337" s="2"/>
      <c r="AZ337" s="2"/>
      <c r="BA337" s="2"/>
      <c r="BB337" s="2"/>
      <c r="BC337" s="2"/>
      <c r="BD337" s="2">
        <f t="shared" si="377"/>
        <v>0</v>
      </c>
      <c r="BE337" s="2">
        <f t="shared" si="379"/>
        <v>5308.9123365850419</v>
      </c>
      <c r="BF337" s="2">
        <f t="shared" si="382"/>
        <v>0</v>
      </c>
      <c r="BG337" s="2"/>
      <c r="BH337" s="2">
        <f>SUM(BH338)</f>
        <v>5000</v>
      </c>
      <c r="BI337" s="2">
        <f t="shared" si="445"/>
        <v>1250</v>
      </c>
      <c r="BJ337" s="2">
        <f t="shared" si="445"/>
        <v>0</v>
      </c>
      <c r="BK337" s="2">
        <f t="shared" si="445"/>
        <v>0</v>
      </c>
      <c r="BL337" s="2">
        <f t="shared" si="445"/>
        <v>4000</v>
      </c>
      <c r="BM337" s="2">
        <f t="shared" si="445"/>
        <v>4000</v>
      </c>
      <c r="BN337" s="2">
        <f t="shared" si="445"/>
        <v>3000</v>
      </c>
      <c r="BO337" s="2">
        <f t="shared" si="445"/>
        <v>0</v>
      </c>
      <c r="BP337" s="2">
        <f t="shared" si="445"/>
        <v>0</v>
      </c>
      <c r="BQ337" s="2"/>
      <c r="BR337" s="2">
        <f t="shared" si="445"/>
        <v>4000</v>
      </c>
      <c r="BS337" s="2">
        <f t="shared" si="445"/>
        <v>3000</v>
      </c>
      <c r="BT337" s="402">
        <f t="shared" si="420"/>
        <v>75</v>
      </c>
    </row>
    <row r="338" spans="1:72" x14ac:dyDescent="0.2">
      <c r="A338" s="42"/>
      <c r="B338" s="35"/>
      <c r="C338" s="35"/>
      <c r="D338" s="35"/>
      <c r="E338" s="35"/>
      <c r="F338" s="35"/>
      <c r="G338" s="35"/>
      <c r="H338" s="35"/>
      <c r="I338" s="21">
        <v>3</v>
      </c>
      <c r="J338" s="5" t="s">
        <v>4</v>
      </c>
      <c r="K338" s="28">
        <f t="shared" si="439"/>
        <v>26000</v>
      </c>
      <c r="L338" s="28">
        <f t="shared" si="439"/>
        <v>95000</v>
      </c>
      <c r="M338" s="28">
        <f t="shared" si="439"/>
        <v>95000</v>
      </c>
      <c r="N338" s="28">
        <f t="shared" si="439"/>
        <v>5000</v>
      </c>
      <c r="O338" s="28">
        <f t="shared" si="439"/>
        <v>5000</v>
      </c>
      <c r="P338" s="28">
        <f t="shared" si="439"/>
        <v>15000</v>
      </c>
      <c r="Q338" s="28">
        <f t="shared" si="439"/>
        <v>15000</v>
      </c>
      <c r="R338" s="28">
        <f t="shared" si="439"/>
        <v>0</v>
      </c>
      <c r="S338" s="28">
        <f t="shared" si="439"/>
        <v>15000</v>
      </c>
      <c r="T338" s="28">
        <f t="shared" si="439"/>
        <v>0</v>
      </c>
      <c r="U338" s="28">
        <f t="shared" si="439"/>
        <v>0</v>
      </c>
      <c r="V338" s="28">
        <f t="shared" si="439"/>
        <v>100</v>
      </c>
      <c r="W338" s="28">
        <f t="shared" si="439"/>
        <v>15000</v>
      </c>
      <c r="X338" s="28">
        <f t="shared" si="439"/>
        <v>40000</v>
      </c>
      <c r="Y338" s="28">
        <f t="shared" si="439"/>
        <v>40000</v>
      </c>
      <c r="Z338" s="28">
        <f t="shared" si="439"/>
        <v>40000</v>
      </c>
      <c r="AA338" s="28">
        <f t="shared" si="439"/>
        <v>40000</v>
      </c>
      <c r="AB338" s="28">
        <f t="shared" si="439"/>
        <v>20000</v>
      </c>
      <c r="AC338" s="28">
        <f t="shared" si="439"/>
        <v>40000</v>
      </c>
      <c r="AD338" s="28">
        <f t="shared" si="439"/>
        <v>40000</v>
      </c>
      <c r="AE338" s="28">
        <f t="shared" si="439"/>
        <v>0</v>
      </c>
      <c r="AF338" s="28">
        <f t="shared" si="440"/>
        <v>0</v>
      </c>
      <c r="AG338" s="28">
        <f t="shared" si="440"/>
        <v>40000</v>
      </c>
      <c r="AH338" s="28">
        <f t="shared" si="440"/>
        <v>0</v>
      </c>
      <c r="AI338" s="28">
        <f t="shared" si="440"/>
        <v>40000</v>
      </c>
      <c r="AJ338" s="28">
        <f t="shared" si="440"/>
        <v>27500</v>
      </c>
      <c r="AK338" s="28">
        <f t="shared" si="440"/>
        <v>40000</v>
      </c>
      <c r="AL338" s="28">
        <f t="shared" si="440"/>
        <v>0</v>
      </c>
      <c r="AM338" s="28">
        <f t="shared" si="440"/>
        <v>0</v>
      </c>
      <c r="AN338" s="28">
        <f t="shared" si="440"/>
        <v>40000</v>
      </c>
      <c r="AO338" s="22">
        <f t="shared" si="371"/>
        <v>5308.9123365850419</v>
      </c>
      <c r="AP338" s="28">
        <f t="shared" si="440"/>
        <v>40000</v>
      </c>
      <c r="AQ338" s="28">
        <f t="shared" si="440"/>
        <v>0</v>
      </c>
      <c r="AR338" s="22">
        <f t="shared" si="372"/>
        <v>5308.9123365850419</v>
      </c>
      <c r="AS338" s="22"/>
      <c r="AT338" s="22">
        <f t="shared" ref="AT338:AV340" si="446">SUM(AT339)</f>
        <v>2654</v>
      </c>
      <c r="AU338" s="22">
        <f t="shared" si="446"/>
        <v>0</v>
      </c>
      <c r="AV338" s="22">
        <f t="shared" si="446"/>
        <v>0</v>
      </c>
      <c r="AW338" s="22">
        <f t="shared" si="364"/>
        <v>5308.9123365850419</v>
      </c>
      <c r="AX338" s="2"/>
      <c r="AY338" s="2"/>
      <c r="AZ338" s="2"/>
      <c r="BA338" s="2"/>
      <c r="BB338" s="2"/>
      <c r="BC338" s="2"/>
      <c r="BD338" s="2">
        <f t="shared" si="377"/>
        <v>0</v>
      </c>
      <c r="BE338" s="2">
        <f t="shared" si="379"/>
        <v>5308.9123365850419</v>
      </c>
      <c r="BF338" s="2">
        <f t="shared" si="382"/>
        <v>0</v>
      </c>
      <c r="BG338" s="2">
        <f t="shared" ref="BG338:BS340" si="447">SUM(BG339)</f>
        <v>2654</v>
      </c>
      <c r="BH338" s="2">
        <f t="shared" si="447"/>
        <v>5000</v>
      </c>
      <c r="BI338" s="2">
        <f t="shared" si="447"/>
        <v>1250</v>
      </c>
      <c r="BJ338" s="2">
        <f t="shared" si="447"/>
        <v>0</v>
      </c>
      <c r="BK338" s="2">
        <f t="shared" si="447"/>
        <v>0</v>
      </c>
      <c r="BL338" s="2">
        <f t="shared" si="447"/>
        <v>4000</v>
      </c>
      <c r="BM338" s="2">
        <f t="shared" si="447"/>
        <v>4000</v>
      </c>
      <c r="BN338" s="2">
        <f t="shared" si="447"/>
        <v>3000</v>
      </c>
      <c r="BO338" s="2">
        <f t="shared" si="447"/>
        <v>0</v>
      </c>
      <c r="BP338" s="2">
        <f t="shared" si="447"/>
        <v>0</v>
      </c>
      <c r="BQ338" s="2">
        <f t="shared" si="447"/>
        <v>3750</v>
      </c>
      <c r="BR338" s="2">
        <f t="shared" si="447"/>
        <v>4000</v>
      </c>
      <c r="BS338" s="2">
        <f t="shared" si="447"/>
        <v>3000</v>
      </c>
      <c r="BT338" s="402">
        <f t="shared" si="420"/>
        <v>75</v>
      </c>
    </row>
    <row r="339" spans="1:72" x14ac:dyDescent="0.2">
      <c r="A339" s="42"/>
      <c r="B339" s="35" t="s">
        <v>370</v>
      </c>
      <c r="C339" s="35"/>
      <c r="D339" s="35"/>
      <c r="E339" s="35"/>
      <c r="F339" s="35"/>
      <c r="G339" s="35"/>
      <c r="H339" s="35"/>
      <c r="I339" s="21">
        <v>38</v>
      </c>
      <c r="J339" s="5" t="s">
        <v>14</v>
      </c>
      <c r="K339" s="28">
        <f t="shared" si="439"/>
        <v>26000</v>
      </c>
      <c r="L339" s="28">
        <f t="shared" si="439"/>
        <v>95000</v>
      </c>
      <c r="M339" s="28">
        <f t="shared" si="439"/>
        <v>95000</v>
      </c>
      <c r="N339" s="28">
        <f t="shared" si="439"/>
        <v>5000</v>
      </c>
      <c r="O339" s="28">
        <f t="shared" si="439"/>
        <v>5000</v>
      </c>
      <c r="P339" s="28">
        <f t="shared" si="439"/>
        <v>15000</v>
      </c>
      <c r="Q339" s="28">
        <f t="shared" si="439"/>
        <v>15000</v>
      </c>
      <c r="R339" s="28">
        <f t="shared" si="439"/>
        <v>0</v>
      </c>
      <c r="S339" s="28">
        <f t="shared" si="439"/>
        <v>15000</v>
      </c>
      <c r="T339" s="28">
        <f t="shared" si="439"/>
        <v>0</v>
      </c>
      <c r="U339" s="28">
        <f t="shared" si="439"/>
        <v>0</v>
      </c>
      <c r="V339" s="28">
        <f t="shared" si="439"/>
        <v>100</v>
      </c>
      <c r="W339" s="28">
        <f t="shared" si="439"/>
        <v>15000</v>
      </c>
      <c r="X339" s="28">
        <f t="shared" si="439"/>
        <v>40000</v>
      </c>
      <c r="Y339" s="28">
        <f t="shared" si="439"/>
        <v>40000</v>
      </c>
      <c r="Z339" s="28">
        <f t="shared" si="439"/>
        <v>40000</v>
      </c>
      <c r="AA339" s="28">
        <f t="shared" si="439"/>
        <v>40000</v>
      </c>
      <c r="AB339" s="28">
        <f t="shared" si="439"/>
        <v>20000</v>
      </c>
      <c r="AC339" s="28">
        <f t="shared" si="439"/>
        <v>40000</v>
      </c>
      <c r="AD339" s="28">
        <f t="shared" si="439"/>
        <v>40000</v>
      </c>
      <c r="AE339" s="28">
        <f t="shared" si="439"/>
        <v>0</v>
      </c>
      <c r="AF339" s="28">
        <f t="shared" si="440"/>
        <v>0</v>
      </c>
      <c r="AG339" s="28">
        <f t="shared" si="440"/>
        <v>40000</v>
      </c>
      <c r="AH339" s="28">
        <f t="shared" si="440"/>
        <v>0</v>
      </c>
      <c r="AI339" s="28">
        <f t="shared" si="440"/>
        <v>40000</v>
      </c>
      <c r="AJ339" s="28">
        <f t="shared" si="440"/>
        <v>27500</v>
      </c>
      <c r="AK339" s="28">
        <f>SUM(AK340)</f>
        <v>40000</v>
      </c>
      <c r="AL339" s="28">
        <f t="shared" si="440"/>
        <v>0</v>
      </c>
      <c r="AM339" s="28">
        <f t="shared" si="440"/>
        <v>0</v>
      </c>
      <c r="AN339" s="28">
        <f t="shared" si="440"/>
        <v>40000</v>
      </c>
      <c r="AO339" s="22">
        <f t="shared" si="371"/>
        <v>5308.9123365850419</v>
      </c>
      <c r="AP339" s="28">
        <f t="shared" si="440"/>
        <v>40000</v>
      </c>
      <c r="AQ339" s="28"/>
      <c r="AR339" s="22">
        <f t="shared" si="372"/>
        <v>5308.9123365850419</v>
      </c>
      <c r="AS339" s="22"/>
      <c r="AT339" s="22">
        <f t="shared" si="446"/>
        <v>2654</v>
      </c>
      <c r="AU339" s="22">
        <f t="shared" si="446"/>
        <v>0</v>
      </c>
      <c r="AV339" s="22">
        <f t="shared" si="446"/>
        <v>0</v>
      </c>
      <c r="AW339" s="22">
        <f t="shared" si="364"/>
        <v>5308.9123365850419</v>
      </c>
      <c r="AX339" s="2"/>
      <c r="AY339" s="2"/>
      <c r="AZ339" s="2"/>
      <c r="BA339" s="2"/>
      <c r="BB339" s="2"/>
      <c r="BC339" s="2"/>
      <c r="BD339" s="2">
        <f t="shared" si="377"/>
        <v>0</v>
      </c>
      <c r="BE339" s="2">
        <f t="shared" si="379"/>
        <v>5308.9123365850419</v>
      </c>
      <c r="BF339" s="2">
        <f t="shared" si="382"/>
        <v>0</v>
      </c>
      <c r="BG339" s="2">
        <f t="shared" si="447"/>
        <v>2654</v>
      </c>
      <c r="BH339" s="2">
        <f t="shared" si="447"/>
        <v>5000</v>
      </c>
      <c r="BI339" s="2">
        <f t="shared" si="447"/>
        <v>1250</v>
      </c>
      <c r="BJ339" s="2">
        <f t="shared" si="447"/>
        <v>0</v>
      </c>
      <c r="BK339" s="2">
        <f t="shared" si="447"/>
        <v>0</v>
      </c>
      <c r="BL339" s="2">
        <f t="shared" si="447"/>
        <v>4000</v>
      </c>
      <c r="BM339" s="2">
        <f t="shared" si="447"/>
        <v>4000</v>
      </c>
      <c r="BN339" s="2">
        <f t="shared" si="447"/>
        <v>3000</v>
      </c>
      <c r="BO339" s="2">
        <f t="shared" si="447"/>
        <v>0</v>
      </c>
      <c r="BP339" s="2">
        <f t="shared" si="447"/>
        <v>0</v>
      </c>
      <c r="BQ339" s="2">
        <f t="shared" si="447"/>
        <v>3750</v>
      </c>
      <c r="BR339" s="2">
        <f t="shared" si="447"/>
        <v>4000</v>
      </c>
      <c r="BS339" s="2">
        <f t="shared" si="447"/>
        <v>3000</v>
      </c>
      <c r="BT339" s="402">
        <f t="shared" si="420"/>
        <v>75</v>
      </c>
    </row>
    <row r="340" spans="1:72" x14ac:dyDescent="0.2">
      <c r="A340" s="19"/>
      <c r="B340" s="31"/>
      <c r="C340" s="20"/>
      <c r="D340" s="20"/>
      <c r="E340" s="20"/>
      <c r="F340" s="20"/>
      <c r="G340" s="20"/>
      <c r="H340" s="20"/>
      <c r="I340" s="32">
        <v>381</v>
      </c>
      <c r="J340" s="33" t="s">
        <v>73</v>
      </c>
      <c r="K340" s="28">
        <f t="shared" si="439"/>
        <v>26000</v>
      </c>
      <c r="L340" s="28">
        <f t="shared" si="439"/>
        <v>95000</v>
      </c>
      <c r="M340" s="28">
        <f t="shared" si="439"/>
        <v>95000</v>
      </c>
      <c r="N340" s="37">
        <f t="shared" si="439"/>
        <v>5000</v>
      </c>
      <c r="O340" s="37">
        <f t="shared" si="439"/>
        <v>5000</v>
      </c>
      <c r="P340" s="37">
        <f t="shared" si="439"/>
        <v>15000</v>
      </c>
      <c r="Q340" s="37">
        <f t="shared" si="439"/>
        <v>15000</v>
      </c>
      <c r="R340" s="37">
        <f t="shared" si="439"/>
        <v>0</v>
      </c>
      <c r="S340" s="37">
        <f t="shared" si="439"/>
        <v>15000</v>
      </c>
      <c r="T340" s="37">
        <f t="shared" si="439"/>
        <v>0</v>
      </c>
      <c r="U340" s="37">
        <f t="shared" si="439"/>
        <v>0</v>
      </c>
      <c r="V340" s="37">
        <f t="shared" si="439"/>
        <v>100</v>
      </c>
      <c r="W340" s="37">
        <f t="shared" si="439"/>
        <v>15000</v>
      </c>
      <c r="X340" s="37">
        <f t="shared" si="439"/>
        <v>40000</v>
      </c>
      <c r="Y340" s="37">
        <f t="shared" si="439"/>
        <v>40000</v>
      </c>
      <c r="Z340" s="37">
        <f t="shared" si="439"/>
        <v>40000</v>
      </c>
      <c r="AA340" s="37">
        <f t="shared" si="439"/>
        <v>40000</v>
      </c>
      <c r="AB340" s="37">
        <f t="shared" si="439"/>
        <v>20000</v>
      </c>
      <c r="AC340" s="37">
        <f t="shared" si="439"/>
        <v>40000</v>
      </c>
      <c r="AD340" s="37">
        <f t="shared" si="439"/>
        <v>40000</v>
      </c>
      <c r="AE340" s="37">
        <f t="shared" si="439"/>
        <v>0</v>
      </c>
      <c r="AF340" s="37">
        <f t="shared" si="440"/>
        <v>0</v>
      </c>
      <c r="AG340" s="37">
        <f t="shared" si="440"/>
        <v>40000</v>
      </c>
      <c r="AH340" s="37">
        <f t="shared" si="440"/>
        <v>0</v>
      </c>
      <c r="AI340" s="37">
        <f t="shared" si="440"/>
        <v>40000</v>
      </c>
      <c r="AJ340" s="37">
        <f t="shared" si="440"/>
        <v>27500</v>
      </c>
      <c r="AK340" s="37">
        <f>SUM(AK341)</f>
        <v>40000</v>
      </c>
      <c r="AL340" s="37">
        <f t="shared" si="440"/>
        <v>0</v>
      </c>
      <c r="AM340" s="37">
        <f t="shared" si="440"/>
        <v>0</v>
      </c>
      <c r="AN340" s="37">
        <f t="shared" si="440"/>
        <v>40000</v>
      </c>
      <c r="AO340" s="22">
        <f t="shared" si="371"/>
        <v>5308.9123365850419</v>
      </c>
      <c r="AP340" s="37">
        <f t="shared" si="440"/>
        <v>40000</v>
      </c>
      <c r="AQ340" s="37"/>
      <c r="AR340" s="22">
        <f t="shared" si="372"/>
        <v>5308.9123365850419</v>
      </c>
      <c r="AS340" s="22"/>
      <c r="AT340" s="22">
        <f t="shared" si="446"/>
        <v>2654</v>
      </c>
      <c r="AU340" s="22">
        <f t="shared" si="446"/>
        <v>0</v>
      </c>
      <c r="AV340" s="22">
        <f t="shared" si="446"/>
        <v>0</v>
      </c>
      <c r="AW340" s="22">
        <f t="shared" si="364"/>
        <v>5308.9123365850419</v>
      </c>
      <c r="AX340" s="2"/>
      <c r="AY340" s="2"/>
      <c r="AZ340" s="2"/>
      <c r="BA340" s="2"/>
      <c r="BB340" s="2"/>
      <c r="BC340" s="2"/>
      <c r="BD340" s="2">
        <f t="shared" si="377"/>
        <v>0</v>
      </c>
      <c r="BE340" s="2">
        <f t="shared" si="379"/>
        <v>5308.9123365850419</v>
      </c>
      <c r="BF340" s="2">
        <f t="shared" si="382"/>
        <v>0</v>
      </c>
      <c r="BG340" s="2">
        <f t="shared" si="447"/>
        <v>2654</v>
      </c>
      <c r="BH340" s="2">
        <f t="shared" si="447"/>
        <v>5000</v>
      </c>
      <c r="BI340" s="2">
        <f t="shared" si="447"/>
        <v>1250</v>
      </c>
      <c r="BJ340" s="2">
        <f t="shared" si="447"/>
        <v>0</v>
      </c>
      <c r="BK340" s="2">
        <f t="shared" si="447"/>
        <v>0</v>
      </c>
      <c r="BL340" s="2">
        <f t="shared" si="447"/>
        <v>4000</v>
      </c>
      <c r="BM340" s="2">
        <f t="shared" si="447"/>
        <v>4000</v>
      </c>
      <c r="BN340" s="2">
        <f t="shared" si="447"/>
        <v>3000</v>
      </c>
      <c r="BO340" s="2">
        <f t="shared" si="447"/>
        <v>0</v>
      </c>
      <c r="BP340" s="2">
        <f t="shared" si="447"/>
        <v>0</v>
      </c>
      <c r="BQ340" s="2">
        <f t="shared" si="447"/>
        <v>3750</v>
      </c>
      <c r="BR340" s="2">
        <f t="shared" si="447"/>
        <v>4000</v>
      </c>
      <c r="BS340" s="2">
        <f t="shared" si="447"/>
        <v>3000</v>
      </c>
      <c r="BT340" s="402">
        <f t="shared" si="420"/>
        <v>75</v>
      </c>
    </row>
    <row r="341" spans="1:72" x14ac:dyDescent="0.2">
      <c r="A341" s="19"/>
      <c r="B341" s="20"/>
      <c r="C341" s="20"/>
      <c r="D341" s="20"/>
      <c r="E341" s="20"/>
      <c r="F341" s="20"/>
      <c r="G341" s="20"/>
      <c r="H341" s="20"/>
      <c r="I341" s="32">
        <v>38113</v>
      </c>
      <c r="J341" s="33" t="s">
        <v>417</v>
      </c>
      <c r="K341" s="34">
        <v>26000</v>
      </c>
      <c r="L341" s="34">
        <v>95000</v>
      </c>
      <c r="M341" s="34">
        <v>95000</v>
      </c>
      <c r="N341" s="34">
        <v>5000</v>
      </c>
      <c r="O341" s="34">
        <v>5000</v>
      </c>
      <c r="P341" s="34">
        <v>15000</v>
      </c>
      <c r="Q341" s="34">
        <v>15000</v>
      </c>
      <c r="R341" s="34"/>
      <c r="S341" s="34">
        <v>15000</v>
      </c>
      <c r="T341" s="34"/>
      <c r="U341" s="34"/>
      <c r="V341" s="22">
        <f t="shared" si="432"/>
        <v>100</v>
      </c>
      <c r="W341" s="22">
        <v>15000</v>
      </c>
      <c r="X341" s="34">
        <v>40000</v>
      </c>
      <c r="Y341" s="34">
        <v>40000</v>
      </c>
      <c r="Z341" s="34">
        <v>40000</v>
      </c>
      <c r="AA341" s="34">
        <v>40000</v>
      </c>
      <c r="AB341" s="34">
        <v>20000</v>
      </c>
      <c r="AC341" s="34">
        <v>40000</v>
      </c>
      <c r="AD341" s="34">
        <v>40000</v>
      </c>
      <c r="AE341" s="34"/>
      <c r="AF341" s="34"/>
      <c r="AG341" s="37">
        <f>SUM(AD341+AE341-AF341)</f>
        <v>40000</v>
      </c>
      <c r="AH341" s="34"/>
      <c r="AI341" s="34">
        <v>40000</v>
      </c>
      <c r="AJ341" s="2">
        <v>27500</v>
      </c>
      <c r="AK341" s="34">
        <v>40000</v>
      </c>
      <c r="AL341" s="34"/>
      <c r="AM341" s="34"/>
      <c r="AN341" s="2">
        <f t="shared" si="326"/>
        <v>40000</v>
      </c>
      <c r="AO341" s="22">
        <f t="shared" si="371"/>
        <v>5308.9123365850419</v>
      </c>
      <c r="AP341" s="2">
        <v>40000</v>
      </c>
      <c r="AQ341" s="2"/>
      <c r="AR341" s="22">
        <f t="shared" si="372"/>
        <v>5308.9123365850419</v>
      </c>
      <c r="AS341" s="22">
        <v>2654</v>
      </c>
      <c r="AT341" s="22">
        <v>2654</v>
      </c>
      <c r="AU341" s="22"/>
      <c r="AV341" s="22"/>
      <c r="AW341" s="22">
        <f t="shared" si="364"/>
        <v>5308.9123365850419</v>
      </c>
      <c r="AX341" s="2"/>
      <c r="AY341" s="2"/>
      <c r="AZ341" s="2">
        <v>5308.91</v>
      </c>
      <c r="BA341" s="2"/>
      <c r="BB341" s="2"/>
      <c r="BC341" s="2"/>
      <c r="BD341" s="2">
        <f t="shared" si="377"/>
        <v>5308.91</v>
      </c>
      <c r="BE341" s="2">
        <f t="shared" si="379"/>
        <v>2.3365850420304923E-3</v>
      </c>
      <c r="BF341" s="2">
        <f t="shared" si="382"/>
        <v>-5308.91</v>
      </c>
      <c r="BG341" s="2">
        <v>2654</v>
      </c>
      <c r="BH341" s="2">
        <v>5000</v>
      </c>
      <c r="BI341" s="2">
        <v>1250</v>
      </c>
      <c r="BJ341" s="2"/>
      <c r="BK341" s="2"/>
      <c r="BL341" s="2">
        <v>4000</v>
      </c>
      <c r="BM341" s="2">
        <v>4000</v>
      </c>
      <c r="BN341" s="2">
        <v>3000</v>
      </c>
      <c r="BO341" s="2"/>
      <c r="BP341" s="2"/>
      <c r="BQ341" s="2">
        <v>3750</v>
      </c>
      <c r="BR341" s="22">
        <f>SUM(BM341+BO341-BP341)</f>
        <v>4000</v>
      </c>
      <c r="BS341" s="2">
        <v>3000</v>
      </c>
      <c r="BT341" s="402">
        <f t="shared" si="420"/>
        <v>75</v>
      </c>
    </row>
    <row r="342" spans="1:72" x14ac:dyDescent="0.2">
      <c r="A342" s="19" t="s">
        <v>137</v>
      </c>
      <c r="B342" s="20"/>
      <c r="C342" s="20"/>
      <c r="D342" s="20"/>
      <c r="E342" s="20"/>
      <c r="F342" s="20"/>
      <c r="G342" s="20"/>
      <c r="H342" s="20"/>
      <c r="I342" s="32" t="s">
        <v>21</v>
      </c>
      <c r="J342" s="33" t="s">
        <v>140</v>
      </c>
      <c r="K342" s="28">
        <f t="shared" ref="K342:AE347" si="448">SUM(K343)</f>
        <v>13000</v>
      </c>
      <c r="L342" s="28">
        <f t="shared" si="448"/>
        <v>0</v>
      </c>
      <c r="M342" s="28">
        <f t="shared" si="448"/>
        <v>0</v>
      </c>
      <c r="N342" s="28">
        <f t="shared" si="448"/>
        <v>14000</v>
      </c>
      <c r="O342" s="28">
        <f t="shared" si="448"/>
        <v>14000</v>
      </c>
      <c r="P342" s="28">
        <f t="shared" si="448"/>
        <v>20000</v>
      </c>
      <c r="Q342" s="28">
        <f t="shared" si="448"/>
        <v>20000</v>
      </c>
      <c r="R342" s="28">
        <f t="shared" si="448"/>
        <v>15200</v>
      </c>
      <c r="S342" s="28">
        <f t="shared" si="448"/>
        <v>25000</v>
      </c>
      <c r="T342" s="28">
        <f t="shared" si="448"/>
        <v>17700</v>
      </c>
      <c r="U342" s="28">
        <f t="shared" si="448"/>
        <v>0</v>
      </c>
      <c r="V342" s="28">
        <f t="shared" si="448"/>
        <v>125</v>
      </c>
      <c r="W342" s="28">
        <f t="shared" si="448"/>
        <v>25000</v>
      </c>
      <c r="X342" s="28">
        <f t="shared" si="448"/>
        <v>60000</v>
      </c>
      <c r="Y342" s="28">
        <f t="shared" si="448"/>
        <v>10000</v>
      </c>
      <c r="Z342" s="28">
        <f t="shared" si="448"/>
        <v>15000</v>
      </c>
      <c r="AA342" s="28">
        <f t="shared" si="448"/>
        <v>15000</v>
      </c>
      <c r="AB342" s="28">
        <f t="shared" si="448"/>
        <v>4500</v>
      </c>
      <c r="AC342" s="28">
        <f t="shared" si="448"/>
        <v>15000</v>
      </c>
      <c r="AD342" s="28">
        <f t="shared" si="448"/>
        <v>15000</v>
      </c>
      <c r="AE342" s="28">
        <f t="shared" si="448"/>
        <v>0</v>
      </c>
      <c r="AF342" s="28">
        <f t="shared" ref="AF342:AQ347" si="449">SUM(AF343)</f>
        <v>0</v>
      </c>
      <c r="AG342" s="28">
        <f t="shared" si="449"/>
        <v>15000</v>
      </c>
      <c r="AH342" s="28">
        <f t="shared" si="449"/>
        <v>0</v>
      </c>
      <c r="AI342" s="28">
        <f t="shared" si="449"/>
        <v>15000</v>
      </c>
      <c r="AJ342" s="28">
        <f t="shared" si="449"/>
        <v>0</v>
      </c>
      <c r="AK342" s="28">
        <f t="shared" si="449"/>
        <v>15000</v>
      </c>
      <c r="AL342" s="28">
        <f t="shared" si="449"/>
        <v>0</v>
      </c>
      <c r="AM342" s="28">
        <f t="shared" si="449"/>
        <v>0</v>
      </c>
      <c r="AN342" s="28">
        <f t="shared" si="449"/>
        <v>15000</v>
      </c>
      <c r="AO342" s="22">
        <f t="shared" si="371"/>
        <v>1990.8421262193906</v>
      </c>
      <c r="AP342" s="28">
        <f t="shared" si="449"/>
        <v>15000</v>
      </c>
      <c r="AQ342" s="28">
        <f t="shared" si="449"/>
        <v>0</v>
      </c>
      <c r="AR342" s="22">
        <f t="shared" si="372"/>
        <v>1990.8421262193906</v>
      </c>
      <c r="AS342" s="22"/>
      <c r="AT342" s="22">
        <f t="shared" ref="AT342:AV342" si="450">SUM(AT343)</f>
        <v>150</v>
      </c>
      <c r="AU342" s="22">
        <f t="shared" si="450"/>
        <v>0</v>
      </c>
      <c r="AV342" s="22">
        <f t="shared" si="450"/>
        <v>0</v>
      </c>
      <c r="AW342" s="22">
        <f t="shared" si="364"/>
        <v>1990.8421262193906</v>
      </c>
      <c r="AX342" s="2"/>
      <c r="AY342" s="2"/>
      <c r="AZ342" s="2"/>
      <c r="BA342" s="2"/>
      <c r="BB342" s="2"/>
      <c r="BC342" s="2"/>
      <c r="BD342" s="2">
        <f t="shared" si="377"/>
        <v>0</v>
      </c>
      <c r="BE342" s="2">
        <f t="shared" si="379"/>
        <v>1990.8421262193906</v>
      </c>
      <c r="BF342" s="2">
        <f t="shared" si="382"/>
        <v>0</v>
      </c>
      <c r="BG342" s="2">
        <f>SUM(BG345)</f>
        <v>0</v>
      </c>
      <c r="BH342" s="2">
        <f>SUM(BH345)</f>
        <v>1000</v>
      </c>
      <c r="BI342" s="2">
        <f t="shared" ref="BI342:BS342" si="451">SUM(BI345)</f>
        <v>300</v>
      </c>
      <c r="BJ342" s="2">
        <f t="shared" si="451"/>
        <v>0</v>
      </c>
      <c r="BK342" s="2">
        <f t="shared" si="451"/>
        <v>0</v>
      </c>
      <c r="BL342" s="2">
        <f t="shared" si="451"/>
        <v>5000</v>
      </c>
      <c r="BM342" s="2">
        <f t="shared" si="451"/>
        <v>5000</v>
      </c>
      <c r="BN342" s="2">
        <f t="shared" si="451"/>
        <v>4150</v>
      </c>
      <c r="BO342" s="2">
        <f t="shared" si="451"/>
        <v>0</v>
      </c>
      <c r="BP342" s="2">
        <f t="shared" si="451"/>
        <v>0</v>
      </c>
      <c r="BQ342" s="2">
        <f t="shared" si="451"/>
        <v>4300</v>
      </c>
      <c r="BR342" s="2">
        <f t="shared" si="451"/>
        <v>5000</v>
      </c>
      <c r="BS342" s="2">
        <f t="shared" si="451"/>
        <v>4150</v>
      </c>
      <c r="BT342" s="402">
        <f t="shared" si="420"/>
        <v>83</v>
      </c>
    </row>
    <row r="343" spans="1:72" hidden="1" x14ac:dyDescent="0.2">
      <c r="A343" s="19"/>
      <c r="B343" s="20"/>
      <c r="C343" s="20"/>
      <c r="D343" s="20"/>
      <c r="E343" s="20"/>
      <c r="F343" s="20"/>
      <c r="G343" s="20"/>
      <c r="H343" s="20"/>
      <c r="I343" s="32" t="s">
        <v>133</v>
      </c>
      <c r="J343" s="33"/>
      <c r="K343" s="28">
        <f t="shared" ref="K343:AQ343" si="452">SUM(K345)</f>
        <v>13000</v>
      </c>
      <c r="L343" s="28">
        <f t="shared" si="452"/>
        <v>0</v>
      </c>
      <c r="M343" s="28">
        <f t="shared" si="452"/>
        <v>0</v>
      </c>
      <c r="N343" s="28">
        <f t="shared" si="452"/>
        <v>14000</v>
      </c>
      <c r="O343" s="28">
        <f t="shared" si="452"/>
        <v>14000</v>
      </c>
      <c r="P343" s="28">
        <f t="shared" si="452"/>
        <v>20000</v>
      </c>
      <c r="Q343" s="28">
        <f t="shared" si="452"/>
        <v>20000</v>
      </c>
      <c r="R343" s="28">
        <f t="shared" si="452"/>
        <v>15200</v>
      </c>
      <c r="S343" s="28">
        <f t="shared" si="452"/>
        <v>25000</v>
      </c>
      <c r="T343" s="28">
        <f t="shared" si="452"/>
        <v>17700</v>
      </c>
      <c r="U343" s="28">
        <f t="shared" si="452"/>
        <v>0</v>
      </c>
      <c r="V343" s="28">
        <f t="shared" si="452"/>
        <v>125</v>
      </c>
      <c r="W343" s="28">
        <f t="shared" si="452"/>
        <v>25000</v>
      </c>
      <c r="X343" s="28">
        <f t="shared" si="452"/>
        <v>60000</v>
      </c>
      <c r="Y343" s="28">
        <f t="shared" si="452"/>
        <v>10000</v>
      </c>
      <c r="Z343" s="28">
        <f t="shared" si="452"/>
        <v>15000</v>
      </c>
      <c r="AA343" s="28">
        <f t="shared" si="452"/>
        <v>15000</v>
      </c>
      <c r="AB343" s="28">
        <f t="shared" si="452"/>
        <v>4500</v>
      </c>
      <c r="AC343" s="28">
        <f t="shared" si="452"/>
        <v>15000</v>
      </c>
      <c r="AD343" s="28">
        <f t="shared" si="452"/>
        <v>15000</v>
      </c>
      <c r="AE343" s="28">
        <f t="shared" si="452"/>
        <v>0</v>
      </c>
      <c r="AF343" s="28">
        <f t="shared" si="452"/>
        <v>0</v>
      </c>
      <c r="AG343" s="28">
        <f t="shared" si="452"/>
        <v>15000</v>
      </c>
      <c r="AH343" s="28">
        <f t="shared" si="452"/>
        <v>0</v>
      </c>
      <c r="AI343" s="28">
        <f t="shared" si="452"/>
        <v>15000</v>
      </c>
      <c r="AJ343" s="28">
        <f t="shared" si="452"/>
        <v>0</v>
      </c>
      <c r="AK343" s="28">
        <f t="shared" si="452"/>
        <v>15000</v>
      </c>
      <c r="AL343" s="28">
        <f t="shared" si="452"/>
        <v>0</v>
      </c>
      <c r="AM343" s="28">
        <f t="shared" si="452"/>
        <v>0</v>
      </c>
      <c r="AN343" s="28">
        <f t="shared" si="452"/>
        <v>15000</v>
      </c>
      <c r="AO343" s="22">
        <f t="shared" si="371"/>
        <v>1990.8421262193906</v>
      </c>
      <c r="AP343" s="28">
        <f t="shared" si="452"/>
        <v>15000</v>
      </c>
      <c r="AQ343" s="28">
        <f t="shared" si="452"/>
        <v>0</v>
      </c>
      <c r="AR343" s="22">
        <f t="shared" si="372"/>
        <v>1990.8421262193906</v>
      </c>
      <c r="AS343" s="22"/>
      <c r="AT343" s="22">
        <f t="shared" ref="AT343:AV343" si="453">SUM(AT345)</f>
        <v>150</v>
      </c>
      <c r="AU343" s="22">
        <f t="shared" si="453"/>
        <v>0</v>
      </c>
      <c r="AV343" s="22">
        <f t="shared" si="453"/>
        <v>0</v>
      </c>
      <c r="AW343" s="22">
        <f t="shared" si="364"/>
        <v>1990.8421262193906</v>
      </c>
      <c r="AX343" s="2"/>
      <c r="AY343" s="2"/>
      <c r="AZ343" s="2"/>
      <c r="BA343" s="2"/>
      <c r="BB343" s="2"/>
      <c r="BC343" s="2"/>
      <c r="BD343" s="2">
        <f t="shared" si="377"/>
        <v>0</v>
      </c>
      <c r="BE343" s="2">
        <f t="shared" si="379"/>
        <v>1990.8421262193906</v>
      </c>
      <c r="BF343" s="2">
        <f t="shared" si="382"/>
        <v>0</v>
      </c>
      <c r="BG343" s="2"/>
      <c r="BH343" s="2">
        <f>SUM(BH344)</f>
        <v>1000</v>
      </c>
      <c r="BI343" s="2">
        <f t="shared" ref="BI343:BS344" si="454">SUM(BI344)</f>
        <v>300</v>
      </c>
      <c r="BJ343" s="2">
        <f t="shared" si="454"/>
        <v>0</v>
      </c>
      <c r="BK343" s="2">
        <f t="shared" si="454"/>
        <v>0</v>
      </c>
      <c r="BL343" s="2">
        <f t="shared" si="454"/>
        <v>5000</v>
      </c>
      <c r="BM343" s="2">
        <f t="shared" si="454"/>
        <v>5000</v>
      </c>
      <c r="BN343" s="2">
        <f t="shared" si="454"/>
        <v>4150</v>
      </c>
      <c r="BO343" s="2">
        <f t="shared" si="454"/>
        <v>0</v>
      </c>
      <c r="BP343" s="2">
        <f t="shared" si="454"/>
        <v>0</v>
      </c>
      <c r="BQ343" s="2"/>
      <c r="BR343" s="2">
        <f t="shared" si="454"/>
        <v>5000</v>
      </c>
      <c r="BS343" s="2">
        <f t="shared" si="454"/>
        <v>4150</v>
      </c>
      <c r="BT343" s="402">
        <f t="shared" si="420"/>
        <v>83</v>
      </c>
    </row>
    <row r="344" spans="1:72" x14ac:dyDescent="0.2">
      <c r="A344" s="19"/>
      <c r="B344" s="31" t="s">
        <v>369</v>
      </c>
      <c r="C344" s="20"/>
      <c r="D344" s="31"/>
      <c r="E344" s="20"/>
      <c r="F344" s="20"/>
      <c r="G344" s="20"/>
      <c r="H344" s="20"/>
      <c r="I344" s="39" t="s">
        <v>370</v>
      </c>
      <c r="J344" s="33" t="s">
        <v>1</v>
      </c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2">
        <f t="shared" si="371"/>
        <v>0</v>
      </c>
      <c r="AP344" s="28">
        <v>15000</v>
      </c>
      <c r="AQ344" s="28"/>
      <c r="AR344" s="22">
        <f t="shared" si="372"/>
        <v>1990.8421262193906</v>
      </c>
      <c r="AS344" s="22"/>
      <c r="AT344" s="22">
        <v>15000</v>
      </c>
      <c r="AU344" s="22"/>
      <c r="AV344" s="22"/>
      <c r="AW344" s="22">
        <f t="shared" si="364"/>
        <v>1990.8421262193906</v>
      </c>
      <c r="AX344" s="2"/>
      <c r="AY344" s="2"/>
      <c r="AZ344" s="2"/>
      <c r="BA344" s="2"/>
      <c r="BB344" s="2"/>
      <c r="BC344" s="2"/>
      <c r="BD344" s="2">
        <f t="shared" si="377"/>
        <v>0</v>
      </c>
      <c r="BE344" s="2">
        <f t="shared" si="379"/>
        <v>1990.8421262193906</v>
      </c>
      <c r="BF344" s="2">
        <f t="shared" si="382"/>
        <v>0</v>
      </c>
      <c r="BG344" s="2"/>
      <c r="BH344" s="2">
        <f>SUM(BH345)</f>
        <v>1000</v>
      </c>
      <c r="BI344" s="2">
        <f t="shared" si="454"/>
        <v>300</v>
      </c>
      <c r="BJ344" s="2">
        <f t="shared" si="454"/>
        <v>0</v>
      </c>
      <c r="BK344" s="2">
        <f t="shared" si="454"/>
        <v>0</v>
      </c>
      <c r="BL344" s="2">
        <f t="shared" si="454"/>
        <v>5000</v>
      </c>
      <c r="BM344" s="2">
        <f t="shared" si="454"/>
        <v>5000</v>
      </c>
      <c r="BN344" s="2">
        <f t="shared" si="454"/>
        <v>4150</v>
      </c>
      <c r="BO344" s="2">
        <f t="shared" si="454"/>
        <v>0</v>
      </c>
      <c r="BP344" s="2">
        <f t="shared" si="454"/>
        <v>0</v>
      </c>
      <c r="BQ344" s="2"/>
      <c r="BR344" s="2">
        <f t="shared" si="454"/>
        <v>5000</v>
      </c>
      <c r="BS344" s="2">
        <f t="shared" si="454"/>
        <v>4150</v>
      </c>
      <c r="BT344" s="402">
        <f t="shared" si="420"/>
        <v>83</v>
      </c>
    </row>
    <row r="345" spans="1:72" x14ac:dyDescent="0.2">
      <c r="A345" s="42"/>
      <c r="B345" s="36"/>
      <c r="C345" s="35"/>
      <c r="D345" s="35"/>
      <c r="E345" s="35"/>
      <c r="F345" s="35"/>
      <c r="G345" s="35"/>
      <c r="H345" s="35"/>
      <c r="I345" s="21">
        <v>3</v>
      </c>
      <c r="J345" s="5" t="s">
        <v>4</v>
      </c>
      <c r="K345" s="28">
        <f t="shared" si="448"/>
        <v>13000</v>
      </c>
      <c r="L345" s="28">
        <f t="shared" si="448"/>
        <v>0</v>
      </c>
      <c r="M345" s="28">
        <f t="shared" si="448"/>
        <v>0</v>
      </c>
      <c r="N345" s="22">
        <f t="shared" si="448"/>
        <v>14000</v>
      </c>
      <c r="O345" s="22">
        <f t="shared" si="448"/>
        <v>14000</v>
      </c>
      <c r="P345" s="22">
        <f t="shared" si="448"/>
        <v>20000</v>
      </c>
      <c r="Q345" s="22">
        <f t="shared" si="448"/>
        <v>20000</v>
      </c>
      <c r="R345" s="22">
        <f>SUM(R346)</f>
        <v>15200</v>
      </c>
      <c r="S345" s="22">
        <f>SUM(S346)</f>
        <v>25000</v>
      </c>
      <c r="T345" s="22">
        <f t="shared" si="448"/>
        <v>17700</v>
      </c>
      <c r="U345" s="22">
        <f t="shared" si="448"/>
        <v>0</v>
      </c>
      <c r="V345" s="22">
        <f t="shared" si="448"/>
        <v>125</v>
      </c>
      <c r="W345" s="22">
        <f t="shared" si="448"/>
        <v>25000</v>
      </c>
      <c r="X345" s="22">
        <f t="shared" si="448"/>
        <v>60000</v>
      </c>
      <c r="Y345" s="22">
        <f t="shared" si="448"/>
        <v>10000</v>
      </c>
      <c r="Z345" s="22">
        <f t="shared" si="448"/>
        <v>15000</v>
      </c>
      <c r="AA345" s="22">
        <f t="shared" si="448"/>
        <v>15000</v>
      </c>
      <c r="AB345" s="22">
        <f t="shared" si="448"/>
        <v>4500</v>
      </c>
      <c r="AC345" s="22">
        <f t="shared" si="448"/>
        <v>15000</v>
      </c>
      <c r="AD345" s="22">
        <f t="shared" si="448"/>
        <v>15000</v>
      </c>
      <c r="AE345" s="22">
        <f t="shared" si="448"/>
        <v>0</v>
      </c>
      <c r="AF345" s="22">
        <f t="shared" si="449"/>
        <v>0</v>
      </c>
      <c r="AG345" s="22">
        <f t="shared" si="449"/>
        <v>15000</v>
      </c>
      <c r="AH345" s="22">
        <f t="shared" si="449"/>
        <v>0</v>
      </c>
      <c r="AI345" s="22">
        <f t="shared" si="449"/>
        <v>15000</v>
      </c>
      <c r="AJ345" s="22">
        <f t="shared" si="449"/>
        <v>0</v>
      </c>
      <c r="AK345" s="22">
        <f t="shared" si="449"/>
        <v>15000</v>
      </c>
      <c r="AL345" s="22">
        <f t="shared" si="449"/>
        <v>0</v>
      </c>
      <c r="AM345" s="22">
        <f t="shared" si="449"/>
        <v>0</v>
      </c>
      <c r="AN345" s="22">
        <f t="shared" si="449"/>
        <v>15000</v>
      </c>
      <c r="AO345" s="22">
        <f t="shared" si="371"/>
        <v>1990.8421262193906</v>
      </c>
      <c r="AP345" s="22">
        <f t="shared" si="449"/>
        <v>15000</v>
      </c>
      <c r="AQ345" s="22">
        <f t="shared" si="449"/>
        <v>0</v>
      </c>
      <c r="AR345" s="22">
        <f t="shared" si="372"/>
        <v>1990.8421262193906</v>
      </c>
      <c r="AS345" s="22"/>
      <c r="AT345" s="22">
        <f t="shared" ref="AT345:AV347" si="455">SUM(AT346)</f>
        <v>150</v>
      </c>
      <c r="AU345" s="22">
        <f t="shared" si="455"/>
        <v>0</v>
      </c>
      <c r="AV345" s="22">
        <f t="shared" si="455"/>
        <v>0</v>
      </c>
      <c r="AW345" s="22">
        <f t="shared" si="364"/>
        <v>1990.8421262193906</v>
      </c>
      <c r="AX345" s="2"/>
      <c r="AY345" s="2"/>
      <c r="AZ345" s="2"/>
      <c r="BA345" s="2"/>
      <c r="BB345" s="2"/>
      <c r="BC345" s="2"/>
      <c r="BD345" s="2">
        <f t="shared" si="377"/>
        <v>0</v>
      </c>
      <c r="BE345" s="2">
        <f t="shared" si="379"/>
        <v>1990.8421262193906</v>
      </c>
      <c r="BF345" s="2">
        <f t="shared" si="382"/>
        <v>0</v>
      </c>
      <c r="BG345" s="2">
        <f t="shared" ref="BG345:BS347" si="456">SUM(BG346)</f>
        <v>0</v>
      </c>
      <c r="BH345" s="2">
        <f t="shared" si="456"/>
        <v>1000</v>
      </c>
      <c r="BI345" s="2">
        <f t="shared" si="456"/>
        <v>300</v>
      </c>
      <c r="BJ345" s="2">
        <f t="shared" si="456"/>
        <v>0</v>
      </c>
      <c r="BK345" s="2">
        <f t="shared" si="456"/>
        <v>0</v>
      </c>
      <c r="BL345" s="2">
        <f t="shared" si="456"/>
        <v>5000</v>
      </c>
      <c r="BM345" s="2">
        <f t="shared" si="456"/>
        <v>5000</v>
      </c>
      <c r="BN345" s="2">
        <f t="shared" si="456"/>
        <v>4150</v>
      </c>
      <c r="BO345" s="2">
        <f t="shared" si="456"/>
        <v>0</v>
      </c>
      <c r="BP345" s="2">
        <f t="shared" si="456"/>
        <v>0</v>
      </c>
      <c r="BQ345" s="2">
        <f t="shared" si="456"/>
        <v>4300</v>
      </c>
      <c r="BR345" s="2">
        <f t="shared" si="456"/>
        <v>5000</v>
      </c>
      <c r="BS345" s="2">
        <f t="shared" si="456"/>
        <v>4150</v>
      </c>
      <c r="BT345" s="402">
        <f t="shared" si="420"/>
        <v>83</v>
      </c>
    </row>
    <row r="346" spans="1:72" x14ac:dyDescent="0.2">
      <c r="A346" s="42"/>
      <c r="B346" s="36" t="s">
        <v>370</v>
      </c>
      <c r="C346" s="35"/>
      <c r="D346" s="35"/>
      <c r="E346" s="35"/>
      <c r="F346" s="35"/>
      <c r="G346" s="35"/>
      <c r="H346" s="35"/>
      <c r="I346" s="21">
        <v>38</v>
      </c>
      <c r="J346" s="5" t="s">
        <v>14</v>
      </c>
      <c r="K346" s="28">
        <f t="shared" si="448"/>
        <v>13000</v>
      </c>
      <c r="L346" s="28">
        <f t="shared" si="448"/>
        <v>0</v>
      </c>
      <c r="M346" s="28">
        <f t="shared" si="448"/>
        <v>0</v>
      </c>
      <c r="N346" s="22">
        <f t="shared" si="448"/>
        <v>14000</v>
      </c>
      <c r="O346" s="22">
        <f t="shared" si="448"/>
        <v>14000</v>
      </c>
      <c r="P346" s="22">
        <f t="shared" si="448"/>
        <v>20000</v>
      </c>
      <c r="Q346" s="22">
        <f t="shared" si="448"/>
        <v>20000</v>
      </c>
      <c r="R346" s="22">
        <f>SUM(R347)</f>
        <v>15200</v>
      </c>
      <c r="S346" s="22">
        <f>SUM(S347)</f>
        <v>25000</v>
      </c>
      <c r="T346" s="22">
        <f>SUM(T347)</f>
        <v>17700</v>
      </c>
      <c r="U346" s="22">
        <f t="shared" si="448"/>
        <v>0</v>
      </c>
      <c r="V346" s="22">
        <f t="shared" si="448"/>
        <v>125</v>
      </c>
      <c r="W346" s="22">
        <f t="shared" si="448"/>
        <v>25000</v>
      </c>
      <c r="X346" s="22">
        <f t="shared" si="448"/>
        <v>60000</v>
      </c>
      <c r="Y346" s="22">
        <f t="shared" si="448"/>
        <v>10000</v>
      </c>
      <c r="Z346" s="22">
        <f t="shared" si="448"/>
        <v>15000</v>
      </c>
      <c r="AA346" s="22">
        <f t="shared" si="448"/>
        <v>15000</v>
      </c>
      <c r="AB346" s="22">
        <f t="shared" si="448"/>
        <v>4500</v>
      </c>
      <c r="AC346" s="22">
        <f t="shared" si="448"/>
        <v>15000</v>
      </c>
      <c r="AD346" s="22">
        <f t="shared" si="448"/>
        <v>15000</v>
      </c>
      <c r="AE346" s="22">
        <f t="shared" si="448"/>
        <v>0</v>
      </c>
      <c r="AF346" s="22">
        <f t="shared" si="449"/>
        <v>0</v>
      </c>
      <c r="AG346" s="22">
        <f t="shared" si="449"/>
        <v>15000</v>
      </c>
      <c r="AH346" s="22">
        <f t="shared" si="449"/>
        <v>0</v>
      </c>
      <c r="AI346" s="22">
        <f t="shared" si="449"/>
        <v>15000</v>
      </c>
      <c r="AJ346" s="22">
        <f t="shared" si="449"/>
        <v>0</v>
      </c>
      <c r="AK346" s="22">
        <f t="shared" si="449"/>
        <v>15000</v>
      </c>
      <c r="AL346" s="22">
        <f t="shared" si="449"/>
        <v>0</v>
      </c>
      <c r="AM346" s="22">
        <f t="shared" si="449"/>
        <v>0</v>
      </c>
      <c r="AN346" s="22">
        <f t="shared" si="449"/>
        <v>15000</v>
      </c>
      <c r="AO346" s="22">
        <f t="shared" si="371"/>
        <v>1990.8421262193906</v>
      </c>
      <c r="AP346" s="22">
        <f t="shared" si="449"/>
        <v>15000</v>
      </c>
      <c r="AQ346" s="22"/>
      <c r="AR346" s="22">
        <f t="shared" si="372"/>
        <v>1990.8421262193906</v>
      </c>
      <c r="AS346" s="22"/>
      <c r="AT346" s="22">
        <f t="shared" si="455"/>
        <v>150</v>
      </c>
      <c r="AU346" s="22">
        <f t="shared" si="455"/>
        <v>0</v>
      </c>
      <c r="AV346" s="22">
        <f t="shared" si="455"/>
        <v>0</v>
      </c>
      <c r="AW346" s="22">
        <f t="shared" si="364"/>
        <v>1990.8421262193906</v>
      </c>
      <c r="AX346" s="2"/>
      <c r="AY346" s="2"/>
      <c r="AZ346" s="2"/>
      <c r="BA346" s="2"/>
      <c r="BB346" s="2"/>
      <c r="BC346" s="2"/>
      <c r="BD346" s="2">
        <f t="shared" si="377"/>
        <v>0</v>
      </c>
      <c r="BE346" s="2">
        <f t="shared" si="379"/>
        <v>1990.8421262193906</v>
      </c>
      <c r="BF346" s="2">
        <f t="shared" si="382"/>
        <v>0</v>
      </c>
      <c r="BG346" s="2">
        <f t="shared" si="456"/>
        <v>0</v>
      </c>
      <c r="BH346" s="2">
        <f t="shared" si="456"/>
        <v>1000</v>
      </c>
      <c r="BI346" s="2">
        <f t="shared" si="456"/>
        <v>300</v>
      </c>
      <c r="BJ346" s="2">
        <f t="shared" si="456"/>
        <v>0</v>
      </c>
      <c r="BK346" s="2">
        <f t="shared" si="456"/>
        <v>0</v>
      </c>
      <c r="BL346" s="2">
        <f t="shared" si="456"/>
        <v>5000</v>
      </c>
      <c r="BM346" s="2">
        <f t="shared" si="456"/>
        <v>5000</v>
      </c>
      <c r="BN346" s="2">
        <f t="shared" si="456"/>
        <v>4150</v>
      </c>
      <c r="BO346" s="2">
        <f t="shared" si="456"/>
        <v>0</v>
      </c>
      <c r="BP346" s="2">
        <f t="shared" si="456"/>
        <v>0</v>
      </c>
      <c r="BQ346" s="2">
        <f t="shared" si="456"/>
        <v>4300</v>
      </c>
      <c r="BR346" s="2">
        <f t="shared" si="456"/>
        <v>5000</v>
      </c>
      <c r="BS346" s="2">
        <f t="shared" si="456"/>
        <v>4150</v>
      </c>
      <c r="BT346" s="402">
        <f t="shared" si="420"/>
        <v>83</v>
      </c>
    </row>
    <row r="347" spans="1:72" x14ac:dyDescent="0.2">
      <c r="A347" s="19"/>
      <c r="B347" s="31"/>
      <c r="C347" s="20"/>
      <c r="D347" s="20"/>
      <c r="E347" s="20"/>
      <c r="F347" s="20"/>
      <c r="G347" s="20"/>
      <c r="H347" s="20"/>
      <c r="I347" s="32">
        <v>381</v>
      </c>
      <c r="J347" s="33" t="s">
        <v>73</v>
      </c>
      <c r="K347" s="28">
        <f t="shared" si="448"/>
        <v>13000</v>
      </c>
      <c r="L347" s="28">
        <f t="shared" si="448"/>
        <v>0</v>
      </c>
      <c r="M347" s="28">
        <f t="shared" si="448"/>
        <v>0</v>
      </c>
      <c r="N347" s="34">
        <f t="shared" si="448"/>
        <v>14000</v>
      </c>
      <c r="O347" s="34">
        <f t="shared" si="448"/>
        <v>14000</v>
      </c>
      <c r="P347" s="34">
        <f t="shared" si="448"/>
        <v>20000</v>
      </c>
      <c r="Q347" s="34">
        <f t="shared" si="448"/>
        <v>20000</v>
      </c>
      <c r="R347" s="34">
        <f t="shared" si="448"/>
        <v>15200</v>
      </c>
      <c r="S347" s="34">
        <f t="shared" si="448"/>
        <v>25000</v>
      </c>
      <c r="T347" s="34">
        <f t="shared" si="448"/>
        <v>17700</v>
      </c>
      <c r="U347" s="34">
        <f t="shared" si="448"/>
        <v>0</v>
      </c>
      <c r="V347" s="34">
        <f t="shared" si="448"/>
        <v>125</v>
      </c>
      <c r="W347" s="34">
        <f t="shared" si="448"/>
        <v>25000</v>
      </c>
      <c r="X347" s="34">
        <f t="shared" si="448"/>
        <v>60000</v>
      </c>
      <c r="Y347" s="34">
        <f t="shared" si="448"/>
        <v>10000</v>
      </c>
      <c r="Z347" s="34">
        <f t="shared" si="448"/>
        <v>15000</v>
      </c>
      <c r="AA347" s="34">
        <f t="shared" si="448"/>
        <v>15000</v>
      </c>
      <c r="AB347" s="34">
        <f t="shared" si="448"/>
        <v>4500</v>
      </c>
      <c r="AC347" s="34">
        <f t="shared" si="448"/>
        <v>15000</v>
      </c>
      <c r="AD347" s="34">
        <f t="shared" si="448"/>
        <v>15000</v>
      </c>
      <c r="AE347" s="34">
        <f t="shared" si="448"/>
        <v>0</v>
      </c>
      <c r="AF347" s="34">
        <f t="shared" si="449"/>
        <v>0</v>
      </c>
      <c r="AG347" s="34">
        <f t="shared" si="449"/>
        <v>15000</v>
      </c>
      <c r="AH347" s="34">
        <f t="shared" si="449"/>
        <v>0</v>
      </c>
      <c r="AI347" s="34">
        <f t="shared" si="449"/>
        <v>15000</v>
      </c>
      <c r="AJ347" s="34">
        <f t="shared" si="449"/>
        <v>0</v>
      </c>
      <c r="AK347" s="34">
        <f t="shared" si="449"/>
        <v>15000</v>
      </c>
      <c r="AL347" s="34">
        <f t="shared" si="449"/>
        <v>0</v>
      </c>
      <c r="AM347" s="34">
        <f t="shared" si="449"/>
        <v>0</v>
      </c>
      <c r="AN347" s="34">
        <f t="shared" si="449"/>
        <v>15000</v>
      </c>
      <c r="AO347" s="22">
        <f t="shared" si="371"/>
        <v>1990.8421262193906</v>
      </c>
      <c r="AP347" s="34">
        <f t="shared" si="449"/>
        <v>15000</v>
      </c>
      <c r="AQ347" s="34"/>
      <c r="AR347" s="22">
        <f t="shared" si="372"/>
        <v>1990.8421262193906</v>
      </c>
      <c r="AS347" s="22"/>
      <c r="AT347" s="22">
        <f t="shared" si="455"/>
        <v>150</v>
      </c>
      <c r="AU347" s="22">
        <f t="shared" si="455"/>
        <v>0</v>
      </c>
      <c r="AV347" s="22">
        <f t="shared" si="455"/>
        <v>0</v>
      </c>
      <c r="AW347" s="22">
        <f t="shared" si="364"/>
        <v>1990.8421262193906</v>
      </c>
      <c r="AX347" s="2"/>
      <c r="AY347" s="2"/>
      <c r="AZ347" s="2"/>
      <c r="BA347" s="2"/>
      <c r="BB347" s="2"/>
      <c r="BC347" s="2"/>
      <c r="BD347" s="2">
        <f t="shared" si="377"/>
        <v>0</v>
      </c>
      <c r="BE347" s="2">
        <f t="shared" si="379"/>
        <v>1990.8421262193906</v>
      </c>
      <c r="BF347" s="2">
        <f t="shared" si="382"/>
        <v>0</v>
      </c>
      <c r="BG347" s="2">
        <f t="shared" si="456"/>
        <v>0</v>
      </c>
      <c r="BH347" s="2">
        <f t="shared" si="456"/>
        <v>1000</v>
      </c>
      <c r="BI347" s="2">
        <f t="shared" si="456"/>
        <v>300</v>
      </c>
      <c r="BJ347" s="2">
        <f t="shared" si="456"/>
        <v>0</v>
      </c>
      <c r="BK347" s="2">
        <f t="shared" si="456"/>
        <v>0</v>
      </c>
      <c r="BL347" s="2">
        <f t="shared" si="456"/>
        <v>5000</v>
      </c>
      <c r="BM347" s="2">
        <f t="shared" si="456"/>
        <v>5000</v>
      </c>
      <c r="BN347" s="2">
        <f t="shared" si="456"/>
        <v>4150</v>
      </c>
      <c r="BO347" s="2">
        <f t="shared" si="456"/>
        <v>0</v>
      </c>
      <c r="BP347" s="2">
        <f t="shared" si="456"/>
        <v>0</v>
      </c>
      <c r="BQ347" s="2">
        <f t="shared" si="456"/>
        <v>4300</v>
      </c>
      <c r="BR347" s="2">
        <f t="shared" si="456"/>
        <v>5000</v>
      </c>
      <c r="BS347" s="2">
        <f t="shared" si="456"/>
        <v>4150</v>
      </c>
      <c r="BT347" s="402">
        <f t="shared" si="420"/>
        <v>83</v>
      </c>
    </row>
    <row r="348" spans="1:72" x14ac:dyDescent="0.2">
      <c r="A348" s="19"/>
      <c r="B348" s="20"/>
      <c r="C348" s="20"/>
      <c r="D348" s="20"/>
      <c r="E348" s="20"/>
      <c r="F348" s="20"/>
      <c r="G348" s="20"/>
      <c r="H348" s="20"/>
      <c r="I348" s="32">
        <v>38113</v>
      </c>
      <c r="J348" s="33" t="s">
        <v>235</v>
      </c>
      <c r="K348" s="34">
        <v>13000</v>
      </c>
      <c r="L348" s="34">
        <v>0</v>
      </c>
      <c r="M348" s="34">
        <v>0</v>
      </c>
      <c r="N348" s="34">
        <v>14000</v>
      </c>
      <c r="O348" s="34">
        <v>14000</v>
      </c>
      <c r="P348" s="34">
        <v>20000</v>
      </c>
      <c r="Q348" s="34">
        <v>20000</v>
      </c>
      <c r="R348" s="34">
        <v>15200</v>
      </c>
      <c r="S348" s="34">
        <v>25000</v>
      </c>
      <c r="T348" s="34">
        <v>17700</v>
      </c>
      <c r="U348" s="34"/>
      <c r="V348" s="22">
        <f t="shared" si="432"/>
        <v>125</v>
      </c>
      <c r="W348" s="22">
        <v>25000</v>
      </c>
      <c r="X348" s="34">
        <v>60000</v>
      </c>
      <c r="Y348" s="34">
        <v>10000</v>
      </c>
      <c r="Z348" s="34">
        <v>15000</v>
      </c>
      <c r="AA348" s="34">
        <v>15000</v>
      </c>
      <c r="AB348" s="34">
        <v>4500</v>
      </c>
      <c r="AC348" s="34">
        <v>15000</v>
      </c>
      <c r="AD348" s="34">
        <v>15000</v>
      </c>
      <c r="AE348" s="34"/>
      <c r="AF348" s="34"/>
      <c r="AG348" s="37">
        <f>SUM(AD348+AE348-AF348)</f>
        <v>15000</v>
      </c>
      <c r="AH348" s="34"/>
      <c r="AI348" s="34">
        <v>15000</v>
      </c>
      <c r="AJ348" s="2">
        <v>0</v>
      </c>
      <c r="AK348" s="34">
        <v>15000</v>
      </c>
      <c r="AL348" s="34"/>
      <c r="AM348" s="34"/>
      <c r="AN348" s="2">
        <f t="shared" si="326"/>
        <v>15000</v>
      </c>
      <c r="AO348" s="22">
        <f t="shared" si="371"/>
        <v>1990.8421262193906</v>
      </c>
      <c r="AP348" s="2">
        <v>15000</v>
      </c>
      <c r="AQ348" s="2"/>
      <c r="AR348" s="22">
        <f t="shared" si="372"/>
        <v>1990.8421262193906</v>
      </c>
      <c r="AS348" s="22">
        <v>150</v>
      </c>
      <c r="AT348" s="22">
        <v>150</v>
      </c>
      <c r="AU348" s="22"/>
      <c r="AV348" s="22"/>
      <c r="AW348" s="22">
        <f t="shared" si="364"/>
        <v>1990.8421262193906</v>
      </c>
      <c r="AX348" s="2"/>
      <c r="AY348" s="2"/>
      <c r="AZ348" s="2">
        <v>1990.84</v>
      </c>
      <c r="BA348" s="2"/>
      <c r="BB348" s="2"/>
      <c r="BC348" s="2"/>
      <c r="BD348" s="2">
        <f t="shared" si="377"/>
        <v>1990.84</v>
      </c>
      <c r="BE348" s="2">
        <f t="shared" si="379"/>
        <v>2.1262193906750326E-3</v>
      </c>
      <c r="BF348" s="2">
        <f t="shared" si="382"/>
        <v>-1990.84</v>
      </c>
      <c r="BG348" s="2"/>
      <c r="BH348" s="2">
        <v>1000</v>
      </c>
      <c r="BI348" s="2">
        <v>300</v>
      </c>
      <c r="BJ348" s="2"/>
      <c r="BK348" s="2"/>
      <c r="BL348" s="2">
        <v>5000</v>
      </c>
      <c r="BM348" s="2">
        <v>5000</v>
      </c>
      <c r="BN348" s="2">
        <v>4150</v>
      </c>
      <c r="BO348" s="2"/>
      <c r="BP348" s="2"/>
      <c r="BQ348" s="2">
        <v>4300</v>
      </c>
      <c r="BR348" s="22">
        <f>SUM(BM348+BO348-BP348)</f>
        <v>5000</v>
      </c>
      <c r="BS348" s="2">
        <v>4150</v>
      </c>
      <c r="BT348" s="402">
        <f t="shared" si="420"/>
        <v>83</v>
      </c>
    </row>
    <row r="349" spans="1:72" x14ac:dyDescent="0.2">
      <c r="A349" s="19" t="s">
        <v>139</v>
      </c>
      <c r="B349" s="20"/>
      <c r="C349" s="20"/>
      <c r="D349" s="20"/>
      <c r="E349" s="20"/>
      <c r="F349" s="20"/>
      <c r="G349" s="20"/>
      <c r="H349" s="20"/>
      <c r="I349" s="32" t="s">
        <v>21</v>
      </c>
      <c r="J349" s="33" t="s">
        <v>167</v>
      </c>
      <c r="K349" s="34">
        <f t="shared" ref="K349:AE354" si="457">SUM(K350)</f>
        <v>7950.08</v>
      </c>
      <c r="L349" s="34">
        <f t="shared" si="457"/>
        <v>20000</v>
      </c>
      <c r="M349" s="34">
        <f t="shared" si="457"/>
        <v>20000</v>
      </c>
      <c r="N349" s="34">
        <f t="shared" si="457"/>
        <v>5000</v>
      </c>
      <c r="O349" s="34">
        <f t="shared" si="457"/>
        <v>5000</v>
      </c>
      <c r="P349" s="34">
        <f t="shared" si="457"/>
        <v>20000</v>
      </c>
      <c r="Q349" s="34">
        <f t="shared" si="457"/>
        <v>20000</v>
      </c>
      <c r="R349" s="34">
        <f t="shared" si="457"/>
        <v>15000</v>
      </c>
      <c r="S349" s="34">
        <f t="shared" si="457"/>
        <v>20000</v>
      </c>
      <c r="T349" s="34">
        <f t="shared" si="457"/>
        <v>12500</v>
      </c>
      <c r="U349" s="34">
        <f t="shared" si="457"/>
        <v>0</v>
      </c>
      <c r="V349" s="34">
        <f t="shared" si="457"/>
        <v>100</v>
      </c>
      <c r="W349" s="34">
        <f t="shared" si="457"/>
        <v>20000</v>
      </c>
      <c r="X349" s="34">
        <f t="shared" si="457"/>
        <v>25000</v>
      </c>
      <c r="Y349" s="34">
        <f t="shared" si="457"/>
        <v>25000</v>
      </c>
      <c r="Z349" s="34">
        <f t="shared" si="457"/>
        <v>40000</v>
      </c>
      <c r="AA349" s="34">
        <f t="shared" si="457"/>
        <v>40000</v>
      </c>
      <c r="AB349" s="34">
        <f t="shared" si="457"/>
        <v>21000</v>
      </c>
      <c r="AC349" s="34">
        <f t="shared" si="457"/>
        <v>40000</v>
      </c>
      <c r="AD349" s="34">
        <f t="shared" si="457"/>
        <v>40000</v>
      </c>
      <c r="AE349" s="34">
        <f t="shared" si="457"/>
        <v>0</v>
      </c>
      <c r="AF349" s="34">
        <f t="shared" ref="AF349:AQ354" si="458">SUM(AF350)</f>
        <v>0</v>
      </c>
      <c r="AG349" s="34">
        <f t="shared" si="458"/>
        <v>40000</v>
      </c>
      <c r="AH349" s="34">
        <f t="shared" si="458"/>
        <v>22500</v>
      </c>
      <c r="AI349" s="34">
        <f t="shared" si="458"/>
        <v>40000</v>
      </c>
      <c r="AJ349" s="34">
        <f t="shared" si="458"/>
        <v>10000</v>
      </c>
      <c r="AK349" s="34">
        <f t="shared" si="458"/>
        <v>40000</v>
      </c>
      <c r="AL349" s="34">
        <f t="shared" si="458"/>
        <v>0</v>
      </c>
      <c r="AM349" s="34">
        <f t="shared" si="458"/>
        <v>0</v>
      </c>
      <c r="AN349" s="34">
        <f t="shared" si="458"/>
        <v>40000</v>
      </c>
      <c r="AO349" s="22">
        <f t="shared" si="371"/>
        <v>5308.9123365850419</v>
      </c>
      <c r="AP349" s="34">
        <f t="shared" si="458"/>
        <v>40000</v>
      </c>
      <c r="AQ349" s="34">
        <f t="shared" si="458"/>
        <v>0</v>
      </c>
      <c r="AR349" s="22">
        <f t="shared" si="372"/>
        <v>5308.9123365850419</v>
      </c>
      <c r="AS349" s="22"/>
      <c r="AT349" s="22">
        <f t="shared" ref="AT349:AV349" si="459">SUM(AT350)</f>
        <v>2654</v>
      </c>
      <c r="AU349" s="22">
        <f t="shared" si="459"/>
        <v>0</v>
      </c>
      <c r="AV349" s="22">
        <f t="shared" si="459"/>
        <v>0</v>
      </c>
      <c r="AW349" s="22">
        <f t="shared" si="364"/>
        <v>5308.9123365850419</v>
      </c>
      <c r="AX349" s="2"/>
      <c r="AY349" s="2"/>
      <c r="AZ349" s="2"/>
      <c r="BA349" s="2"/>
      <c r="BB349" s="2"/>
      <c r="BC349" s="2"/>
      <c r="BD349" s="2">
        <f t="shared" si="377"/>
        <v>0</v>
      </c>
      <c r="BE349" s="2">
        <f t="shared" si="379"/>
        <v>5308.9123365850419</v>
      </c>
      <c r="BF349" s="2">
        <f t="shared" si="382"/>
        <v>0</v>
      </c>
      <c r="BG349" s="2">
        <f>SUM(BG352)</f>
        <v>3981</v>
      </c>
      <c r="BH349" s="2">
        <f>SUM(BH352)</f>
        <v>5300</v>
      </c>
      <c r="BI349" s="2">
        <f t="shared" ref="BI349:BS349" si="460">SUM(BI352)</f>
        <v>1325</v>
      </c>
      <c r="BJ349" s="2">
        <f t="shared" si="460"/>
        <v>0</v>
      </c>
      <c r="BK349" s="2">
        <f t="shared" si="460"/>
        <v>0</v>
      </c>
      <c r="BL349" s="2">
        <f t="shared" si="460"/>
        <v>5500</v>
      </c>
      <c r="BM349" s="2">
        <f t="shared" si="460"/>
        <v>5500</v>
      </c>
      <c r="BN349" s="2">
        <f t="shared" si="460"/>
        <v>5500</v>
      </c>
      <c r="BO349" s="2">
        <f t="shared" si="460"/>
        <v>0</v>
      </c>
      <c r="BP349" s="2">
        <f t="shared" si="460"/>
        <v>0</v>
      </c>
      <c r="BQ349" s="2">
        <f t="shared" si="460"/>
        <v>5300</v>
      </c>
      <c r="BR349" s="2">
        <f t="shared" si="460"/>
        <v>5500</v>
      </c>
      <c r="BS349" s="2">
        <f t="shared" si="460"/>
        <v>5500</v>
      </c>
      <c r="BT349" s="402">
        <f t="shared" si="420"/>
        <v>100</v>
      </c>
    </row>
    <row r="350" spans="1:72" hidden="1" x14ac:dyDescent="0.2">
      <c r="A350" s="19"/>
      <c r="B350" s="20"/>
      <c r="C350" s="20"/>
      <c r="D350" s="20"/>
      <c r="E350" s="20"/>
      <c r="F350" s="20"/>
      <c r="G350" s="20"/>
      <c r="H350" s="20"/>
      <c r="I350" s="32" t="s">
        <v>133</v>
      </c>
      <c r="J350" s="33"/>
      <c r="K350" s="34">
        <f t="shared" ref="K350:AQ350" si="461">SUM(K352)</f>
        <v>7950.08</v>
      </c>
      <c r="L350" s="34">
        <f t="shared" si="461"/>
        <v>20000</v>
      </c>
      <c r="M350" s="34">
        <f t="shared" si="461"/>
        <v>20000</v>
      </c>
      <c r="N350" s="34">
        <f t="shared" si="461"/>
        <v>5000</v>
      </c>
      <c r="O350" s="34">
        <f t="shared" si="461"/>
        <v>5000</v>
      </c>
      <c r="P350" s="34">
        <f t="shared" si="461"/>
        <v>20000</v>
      </c>
      <c r="Q350" s="34">
        <f t="shared" si="461"/>
        <v>20000</v>
      </c>
      <c r="R350" s="34">
        <f t="shared" si="461"/>
        <v>15000</v>
      </c>
      <c r="S350" s="34">
        <f t="shared" si="461"/>
        <v>20000</v>
      </c>
      <c r="T350" s="34">
        <f t="shared" si="461"/>
        <v>12500</v>
      </c>
      <c r="U350" s="34">
        <f t="shared" si="461"/>
        <v>0</v>
      </c>
      <c r="V350" s="34">
        <f t="shared" si="461"/>
        <v>100</v>
      </c>
      <c r="W350" s="34">
        <f t="shared" si="461"/>
        <v>20000</v>
      </c>
      <c r="X350" s="34">
        <f t="shared" si="461"/>
        <v>25000</v>
      </c>
      <c r="Y350" s="34">
        <f t="shared" si="461"/>
        <v>25000</v>
      </c>
      <c r="Z350" s="34">
        <f t="shared" si="461"/>
        <v>40000</v>
      </c>
      <c r="AA350" s="34">
        <f t="shared" si="461"/>
        <v>40000</v>
      </c>
      <c r="AB350" s="34">
        <f t="shared" si="461"/>
        <v>21000</v>
      </c>
      <c r="AC350" s="34">
        <f t="shared" si="461"/>
        <v>40000</v>
      </c>
      <c r="AD350" s="34">
        <f t="shared" si="461"/>
        <v>40000</v>
      </c>
      <c r="AE350" s="34">
        <f t="shared" si="461"/>
        <v>0</v>
      </c>
      <c r="AF350" s="34">
        <f t="shared" si="461"/>
        <v>0</v>
      </c>
      <c r="AG350" s="34">
        <f t="shared" si="461"/>
        <v>40000</v>
      </c>
      <c r="AH350" s="34">
        <f t="shared" si="461"/>
        <v>22500</v>
      </c>
      <c r="AI350" s="34">
        <f t="shared" si="461"/>
        <v>40000</v>
      </c>
      <c r="AJ350" s="34">
        <f t="shared" si="461"/>
        <v>10000</v>
      </c>
      <c r="AK350" s="34">
        <f t="shared" si="461"/>
        <v>40000</v>
      </c>
      <c r="AL350" s="34">
        <f t="shared" si="461"/>
        <v>0</v>
      </c>
      <c r="AM350" s="34">
        <f t="shared" si="461"/>
        <v>0</v>
      </c>
      <c r="AN350" s="34">
        <f t="shared" si="461"/>
        <v>40000</v>
      </c>
      <c r="AO350" s="22">
        <f t="shared" si="371"/>
        <v>5308.9123365850419</v>
      </c>
      <c r="AP350" s="34">
        <f t="shared" si="461"/>
        <v>40000</v>
      </c>
      <c r="AQ350" s="34">
        <f t="shared" si="461"/>
        <v>0</v>
      </c>
      <c r="AR350" s="22">
        <f t="shared" si="372"/>
        <v>5308.9123365850419</v>
      </c>
      <c r="AS350" s="22"/>
      <c r="AT350" s="22">
        <f t="shared" ref="AT350:AV350" si="462">SUM(AT352)</f>
        <v>2654</v>
      </c>
      <c r="AU350" s="22">
        <f t="shared" si="462"/>
        <v>0</v>
      </c>
      <c r="AV350" s="22">
        <f t="shared" si="462"/>
        <v>0</v>
      </c>
      <c r="AW350" s="22">
        <f t="shared" si="364"/>
        <v>5308.9123365850419</v>
      </c>
      <c r="AX350" s="2"/>
      <c r="AY350" s="2"/>
      <c r="AZ350" s="2"/>
      <c r="BA350" s="2"/>
      <c r="BB350" s="2"/>
      <c r="BC350" s="2"/>
      <c r="BD350" s="2">
        <f t="shared" si="377"/>
        <v>0</v>
      </c>
      <c r="BE350" s="2">
        <f t="shared" si="379"/>
        <v>5308.9123365850419</v>
      </c>
      <c r="BF350" s="2">
        <f t="shared" si="382"/>
        <v>0</v>
      </c>
      <c r="BG350" s="2"/>
      <c r="BH350" s="2">
        <f>SUM(BH349)</f>
        <v>5300</v>
      </c>
      <c r="BI350" s="2">
        <f t="shared" ref="BI350:BS350" si="463">SUM(BI349)</f>
        <v>1325</v>
      </c>
      <c r="BJ350" s="2">
        <f t="shared" si="463"/>
        <v>0</v>
      </c>
      <c r="BK350" s="2">
        <f t="shared" si="463"/>
        <v>0</v>
      </c>
      <c r="BL350" s="2">
        <f t="shared" si="463"/>
        <v>5500</v>
      </c>
      <c r="BM350" s="2">
        <f t="shared" si="463"/>
        <v>5500</v>
      </c>
      <c r="BN350" s="2">
        <f t="shared" si="463"/>
        <v>5500</v>
      </c>
      <c r="BO350" s="2">
        <f t="shared" si="463"/>
        <v>0</v>
      </c>
      <c r="BP350" s="2">
        <f t="shared" si="463"/>
        <v>0</v>
      </c>
      <c r="BQ350" s="2">
        <f t="shared" si="463"/>
        <v>5300</v>
      </c>
      <c r="BR350" s="2">
        <f t="shared" si="463"/>
        <v>5500</v>
      </c>
      <c r="BS350" s="2">
        <f t="shared" si="463"/>
        <v>5500</v>
      </c>
      <c r="BT350" s="402">
        <f t="shared" si="420"/>
        <v>100</v>
      </c>
    </row>
    <row r="351" spans="1:72" hidden="1" x14ac:dyDescent="0.2">
      <c r="A351" s="19"/>
      <c r="B351" s="31" t="s">
        <v>369</v>
      </c>
      <c r="C351" s="20"/>
      <c r="D351" s="31"/>
      <c r="E351" s="20"/>
      <c r="F351" s="20"/>
      <c r="G351" s="20"/>
      <c r="H351" s="20"/>
      <c r="I351" s="39" t="s">
        <v>370</v>
      </c>
      <c r="J351" s="33" t="s">
        <v>1</v>
      </c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22">
        <f t="shared" si="371"/>
        <v>0</v>
      </c>
      <c r="AP351" s="34">
        <v>40000</v>
      </c>
      <c r="AQ351" s="34"/>
      <c r="AR351" s="22">
        <f t="shared" si="372"/>
        <v>5308.9123365850419</v>
      </c>
      <c r="AS351" s="22"/>
      <c r="AT351" s="22">
        <v>40000</v>
      </c>
      <c r="AU351" s="22"/>
      <c r="AV351" s="22"/>
      <c r="AW351" s="22">
        <f t="shared" si="364"/>
        <v>5308.9123365850419</v>
      </c>
      <c r="AX351" s="2"/>
      <c r="AY351" s="2"/>
      <c r="AZ351" s="2"/>
      <c r="BA351" s="2"/>
      <c r="BB351" s="2"/>
      <c r="BC351" s="2"/>
      <c r="BD351" s="2">
        <f t="shared" si="377"/>
        <v>0</v>
      </c>
      <c r="BE351" s="2">
        <f t="shared" si="379"/>
        <v>5308.9123365850419</v>
      </c>
      <c r="BF351" s="2">
        <f t="shared" si="382"/>
        <v>0</v>
      </c>
      <c r="BG351" s="2"/>
      <c r="BH351" s="2">
        <v>5300</v>
      </c>
      <c r="BI351" s="2">
        <v>5300</v>
      </c>
      <c r="BJ351" s="2">
        <v>5300</v>
      </c>
      <c r="BK351" s="2">
        <v>5300</v>
      </c>
      <c r="BL351" s="2"/>
      <c r="BM351" s="2"/>
      <c r="BN351" s="2"/>
      <c r="BO351" s="2"/>
      <c r="BP351" s="2"/>
      <c r="BQ351" s="2"/>
      <c r="BR351" s="22">
        <f>SUM(BM351+BO351-BP351)</f>
        <v>0</v>
      </c>
      <c r="BS351" s="2"/>
      <c r="BT351" s="402" t="e">
        <f t="shared" si="420"/>
        <v>#DIV/0!</v>
      </c>
    </row>
    <row r="352" spans="1:72" x14ac:dyDescent="0.2">
      <c r="A352" s="42"/>
      <c r="B352" s="35"/>
      <c r="C352" s="35"/>
      <c r="D352" s="35"/>
      <c r="E352" s="35"/>
      <c r="F352" s="35"/>
      <c r="G352" s="35"/>
      <c r="H352" s="35"/>
      <c r="I352" s="21">
        <v>3</v>
      </c>
      <c r="J352" s="5" t="s">
        <v>4</v>
      </c>
      <c r="K352" s="22">
        <f t="shared" si="457"/>
        <v>7950.08</v>
      </c>
      <c r="L352" s="22">
        <f t="shared" si="457"/>
        <v>20000</v>
      </c>
      <c r="M352" s="22">
        <f t="shared" si="457"/>
        <v>20000</v>
      </c>
      <c r="N352" s="22">
        <f t="shared" si="457"/>
        <v>5000</v>
      </c>
      <c r="O352" s="22">
        <f t="shared" si="457"/>
        <v>5000</v>
      </c>
      <c r="P352" s="22">
        <f t="shared" si="457"/>
        <v>20000</v>
      </c>
      <c r="Q352" s="22">
        <f t="shared" si="457"/>
        <v>20000</v>
      </c>
      <c r="R352" s="22">
        <f t="shared" si="457"/>
        <v>15000</v>
      </c>
      <c r="S352" s="22">
        <f t="shared" si="457"/>
        <v>20000</v>
      </c>
      <c r="T352" s="22">
        <f>SUM(T353)</f>
        <v>12500</v>
      </c>
      <c r="U352" s="22">
        <f t="shared" si="457"/>
        <v>0</v>
      </c>
      <c r="V352" s="22">
        <f t="shared" si="457"/>
        <v>100</v>
      </c>
      <c r="W352" s="22">
        <f>SUM(W353)</f>
        <v>20000</v>
      </c>
      <c r="X352" s="22">
        <f t="shared" si="457"/>
        <v>25000</v>
      </c>
      <c r="Y352" s="22">
        <f t="shared" si="457"/>
        <v>25000</v>
      </c>
      <c r="Z352" s="22">
        <f t="shared" si="457"/>
        <v>40000</v>
      </c>
      <c r="AA352" s="22">
        <f t="shared" si="457"/>
        <v>40000</v>
      </c>
      <c r="AB352" s="22">
        <f t="shared" si="457"/>
        <v>21000</v>
      </c>
      <c r="AC352" s="22">
        <f t="shared" si="457"/>
        <v>40000</v>
      </c>
      <c r="AD352" s="22">
        <f t="shared" si="457"/>
        <v>40000</v>
      </c>
      <c r="AE352" s="22">
        <f t="shared" si="457"/>
        <v>0</v>
      </c>
      <c r="AF352" s="22">
        <f t="shared" si="458"/>
        <v>0</v>
      </c>
      <c r="AG352" s="22">
        <f t="shared" si="458"/>
        <v>40000</v>
      </c>
      <c r="AH352" s="22">
        <f t="shared" si="458"/>
        <v>22500</v>
      </c>
      <c r="AI352" s="22">
        <f t="shared" si="458"/>
        <v>40000</v>
      </c>
      <c r="AJ352" s="22">
        <f t="shared" si="458"/>
        <v>10000</v>
      </c>
      <c r="AK352" s="22">
        <f t="shared" si="458"/>
        <v>40000</v>
      </c>
      <c r="AL352" s="22">
        <f t="shared" si="458"/>
        <v>0</v>
      </c>
      <c r="AM352" s="22">
        <f t="shared" si="458"/>
        <v>0</v>
      </c>
      <c r="AN352" s="22">
        <f t="shared" si="458"/>
        <v>40000</v>
      </c>
      <c r="AO352" s="22">
        <f t="shared" si="371"/>
        <v>5308.9123365850419</v>
      </c>
      <c r="AP352" s="22">
        <f t="shared" si="458"/>
        <v>40000</v>
      </c>
      <c r="AQ352" s="22">
        <f t="shared" si="458"/>
        <v>0</v>
      </c>
      <c r="AR352" s="22">
        <f t="shared" si="372"/>
        <v>5308.9123365850419</v>
      </c>
      <c r="AS352" s="22"/>
      <c r="AT352" s="22">
        <f t="shared" ref="AT352:AV354" si="464">SUM(AT353)</f>
        <v>2654</v>
      </c>
      <c r="AU352" s="22">
        <f t="shared" si="464"/>
        <v>0</v>
      </c>
      <c r="AV352" s="22">
        <f t="shared" si="464"/>
        <v>0</v>
      </c>
      <c r="AW352" s="22">
        <f t="shared" si="364"/>
        <v>5308.9123365850419</v>
      </c>
      <c r="AX352" s="2"/>
      <c r="AY352" s="2"/>
      <c r="AZ352" s="2"/>
      <c r="BA352" s="2"/>
      <c r="BB352" s="2"/>
      <c r="BC352" s="2"/>
      <c r="BD352" s="2">
        <f t="shared" si="377"/>
        <v>0</v>
      </c>
      <c r="BE352" s="2">
        <f t="shared" si="379"/>
        <v>5308.9123365850419</v>
      </c>
      <c r="BF352" s="2">
        <f t="shared" si="382"/>
        <v>0</v>
      </c>
      <c r="BG352" s="2">
        <f t="shared" ref="BG352:BS354" si="465">SUM(BG353)</f>
        <v>3981</v>
      </c>
      <c r="BH352" s="2">
        <f>SUM(BH353)</f>
        <v>5300</v>
      </c>
      <c r="BI352" s="2">
        <f t="shared" ref="BI352:BS352" si="466">SUM(BI353)</f>
        <v>1325</v>
      </c>
      <c r="BJ352" s="2">
        <f t="shared" si="466"/>
        <v>0</v>
      </c>
      <c r="BK352" s="2">
        <f t="shared" si="466"/>
        <v>0</v>
      </c>
      <c r="BL352" s="2">
        <f t="shared" si="466"/>
        <v>5500</v>
      </c>
      <c r="BM352" s="2">
        <f t="shared" si="466"/>
        <v>5500</v>
      </c>
      <c r="BN352" s="2">
        <f t="shared" si="466"/>
        <v>5500</v>
      </c>
      <c r="BO352" s="2">
        <f t="shared" si="466"/>
        <v>0</v>
      </c>
      <c r="BP352" s="2">
        <f t="shared" si="466"/>
        <v>0</v>
      </c>
      <c r="BQ352" s="2">
        <f t="shared" si="466"/>
        <v>5300</v>
      </c>
      <c r="BR352" s="2">
        <f t="shared" si="466"/>
        <v>5500</v>
      </c>
      <c r="BS352" s="2">
        <f t="shared" si="466"/>
        <v>5500</v>
      </c>
      <c r="BT352" s="402">
        <f t="shared" si="420"/>
        <v>100</v>
      </c>
    </row>
    <row r="353" spans="1:72" x14ac:dyDescent="0.2">
      <c r="A353" s="42"/>
      <c r="B353" s="35" t="s">
        <v>370</v>
      </c>
      <c r="C353" s="35"/>
      <c r="D353" s="35"/>
      <c r="E353" s="35"/>
      <c r="F353" s="35"/>
      <c r="G353" s="35"/>
      <c r="H353" s="35"/>
      <c r="I353" s="21">
        <v>38</v>
      </c>
      <c r="J353" s="5" t="s">
        <v>14</v>
      </c>
      <c r="K353" s="22">
        <f t="shared" si="457"/>
        <v>7950.08</v>
      </c>
      <c r="L353" s="22">
        <f t="shared" si="457"/>
        <v>20000</v>
      </c>
      <c r="M353" s="22">
        <f t="shared" si="457"/>
        <v>20000</v>
      </c>
      <c r="N353" s="22">
        <f t="shared" si="457"/>
        <v>5000</v>
      </c>
      <c r="O353" s="22">
        <f t="shared" si="457"/>
        <v>5000</v>
      </c>
      <c r="P353" s="22">
        <f t="shared" si="457"/>
        <v>20000</v>
      </c>
      <c r="Q353" s="22">
        <f t="shared" si="457"/>
        <v>20000</v>
      </c>
      <c r="R353" s="22">
        <f t="shared" si="457"/>
        <v>15000</v>
      </c>
      <c r="S353" s="22">
        <f t="shared" si="457"/>
        <v>20000</v>
      </c>
      <c r="T353" s="22">
        <f>SUM(T354)</f>
        <v>12500</v>
      </c>
      <c r="U353" s="22">
        <f t="shared" si="457"/>
        <v>0</v>
      </c>
      <c r="V353" s="22">
        <f t="shared" si="457"/>
        <v>100</v>
      </c>
      <c r="W353" s="22">
        <f t="shared" si="457"/>
        <v>20000</v>
      </c>
      <c r="X353" s="22">
        <f t="shared" si="457"/>
        <v>25000</v>
      </c>
      <c r="Y353" s="22">
        <f t="shared" si="457"/>
        <v>25000</v>
      </c>
      <c r="Z353" s="22">
        <f t="shared" si="457"/>
        <v>40000</v>
      </c>
      <c r="AA353" s="22">
        <f t="shared" si="457"/>
        <v>40000</v>
      </c>
      <c r="AB353" s="22">
        <f t="shared" si="457"/>
        <v>21000</v>
      </c>
      <c r="AC353" s="22">
        <f t="shared" si="457"/>
        <v>40000</v>
      </c>
      <c r="AD353" s="22">
        <f t="shared" si="457"/>
        <v>40000</v>
      </c>
      <c r="AE353" s="22">
        <f t="shared" si="457"/>
        <v>0</v>
      </c>
      <c r="AF353" s="22">
        <f t="shared" si="458"/>
        <v>0</v>
      </c>
      <c r="AG353" s="22">
        <f t="shared" si="458"/>
        <v>40000</v>
      </c>
      <c r="AH353" s="22">
        <f t="shared" si="458"/>
        <v>22500</v>
      </c>
      <c r="AI353" s="22">
        <f t="shared" si="458"/>
        <v>40000</v>
      </c>
      <c r="AJ353" s="22">
        <f t="shared" si="458"/>
        <v>10000</v>
      </c>
      <c r="AK353" s="22">
        <f t="shared" si="458"/>
        <v>40000</v>
      </c>
      <c r="AL353" s="22">
        <f t="shared" si="458"/>
        <v>0</v>
      </c>
      <c r="AM353" s="22">
        <f t="shared" si="458"/>
        <v>0</v>
      </c>
      <c r="AN353" s="22">
        <f t="shared" si="458"/>
        <v>40000</v>
      </c>
      <c r="AO353" s="22">
        <f t="shared" si="371"/>
        <v>5308.9123365850419</v>
      </c>
      <c r="AP353" s="22">
        <f t="shared" si="458"/>
        <v>40000</v>
      </c>
      <c r="AQ353" s="22"/>
      <c r="AR353" s="22">
        <f t="shared" si="372"/>
        <v>5308.9123365850419</v>
      </c>
      <c r="AS353" s="22"/>
      <c r="AT353" s="22">
        <f t="shared" si="464"/>
        <v>2654</v>
      </c>
      <c r="AU353" s="22">
        <f t="shared" si="464"/>
        <v>0</v>
      </c>
      <c r="AV353" s="22">
        <f t="shared" si="464"/>
        <v>0</v>
      </c>
      <c r="AW353" s="22">
        <f t="shared" si="364"/>
        <v>5308.9123365850419</v>
      </c>
      <c r="AX353" s="2"/>
      <c r="AY353" s="2"/>
      <c r="AZ353" s="2"/>
      <c r="BA353" s="2"/>
      <c r="BB353" s="2"/>
      <c r="BC353" s="2"/>
      <c r="BD353" s="2">
        <f t="shared" si="377"/>
        <v>0</v>
      </c>
      <c r="BE353" s="2">
        <f t="shared" si="379"/>
        <v>5308.9123365850419</v>
      </c>
      <c r="BF353" s="2">
        <f t="shared" si="382"/>
        <v>0</v>
      </c>
      <c r="BG353" s="2">
        <f t="shared" si="465"/>
        <v>3981</v>
      </c>
      <c r="BH353" s="2">
        <f t="shared" si="465"/>
        <v>5300</v>
      </c>
      <c r="BI353" s="2">
        <f t="shared" si="465"/>
        <v>1325</v>
      </c>
      <c r="BJ353" s="2">
        <f t="shared" si="465"/>
        <v>0</v>
      </c>
      <c r="BK353" s="2">
        <f t="shared" si="465"/>
        <v>0</v>
      </c>
      <c r="BL353" s="2">
        <f t="shared" si="465"/>
        <v>5500</v>
      </c>
      <c r="BM353" s="2">
        <f t="shared" si="465"/>
        <v>5500</v>
      </c>
      <c r="BN353" s="2">
        <f t="shared" si="465"/>
        <v>5500</v>
      </c>
      <c r="BO353" s="2">
        <f t="shared" si="465"/>
        <v>0</v>
      </c>
      <c r="BP353" s="2">
        <f t="shared" si="465"/>
        <v>0</v>
      </c>
      <c r="BQ353" s="2">
        <f t="shared" si="465"/>
        <v>5300</v>
      </c>
      <c r="BR353" s="2">
        <f t="shared" si="465"/>
        <v>5500</v>
      </c>
      <c r="BS353" s="2">
        <f t="shared" si="465"/>
        <v>5500</v>
      </c>
      <c r="BT353" s="402">
        <f t="shared" si="420"/>
        <v>100</v>
      </c>
    </row>
    <row r="354" spans="1:72" x14ac:dyDescent="0.2">
      <c r="A354" s="19"/>
      <c r="B354" s="31"/>
      <c r="C354" s="20"/>
      <c r="D354" s="20"/>
      <c r="E354" s="20"/>
      <c r="F354" s="20"/>
      <c r="G354" s="20"/>
      <c r="H354" s="20"/>
      <c r="I354" s="32">
        <v>381</v>
      </c>
      <c r="J354" s="33" t="s">
        <v>73</v>
      </c>
      <c r="K354" s="34">
        <f t="shared" si="457"/>
        <v>7950.08</v>
      </c>
      <c r="L354" s="34">
        <f t="shared" si="457"/>
        <v>20000</v>
      </c>
      <c r="M354" s="34">
        <f t="shared" si="457"/>
        <v>20000</v>
      </c>
      <c r="N354" s="34">
        <f t="shared" si="457"/>
        <v>5000</v>
      </c>
      <c r="O354" s="34">
        <f t="shared" si="457"/>
        <v>5000</v>
      </c>
      <c r="P354" s="34">
        <f t="shared" si="457"/>
        <v>20000</v>
      </c>
      <c r="Q354" s="34">
        <f t="shared" si="457"/>
        <v>20000</v>
      </c>
      <c r="R354" s="34">
        <f t="shared" si="457"/>
        <v>15000</v>
      </c>
      <c r="S354" s="34">
        <f t="shared" si="457"/>
        <v>20000</v>
      </c>
      <c r="T354" s="34">
        <f t="shared" si="457"/>
        <v>12500</v>
      </c>
      <c r="U354" s="34">
        <f t="shared" si="457"/>
        <v>0</v>
      </c>
      <c r="V354" s="34">
        <f t="shared" si="457"/>
        <v>100</v>
      </c>
      <c r="W354" s="34">
        <f t="shared" si="457"/>
        <v>20000</v>
      </c>
      <c r="X354" s="34">
        <f t="shared" si="457"/>
        <v>25000</v>
      </c>
      <c r="Y354" s="34">
        <f t="shared" si="457"/>
        <v>25000</v>
      </c>
      <c r="Z354" s="34">
        <f t="shared" si="457"/>
        <v>40000</v>
      </c>
      <c r="AA354" s="34">
        <f t="shared" si="457"/>
        <v>40000</v>
      </c>
      <c r="AB354" s="34">
        <f t="shared" si="457"/>
        <v>21000</v>
      </c>
      <c r="AC354" s="34">
        <f t="shared" si="457"/>
        <v>40000</v>
      </c>
      <c r="AD354" s="34">
        <f t="shared" si="457"/>
        <v>40000</v>
      </c>
      <c r="AE354" s="34">
        <f t="shared" si="457"/>
        <v>0</v>
      </c>
      <c r="AF354" s="34">
        <f t="shared" si="458"/>
        <v>0</v>
      </c>
      <c r="AG354" s="34">
        <f t="shared" si="458"/>
        <v>40000</v>
      </c>
      <c r="AH354" s="34">
        <f t="shared" si="458"/>
        <v>22500</v>
      </c>
      <c r="AI354" s="34">
        <f t="shared" si="458"/>
        <v>40000</v>
      </c>
      <c r="AJ354" s="34">
        <f t="shared" si="458"/>
        <v>10000</v>
      </c>
      <c r="AK354" s="34">
        <f>SUM(AK355)</f>
        <v>40000</v>
      </c>
      <c r="AL354" s="34">
        <f t="shared" si="458"/>
        <v>0</v>
      </c>
      <c r="AM354" s="34">
        <f t="shared" si="458"/>
        <v>0</v>
      </c>
      <c r="AN354" s="34">
        <f t="shared" si="458"/>
        <v>40000</v>
      </c>
      <c r="AO354" s="22">
        <f t="shared" si="371"/>
        <v>5308.9123365850419</v>
      </c>
      <c r="AP354" s="34">
        <f t="shared" si="458"/>
        <v>40000</v>
      </c>
      <c r="AQ354" s="34"/>
      <c r="AR354" s="22">
        <f t="shared" si="372"/>
        <v>5308.9123365850419</v>
      </c>
      <c r="AS354" s="22"/>
      <c r="AT354" s="22">
        <f t="shared" si="464"/>
        <v>2654</v>
      </c>
      <c r="AU354" s="22">
        <f t="shared" si="464"/>
        <v>0</v>
      </c>
      <c r="AV354" s="22">
        <f t="shared" si="464"/>
        <v>0</v>
      </c>
      <c r="AW354" s="22">
        <f t="shared" si="364"/>
        <v>5308.9123365850419</v>
      </c>
      <c r="AX354" s="2"/>
      <c r="AY354" s="2"/>
      <c r="AZ354" s="2"/>
      <c r="BA354" s="2"/>
      <c r="BB354" s="2"/>
      <c r="BC354" s="2"/>
      <c r="BD354" s="2">
        <f t="shared" si="377"/>
        <v>0</v>
      </c>
      <c r="BE354" s="2">
        <f t="shared" si="379"/>
        <v>5308.9123365850419</v>
      </c>
      <c r="BF354" s="2">
        <f t="shared" si="382"/>
        <v>0</v>
      </c>
      <c r="BG354" s="2">
        <f t="shared" si="465"/>
        <v>3981</v>
      </c>
      <c r="BH354" s="2">
        <f t="shared" si="465"/>
        <v>5300</v>
      </c>
      <c r="BI354" s="2">
        <f t="shared" si="465"/>
        <v>1325</v>
      </c>
      <c r="BJ354" s="2">
        <f t="shared" si="465"/>
        <v>0</v>
      </c>
      <c r="BK354" s="2">
        <f t="shared" si="465"/>
        <v>0</v>
      </c>
      <c r="BL354" s="2">
        <f t="shared" si="465"/>
        <v>5500</v>
      </c>
      <c r="BM354" s="2">
        <f t="shared" si="465"/>
        <v>5500</v>
      </c>
      <c r="BN354" s="2">
        <f t="shared" si="465"/>
        <v>5500</v>
      </c>
      <c r="BO354" s="2">
        <f t="shared" si="465"/>
        <v>0</v>
      </c>
      <c r="BP354" s="2">
        <f t="shared" si="465"/>
        <v>0</v>
      </c>
      <c r="BQ354" s="2">
        <f t="shared" si="465"/>
        <v>5300</v>
      </c>
      <c r="BR354" s="2">
        <f t="shared" si="465"/>
        <v>5500</v>
      </c>
      <c r="BS354" s="2">
        <f t="shared" si="465"/>
        <v>5500</v>
      </c>
      <c r="BT354" s="402">
        <f t="shared" si="420"/>
        <v>100</v>
      </c>
    </row>
    <row r="355" spans="1:72" x14ac:dyDescent="0.2">
      <c r="A355" s="19"/>
      <c r="B355" s="20"/>
      <c r="C355" s="20"/>
      <c r="D355" s="20"/>
      <c r="E355" s="20"/>
      <c r="F355" s="20"/>
      <c r="G355" s="20"/>
      <c r="H355" s="20"/>
      <c r="I355" s="32">
        <v>38113</v>
      </c>
      <c r="J355" s="33" t="s">
        <v>168</v>
      </c>
      <c r="K355" s="34">
        <v>7950.08</v>
      </c>
      <c r="L355" s="34">
        <v>20000</v>
      </c>
      <c r="M355" s="34">
        <v>20000</v>
      </c>
      <c r="N355" s="34">
        <v>5000</v>
      </c>
      <c r="O355" s="34">
        <v>5000</v>
      </c>
      <c r="P355" s="34">
        <v>20000</v>
      </c>
      <c r="Q355" s="34">
        <v>20000</v>
      </c>
      <c r="R355" s="34">
        <v>15000</v>
      </c>
      <c r="S355" s="34">
        <v>20000</v>
      </c>
      <c r="T355" s="34">
        <v>12500</v>
      </c>
      <c r="U355" s="34"/>
      <c r="V355" s="22">
        <f t="shared" si="432"/>
        <v>100</v>
      </c>
      <c r="W355" s="22">
        <v>20000</v>
      </c>
      <c r="X355" s="34">
        <v>25000</v>
      </c>
      <c r="Y355" s="34">
        <v>25000</v>
      </c>
      <c r="Z355" s="34">
        <v>40000</v>
      </c>
      <c r="AA355" s="34">
        <v>40000</v>
      </c>
      <c r="AB355" s="34">
        <v>21000</v>
      </c>
      <c r="AC355" s="34">
        <v>40000</v>
      </c>
      <c r="AD355" s="34">
        <v>40000</v>
      </c>
      <c r="AE355" s="34"/>
      <c r="AF355" s="34"/>
      <c r="AG355" s="37">
        <f>SUM(AD355+AE355-AF355)</f>
        <v>40000</v>
      </c>
      <c r="AH355" s="34">
        <v>22500</v>
      </c>
      <c r="AI355" s="34">
        <v>40000</v>
      </c>
      <c r="AJ355" s="2">
        <v>10000</v>
      </c>
      <c r="AK355" s="34">
        <v>40000</v>
      </c>
      <c r="AL355" s="34"/>
      <c r="AM355" s="34"/>
      <c r="AN355" s="2">
        <f t="shared" ref="AN355:AN418" si="467">SUM(AK355+AL355-AM355)</f>
        <v>40000</v>
      </c>
      <c r="AO355" s="22">
        <f t="shared" si="371"/>
        <v>5308.9123365850419</v>
      </c>
      <c r="AP355" s="2">
        <v>40000</v>
      </c>
      <c r="AQ355" s="2"/>
      <c r="AR355" s="22">
        <f t="shared" si="372"/>
        <v>5308.9123365850419</v>
      </c>
      <c r="AS355" s="22">
        <v>2654</v>
      </c>
      <c r="AT355" s="22">
        <v>2654</v>
      </c>
      <c r="AU355" s="22"/>
      <c r="AV355" s="22"/>
      <c r="AW355" s="22">
        <f t="shared" si="364"/>
        <v>5308.9123365850419</v>
      </c>
      <c r="AX355" s="2"/>
      <c r="AY355" s="2"/>
      <c r="AZ355" s="2">
        <v>5308.91</v>
      </c>
      <c r="BA355" s="2"/>
      <c r="BB355" s="2"/>
      <c r="BC355" s="2"/>
      <c r="BD355" s="2">
        <f t="shared" si="377"/>
        <v>5308.91</v>
      </c>
      <c r="BE355" s="2">
        <f t="shared" si="379"/>
        <v>2.3365850420304923E-3</v>
      </c>
      <c r="BF355" s="2">
        <f t="shared" si="382"/>
        <v>-5308.91</v>
      </c>
      <c r="BG355" s="2">
        <v>3981</v>
      </c>
      <c r="BH355" s="2">
        <v>5300</v>
      </c>
      <c r="BI355" s="2">
        <v>1325</v>
      </c>
      <c r="BJ355" s="2"/>
      <c r="BK355" s="2"/>
      <c r="BL355" s="2">
        <v>5500</v>
      </c>
      <c r="BM355" s="2">
        <v>5500</v>
      </c>
      <c r="BN355" s="2">
        <v>5500</v>
      </c>
      <c r="BO355" s="2"/>
      <c r="BP355" s="2"/>
      <c r="BQ355" s="2">
        <v>5300</v>
      </c>
      <c r="BR355" s="22">
        <f>SUM(BM355+BO355-BP355)</f>
        <v>5500</v>
      </c>
      <c r="BS355" s="2">
        <v>5500</v>
      </c>
      <c r="BT355" s="402">
        <f t="shared" si="420"/>
        <v>100</v>
      </c>
    </row>
    <row r="356" spans="1:72" x14ac:dyDescent="0.2">
      <c r="A356" s="19" t="s">
        <v>141</v>
      </c>
      <c r="B356" s="20"/>
      <c r="C356" s="20"/>
      <c r="D356" s="20"/>
      <c r="E356" s="20"/>
      <c r="F356" s="20"/>
      <c r="G356" s="20"/>
      <c r="H356" s="20"/>
      <c r="I356" s="32" t="s">
        <v>21</v>
      </c>
      <c r="J356" s="33" t="s">
        <v>143</v>
      </c>
      <c r="K356" s="34">
        <f t="shared" ref="K356:AE365" si="468">SUM(K357)</f>
        <v>77000</v>
      </c>
      <c r="L356" s="34">
        <f t="shared" si="468"/>
        <v>30000</v>
      </c>
      <c r="M356" s="34">
        <f t="shared" si="468"/>
        <v>30000</v>
      </c>
      <c r="N356" s="34">
        <f t="shared" si="468"/>
        <v>17000</v>
      </c>
      <c r="O356" s="34">
        <f t="shared" si="468"/>
        <v>17000</v>
      </c>
      <c r="P356" s="34">
        <f t="shared" si="468"/>
        <v>15000</v>
      </c>
      <c r="Q356" s="34">
        <f t="shared" si="468"/>
        <v>15000</v>
      </c>
      <c r="R356" s="34">
        <f t="shared" si="468"/>
        <v>22000</v>
      </c>
      <c r="S356" s="34">
        <f t="shared" si="468"/>
        <v>25000</v>
      </c>
      <c r="T356" s="34">
        <f t="shared" si="468"/>
        <v>13500</v>
      </c>
      <c r="U356" s="34">
        <f t="shared" si="468"/>
        <v>0</v>
      </c>
      <c r="V356" s="34" t="e">
        <f t="shared" si="468"/>
        <v>#DIV/0!</v>
      </c>
      <c r="W356" s="34">
        <f t="shared" si="468"/>
        <v>30000</v>
      </c>
      <c r="X356" s="34">
        <f t="shared" si="468"/>
        <v>85000</v>
      </c>
      <c r="Y356" s="34">
        <f t="shared" si="468"/>
        <v>125000</v>
      </c>
      <c r="Z356" s="34">
        <f t="shared" si="468"/>
        <v>185000</v>
      </c>
      <c r="AA356" s="34">
        <f t="shared" si="468"/>
        <v>173000</v>
      </c>
      <c r="AB356" s="34">
        <f t="shared" si="468"/>
        <v>58000</v>
      </c>
      <c r="AC356" s="34">
        <f t="shared" si="468"/>
        <v>223000</v>
      </c>
      <c r="AD356" s="34">
        <f t="shared" si="468"/>
        <v>229000</v>
      </c>
      <c r="AE356" s="34">
        <f t="shared" si="468"/>
        <v>0</v>
      </c>
      <c r="AF356" s="34">
        <f t="shared" ref="AF356:AQ365" si="469">SUM(AF357)</f>
        <v>0</v>
      </c>
      <c r="AG356" s="34">
        <f t="shared" si="469"/>
        <v>241000</v>
      </c>
      <c r="AH356" s="34">
        <f t="shared" si="469"/>
        <v>161500</v>
      </c>
      <c r="AI356" s="34">
        <f t="shared" si="469"/>
        <v>232000</v>
      </c>
      <c r="AJ356" s="34">
        <f t="shared" si="469"/>
        <v>112500</v>
      </c>
      <c r="AK356" s="34">
        <f t="shared" si="469"/>
        <v>293000</v>
      </c>
      <c r="AL356" s="34">
        <f t="shared" si="469"/>
        <v>47000</v>
      </c>
      <c r="AM356" s="34">
        <f t="shared" si="469"/>
        <v>0</v>
      </c>
      <c r="AN356" s="34">
        <f t="shared" si="469"/>
        <v>340000</v>
      </c>
      <c r="AO356" s="22">
        <f t="shared" si="371"/>
        <v>45125.754860972855</v>
      </c>
      <c r="AP356" s="34">
        <f t="shared" si="469"/>
        <v>281000</v>
      </c>
      <c r="AQ356" s="34">
        <f t="shared" si="469"/>
        <v>0</v>
      </c>
      <c r="AR356" s="22">
        <f t="shared" si="372"/>
        <v>37295.109164509922</v>
      </c>
      <c r="AS356" s="22"/>
      <c r="AT356" s="22">
        <f t="shared" ref="AT356:AV356" si="470">SUM(AT357)</f>
        <v>13150.380000000001</v>
      </c>
      <c r="AU356" s="22">
        <f t="shared" si="470"/>
        <v>0</v>
      </c>
      <c r="AV356" s="22">
        <f t="shared" si="470"/>
        <v>0</v>
      </c>
      <c r="AW356" s="22">
        <f t="shared" ref="AW356:AW399" si="471">SUM(AR356+AU356-AV356)</f>
        <v>37295.109164509922</v>
      </c>
      <c r="AX356" s="2"/>
      <c r="AY356" s="2"/>
      <c r="AZ356" s="2"/>
      <c r="BA356" s="2"/>
      <c r="BB356" s="2"/>
      <c r="BC356" s="2"/>
      <c r="BD356" s="2">
        <f t="shared" si="377"/>
        <v>0</v>
      </c>
      <c r="BE356" s="2">
        <f t="shared" si="379"/>
        <v>37295.109164509922</v>
      </c>
      <c r="BF356" s="2">
        <f t="shared" si="382"/>
        <v>0</v>
      </c>
      <c r="BG356" s="2">
        <f>SUM(BG359)</f>
        <v>24251.530000000002</v>
      </c>
      <c r="BH356" s="2">
        <f>SUM(BH359)</f>
        <v>34765</v>
      </c>
      <c r="BI356" s="2">
        <f t="shared" ref="BI356:BS356" si="472">SUM(BI359)</f>
        <v>18346</v>
      </c>
      <c r="BJ356" s="2">
        <f t="shared" si="472"/>
        <v>0</v>
      </c>
      <c r="BK356" s="2">
        <f t="shared" si="472"/>
        <v>0</v>
      </c>
      <c r="BL356" s="2">
        <f t="shared" si="472"/>
        <v>37765</v>
      </c>
      <c r="BM356" s="2">
        <f t="shared" si="472"/>
        <v>37765</v>
      </c>
      <c r="BN356" s="2">
        <f t="shared" si="472"/>
        <v>27150</v>
      </c>
      <c r="BO356" s="2">
        <f t="shared" si="472"/>
        <v>300</v>
      </c>
      <c r="BP356" s="2">
        <f t="shared" si="472"/>
        <v>265</v>
      </c>
      <c r="BQ356" s="2">
        <f t="shared" si="472"/>
        <v>30505.06</v>
      </c>
      <c r="BR356" s="2">
        <f t="shared" si="472"/>
        <v>37800</v>
      </c>
      <c r="BS356" s="2">
        <f t="shared" si="472"/>
        <v>27450</v>
      </c>
      <c r="BT356" s="402">
        <f t="shared" si="420"/>
        <v>72.61904761904762</v>
      </c>
    </row>
    <row r="357" spans="1:72" hidden="1" x14ac:dyDescent="0.2">
      <c r="A357" s="19"/>
      <c r="B357" s="20"/>
      <c r="C357" s="20"/>
      <c r="D357" s="20"/>
      <c r="E357" s="20"/>
      <c r="F357" s="20"/>
      <c r="G357" s="20"/>
      <c r="H357" s="20"/>
      <c r="I357" s="32" t="s">
        <v>133</v>
      </c>
      <c r="J357" s="33"/>
      <c r="K357" s="34">
        <f t="shared" ref="K357:AQ357" si="473">SUM(K359)</f>
        <v>77000</v>
      </c>
      <c r="L357" s="34">
        <f t="shared" si="473"/>
        <v>30000</v>
      </c>
      <c r="M357" s="34">
        <f t="shared" si="473"/>
        <v>30000</v>
      </c>
      <c r="N357" s="34">
        <f t="shared" si="473"/>
        <v>17000</v>
      </c>
      <c r="O357" s="34">
        <f t="shared" si="473"/>
        <v>17000</v>
      </c>
      <c r="P357" s="34">
        <f t="shared" si="473"/>
        <v>15000</v>
      </c>
      <c r="Q357" s="34">
        <f t="shared" si="473"/>
        <v>15000</v>
      </c>
      <c r="R357" s="34">
        <f t="shared" si="473"/>
        <v>22000</v>
      </c>
      <c r="S357" s="34">
        <f t="shared" si="473"/>
        <v>25000</v>
      </c>
      <c r="T357" s="34">
        <f t="shared" si="473"/>
        <v>13500</v>
      </c>
      <c r="U357" s="34">
        <f t="shared" si="473"/>
        <v>0</v>
      </c>
      <c r="V357" s="34" t="e">
        <f t="shared" si="473"/>
        <v>#DIV/0!</v>
      </c>
      <c r="W357" s="34">
        <f t="shared" si="473"/>
        <v>30000</v>
      </c>
      <c r="X357" s="34">
        <f t="shared" si="473"/>
        <v>85000</v>
      </c>
      <c r="Y357" s="34">
        <f t="shared" si="473"/>
        <v>125000</v>
      </c>
      <c r="Z357" s="34">
        <f t="shared" si="473"/>
        <v>185000</v>
      </c>
      <c r="AA357" s="34">
        <f t="shared" si="473"/>
        <v>173000</v>
      </c>
      <c r="AB357" s="34">
        <f t="shared" si="473"/>
        <v>58000</v>
      </c>
      <c r="AC357" s="34">
        <f t="shared" si="473"/>
        <v>223000</v>
      </c>
      <c r="AD357" s="34">
        <f t="shared" si="473"/>
        <v>229000</v>
      </c>
      <c r="AE357" s="34">
        <f t="shared" si="473"/>
        <v>0</v>
      </c>
      <c r="AF357" s="34">
        <f t="shared" si="473"/>
        <v>0</v>
      </c>
      <c r="AG357" s="34">
        <f t="shared" si="473"/>
        <v>241000</v>
      </c>
      <c r="AH357" s="34">
        <f t="shared" si="473"/>
        <v>161500</v>
      </c>
      <c r="AI357" s="34">
        <f t="shared" si="473"/>
        <v>232000</v>
      </c>
      <c r="AJ357" s="34">
        <f t="shared" si="473"/>
        <v>112500</v>
      </c>
      <c r="AK357" s="34">
        <f t="shared" si="473"/>
        <v>293000</v>
      </c>
      <c r="AL357" s="34">
        <f t="shared" si="473"/>
        <v>47000</v>
      </c>
      <c r="AM357" s="34">
        <f t="shared" si="473"/>
        <v>0</v>
      </c>
      <c r="AN357" s="34">
        <f t="shared" si="473"/>
        <v>340000</v>
      </c>
      <c r="AO357" s="22">
        <f t="shared" si="371"/>
        <v>45125.754860972855</v>
      </c>
      <c r="AP357" s="34">
        <f t="shared" si="473"/>
        <v>281000</v>
      </c>
      <c r="AQ357" s="34">
        <f t="shared" si="473"/>
        <v>0</v>
      </c>
      <c r="AR357" s="22">
        <f t="shared" si="372"/>
        <v>37295.109164509922</v>
      </c>
      <c r="AS357" s="22"/>
      <c r="AT357" s="22">
        <f t="shared" ref="AT357:AV357" si="474">SUM(AT359)</f>
        <v>13150.380000000001</v>
      </c>
      <c r="AU357" s="22">
        <f t="shared" si="474"/>
        <v>0</v>
      </c>
      <c r="AV357" s="22">
        <f t="shared" si="474"/>
        <v>0</v>
      </c>
      <c r="AW357" s="22">
        <f t="shared" si="471"/>
        <v>37295.109164509922</v>
      </c>
      <c r="AX357" s="2"/>
      <c r="AY357" s="2"/>
      <c r="AZ357" s="2"/>
      <c r="BA357" s="2"/>
      <c r="BB357" s="2"/>
      <c r="BC357" s="2"/>
      <c r="BD357" s="2">
        <f t="shared" si="377"/>
        <v>0</v>
      </c>
      <c r="BE357" s="2">
        <f t="shared" si="379"/>
        <v>37295.109164509922</v>
      </c>
      <c r="BF357" s="2">
        <f t="shared" si="382"/>
        <v>0</v>
      </c>
      <c r="BG357" s="2"/>
      <c r="BH357" s="2">
        <f>SUM(BH356)</f>
        <v>34765</v>
      </c>
      <c r="BI357" s="2">
        <f t="shared" ref="BI357:BS357" si="475">SUM(BI356)</f>
        <v>18346</v>
      </c>
      <c r="BJ357" s="2">
        <f t="shared" si="475"/>
        <v>0</v>
      </c>
      <c r="BK357" s="2">
        <f t="shared" si="475"/>
        <v>0</v>
      </c>
      <c r="BL357" s="2">
        <f t="shared" si="475"/>
        <v>37765</v>
      </c>
      <c r="BM357" s="2">
        <f t="shared" si="475"/>
        <v>37765</v>
      </c>
      <c r="BN357" s="2">
        <f t="shared" si="475"/>
        <v>27150</v>
      </c>
      <c r="BO357" s="2">
        <f t="shared" si="475"/>
        <v>300</v>
      </c>
      <c r="BP357" s="2">
        <f t="shared" si="475"/>
        <v>265</v>
      </c>
      <c r="BQ357" s="2">
        <f t="shared" si="475"/>
        <v>30505.06</v>
      </c>
      <c r="BR357" s="2">
        <f t="shared" si="475"/>
        <v>37800</v>
      </c>
      <c r="BS357" s="2">
        <f t="shared" si="475"/>
        <v>27450</v>
      </c>
      <c r="BT357" s="402">
        <f t="shared" si="420"/>
        <v>72.61904761904762</v>
      </c>
    </row>
    <row r="358" spans="1:72" hidden="1" x14ac:dyDescent="0.2">
      <c r="A358" s="19"/>
      <c r="B358" s="31" t="s">
        <v>369</v>
      </c>
      <c r="C358" s="20"/>
      <c r="D358" s="31"/>
      <c r="E358" s="20"/>
      <c r="F358" s="20"/>
      <c r="G358" s="20"/>
      <c r="H358" s="20"/>
      <c r="I358" s="39" t="s">
        <v>370</v>
      </c>
      <c r="J358" s="33" t="s">
        <v>1</v>
      </c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22">
        <f t="shared" si="371"/>
        <v>0</v>
      </c>
      <c r="AP358" s="34">
        <v>281000</v>
      </c>
      <c r="AQ358" s="34"/>
      <c r="AR358" s="22">
        <f t="shared" si="372"/>
        <v>37295.109164509922</v>
      </c>
      <c r="AS358" s="22"/>
      <c r="AT358" s="22">
        <v>281000</v>
      </c>
      <c r="AU358" s="22"/>
      <c r="AV358" s="22"/>
      <c r="AW358" s="22">
        <f t="shared" si="471"/>
        <v>37295.109164509922</v>
      </c>
      <c r="AX358" s="2"/>
      <c r="AY358" s="2"/>
      <c r="AZ358" s="2"/>
      <c r="BA358" s="2"/>
      <c r="BB358" s="2"/>
      <c r="BC358" s="2"/>
      <c r="BD358" s="2">
        <f t="shared" si="377"/>
        <v>0</v>
      </c>
      <c r="BE358" s="2">
        <f t="shared" si="379"/>
        <v>37295.109164509922</v>
      </c>
      <c r="BF358" s="2">
        <f t="shared" si="382"/>
        <v>0</v>
      </c>
      <c r="BG358" s="2"/>
      <c r="BH358" s="2">
        <f>SUM(BH330:BH357)</f>
        <v>175430</v>
      </c>
      <c r="BI358" s="2">
        <f>SUM(BI359)</f>
        <v>18346</v>
      </c>
      <c r="BJ358" s="2">
        <v>35000</v>
      </c>
      <c r="BK358" s="2">
        <v>35500</v>
      </c>
      <c r="BL358" s="2"/>
      <c r="BM358" s="2"/>
      <c r="BN358" s="2"/>
      <c r="BO358" s="2"/>
      <c r="BP358" s="2"/>
      <c r="BQ358" s="2"/>
      <c r="BR358" s="22">
        <f>SUM(BM358+BO358-BP358)</f>
        <v>0</v>
      </c>
      <c r="BS358" s="2"/>
      <c r="BT358" s="402" t="e">
        <f t="shared" si="420"/>
        <v>#DIV/0!</v>
      </c>
    </row>
    <row r="359" spans="1:72" x14ac:dyDescent="0.2">
      <c r="A359" s="42"/>
      <c r="B359" s="35"/>
      <c r="C359" s="35"/>
      <c r="D359" s="35"/>
      <c r="E359" s="35"/>
      <c r="F359" s="35"/>
      <c r="G359" s="35"/>
      <c r="H359" s="35"/>
      <c r="I359" s="21">
        <v>3</v>
      </c>
      <c r="J359" s="5" t="s">
        <v>4</v>
      </c>
      <c r="K359" s="22">
        <f t="shared" ref="K359:AB359" si="476">SUM(K365)</f>
        <v>77000</v>
      </c>
      <c r="L359" s="22">
        <f t="shared" si="476"/>
        <v>30000</v>
      </c>
      <c r="M359" s="22">
        <f t="shared" si="476"/>
        <v>30000</v>
      </c>
      <c r="N359" s="22">
        <f t="shared" si="476"/>
        <v>17000</v>
      </c>
      <c r="O359" s="22">
        <f t="shared" si="476"/>
        <v>17000</v>
      </c>
      <c r="P359" s="22">
        <f t="shared" si="476"/>
        <v>15000</v>
      </c>
      <c r="Q359" s="22">
        <f t="shared" si="476"/>
        <v>15000</v>
      </c>
      <c r="R359" s="22">
        <f t="shared" si="476"/>
        <v>22000</v>
      </c>
      <c r="S359" s="22">
        <f t="shared" si="476"/>
        <v>25000</v>
      </c>
      <c r="T359" s="22">
        <f t="shared" si="476"/>
        <v>13500</v>
      </c>
      <c r="U359" s="22">
        <f t="shared" si="476"/>
        <v>0</v>
      </c>
      <c r="V359" s="22" t="e">
        <f t="shared" si="476"/>
        <v>#DIV/0!</v>
      </c>
      <c r="W359" s="22">
        <f t="shared" si="476"/>
        <v>30000</v>
      </c>
      <c r="X359" s="22">
        <f t="shared" si="476"/>
        <v>85000</v>
      </c>
      <c r="Y359" s="22">
        <f t="shared" si="476"/>
        <v>125000</v>
      </c>
      <c r="Z359" s="22">
        <f t="shared" si="476"/>
        <v>185000</v>
      </c>
      <c r="AA359" s="22">
        <f t="shared" si="476"/>
        <v>173000</v>
      </c>
      <c r="AB359" s="22">
        <f t="shared" si="476"/>
        <v>58000</v>
      </c>
      <c r="AC359" s="22">
        <f>SUM(AC360+AC365)</f>
        <v>223000</v>
      </c>
      <c r="AD359" s="22">
        <f>SUM(AD360+AD365)</f>
        <v>229000</v>
      </c>
      <c r="AE359" s="22">
        <f t="shared" ref="AE359:AQ359" si="477">SUM(AE360+AE365)</f>
        <v>0</v>
      </c>
      <c r="AF359" s="22">
        <f t="shared" si="477"/>
        <v>0</v>
      </c>
      <c r="AG359" s="22">
        <f t="shared" si="477"/>
        <v>241000</v>
      </c>
      <c r="AH359" s="22">
        <f t="shared" si="477"/>
        <v>161500</v>
      </c>
      <c r="AI359" s="22">
        <f t="shared" si="477"/>
        <v>232000</v>
      </c>
      <c r="AJ359" s="22">
        <f t="shared" si="477"/>
        <v>112500</v>
      </c>
      <c r="AK359" s="22">
        <f t="shared" si="477"/>
        <v>293000</v>
      </c>
      <c r="AL359" s="22">
        <f t="shared" si="477"/>
        <v>47000</v>
      </c>
      <c r="AM359" s="22">
        <f t="shared" si="477"/>
        <v>0</v>
      </c>
      <c r="AN359" s="22">
        <f t="shared" si="477"/>
        <v>340000</v>
      </c>
      <c r="AO359" s="22">
        <f t="shared" si="371"/>
        <v>45125.754860972855</v>
      </c>
      <c r="AP359" s="22">
        <f t="shared" si="477"/>
        <v>281000</v>
      </c>
      <c r="AQ359" s="22">
        <f t="shared" si="477"/>
        <v>0</v>
      </c>
      <c r="AR359" s="22">
        <f t="shared" si="372"/>
        <v>37295.109164509922</v>
      </c>
      <c r="AS359" s="22"/>
      <c r="AT359" s="22">
        <f t="shared" ref="AT359:AV359" si="478">SUM(AT360+AT365)</f>
        <v>13150.380000000001</v>
      </c>
      <c r="AU359" s="22">
        <f t="shared" si="478"/>
        <v>0</v>
      </c>
      <c r="AV359" s="22">
        <f t="shared" si="478"/>
        <v>0</v>
      </c>
      <c r="AW359" s="22">
        <f t="shared" si="471"/>
        <v>37295.109164509922</v>
      </c>
      <c r="AX359" s="2"/>
      <c r="AY359" s="2"/>
      <c r="AZ359" s="2"/>
      <c r="BA359" s="2"/>
      <c r="BB359" s="2"/>
      <c r="BC359" s="2"/>
      <c r="BD359" s="2">
        <f t="shared" si="377"/>
        <v>0</v>
      </c>
      <c r="BE359" s="2">
        <f t="shared" si="379"/>
        <v>37295.109164509922</v>
      </c>
      <c r="BF359" s="2">
        <f t="shared" si="382"/>
        <v>0</v>
      </c>
      <c r="BG359" s="2">
        <f>SUM(BG360+BG365)</f>
        <v>24251.530000000002</v>
      </c>
      <c r="BH359" s="2">
        <f>SUM(BH360+BH365)</f>
        <v>34765</v>
      </c>
      <c r="BI359" s="2">
        <f t="shared" ref="BI359:BS359" si="479">SUM(BI360+BI365)</f>
        <v>18346</v>
      </c>
      <c r="BJ359" s="2">
        <f t="shared" si="479"/>
        <v>0</v>
      </c>
      <c r="BK359" s="2">
        <f t="shared" si="479"/>
        <v>0</v>
      </c>
      <c r="BL359" s="2">
        <f t="shared" si="479"/>
        <v>37765</v>
      </c>
      <c r="BM359" s="2">
        <f t="shared" si="479"/>
        <v>37765</v>
      </c>
      <c r="BN359" s="2">
        <f t="shared" si="479"/>
        <v>27150</v>
      </c>
      <c r="BO359" s="2">
        <f t="shared" si="479"/>
        <v>300</v>
      </c>
      <c r="BP359" s="2">
        <f t="shared" si="479"/>
        <v>265</v>
      </c>
      <c r="BQ359" s="2">
        <f t="shared" si="479"/>
        <v>30505.06</v>
      </c>
      <c r="BR359" s="2">
        <f t="shared" si="479"/>
        <v>37800</v>
      </c>
      <c r="BS359" s="2">
        <f t="shared" si="479"/>
        <v>27450</v>
      </c>
      <c r="BT359" s="402">
        <f t="shared" si="420"/>
        <v>72.61904761904762</v>
      </c>
    </row>
    <row r="360" spans="1:72" x14ac:dyDescent="0.2">
      <c r="A360" s="42"/>
      <c r="B360" s="35" t="s">
        <v>370</v>
      </c>
      <c r="C360" s="35"/>
      <c r="D360" s="35"/>
      <c r="E360" s="35"/>
      <c r="F360" s="35"/>
      <c r="G360" s="35"/>
      <c r="H360" s="35"/>
      <c r="I360" s="414" t="str">
        <f>I390</f>
        <v>5.2.</v>
      </c>
      <c r="J360" s="5" t="s">
        <v>314</v>
      </c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>
        <f>SUM(AC361)</f>
        <v>0</v>
      </c>
      <c r="AD360" s="22">
        <f>SUM(AD361)</f>
        <v>6000</v>
      </c>
      <c r="AE360" s="22">
        <f t="shared" ref="AE360:AP361" si="480">SUM(AE361)</f>
        <v>0</v>
      </c>
      <c r="AF360" s="22">
        <f t="shared" si="480"/>
        <v>0</v>
      </c>
      <c r="AG360" s="22">
        <f>SUM(AG361+AG363)</f>
        <v>18000</v>
      </c>
      <c r="AH360" s="22">
        <f t="shared" ref="AH360:AP360" si="481">SUM(AH361+AH363)</f>
        <v>15000</v>
      </c>
      <c r="AI360" s="22">
        <f t="shared" si="481"/>
        <v>9000</v>
      </c>
      <c r="AJ360" s="22">
        <f t="shared" si="481"/>
        <v>0</v>
      </c>
      <c r="AK360" s="22">
        <f t="shared" si="481"/>
        <v>18000</v>
      </c>
      <c r="AL360" s="22">
        <f t="shared" si="481"/>
        <v>0</v>
      </c>
      <c r="AM360" s="22">
        <f t="shared" si="481"/>
        <v>0</v>
      </c>
      <c r="AN360" s="22">
        <f t="shared" si="481"/>
        <v>18000</v>
      </c>
      <c r="AO360" s="22">
        <f t="shared" si="371"/>
        <v>2389.0105514632687</v>
      </c>
      <c r="AP360" s="22">
        <f t="shared" si="481"/>
        <v>6000</v>
      </c>
      <c r="AQ360" s="22"/>
      <c r="AR360" s="22">
        <f t="shared" si="372"/>
        <v>796.33685048775624</v>
      </c>
      <c r="AS360" s="22"/>
      <c r="AT360" s="22">
        <f t="shared" ref="AT360:AV360" si="482">SUM(AT361+AT363)</f>
        <v>0</v>
      </c>
      <c r="AU360" s="22">
        <f t="shared" si="482"/>
        <v>0</v>
      </c>
      <c r="AV360" s="22">
        <f t="shared" si="482"/>
        <v>0</v>
      </c>
      <c r="AW360" s="22">
        <f t="shared" si="471"/>
        <v>796.33685048775624</v>
      </c>
      <c r="AX360" s="2"/>
      <c r="AY360" s="2"/>
      <c r="AZ360" s="2"/>
      <c r="BA360" s="2"/>
      <c r="BB360" s="2"/>
      <c r="BC360" s="2"/>
      <c r="BD360" s="2">
        <f t="shared" si="377"/>
        <v>0</v>
      </c>
      <c r="BE360" s="2">
        <f t="shared" si="379"/>
        <v>796.33685048775624</v>
      </c>
      <c r="BF360" s="2">
        <f t="shared" si="382"/>
        <v>0</v>
      </c>
      <c r="BG360" s="2">
        <f t="shared" ref="BG360:BI361" si="483">SUM(BG361)</f>
        <v>796.34</v>
      </c>
      <c r="BH360" s="2">
        <f>SUM(BH361+BH363)</f>
        <v>0</v>
      </c>
      <c r="BI360" s="2">
        <f t="shared" ref="BI360:BS360" si="484">SUM(BI361+BI363)</f>
        <v>0</v>
      </c>
      <c r="BJ360" s="2">
        <f t="shared" si="484"/>
        <v>0</v>
      </c>
      <c r="BK360" s="2">
        <f t="shared" si="484"/>
        <v>0</v>
      </c>
      <c r="BL360" s="2">
        <f t="shared" si="484"/>
        <v>1500</v>
      </c>
      <c r="BM360" s="2">
        <f t="shared" si="484"/>
        <v>1500</v>
      </c>
      <c r="BN360" s="2">
        <f t="shared" si="484"/>
        <v>1150</v>
      </c>
      <c r="BO360" s="2">
        <f t="shared" si="484"/>
        <v>0</v>
      </c>
      <c r="BP360" s="2">
        <f t="shared" si="484"/>
        <v>0</v>
      </c>
      <c r="BQ360" s="2">
        <f t="shared" si="484"/>
        <v>1150</v>
      </c>
      <c r="BR360" s="2">
        <f t="shared" si="484"/>
        <v>1500</v>
      </c>
      <c r="BS360" s="2">
        <f t="shared" si="484"/>
        <v>1150</v>
      </c>
      <c r="BT360" s="402">
        <f t="shared" si="420"/>
        <v>76.666666666666671</v>
      </c>
    </row>
    <row r="361" spans="1:72" hidden="1" x14ac:dyDescent="0.2">
      <c r="A361" s="19"/>
      <c r="B361" s="31"/>
      <c r="C361" s="20"/>
      <c r="D361" s="20"/>
      <c r="E361" s="20"/>
      <c r="F361" s="20"/>
      <c r="G361" s="20"/>
      <c r="H361" s="20"/>
      <c r="I361" s="32">
        <v>363</v>
      </c>
      <c r="J361" s="33" t="s">
        <v>314</v>
      </c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>
        <v>6000</v>
      </c>
      <c r="AE361" s="34"/>
      <c r="AF361" s="34"/>
      <c r="AG361" s="34">
        <f>SUM(AG362)</f>
        <v>6000</v>
      </c>
      <c r="AH361" s="34">
        <f t="shared" si="480"/>
        <v>9000</v>
      </c>
      <c r="AI361" s="34">
        <f t="shared" si="480"/>
        <v>9000</v>
      </c>
      <c r="AJ361" s="34">
        <f t="shared" si="480"/>
        <v>0</v>
      </c>
      <c r="AK361" s="34">
        <f t="shared" si="480"/>
        <v>6000</v>
      </c>
      <c r="AL361" s="34">
        <f t="shared" si="480"/>
        <v>0</v>
      </c>
      <c r="AM361" s="34">
        <f t="shared" si="480"/>
        <v>0</v>
      </c>
      <c r="AN361" s="34">
        <f t="shared" si="480"/>
        <v>6000</v>
      </c>
      <c r="AO361" s="22">
        <f t="shared" si="371"/>
        <v>796.33685048775624</v>
      </c>
      <c r="AP361" s="34">
        <f t="shared" si="480"/>
        <v>6000</v>
      </c>
      <c r="AQ361" s="34"/>
      <c r="AR361" s="22">
        <f t="shared" si="372"/>
        <v>796.33685048775624</v>
      </c>
      <c r="AS361" s="22"/>
      <c r="AT361" s="22">
        <f t="shared" ref="AT361:AV361" si="485">SUM(AT362)</f>
        <v>0</v>
      </c>
      <c r="AU361" s="22">
        <f t="shared" si="485"/>
        <v>0</v>
      </c>
      <c r="AV361" s="22">
        <f t="shared" si="485"/>
        <v>0</v>
      </c>
      <c r="AW361" s="22">
        <f t="shared" si="471"/>
        <v>796.33685048775624</v>
      </c>
      <c r="AX361" s="2"/>
      <c r="AY361" s="2"/>
      <c r="AZ361" s="2"/>
      <c r="BA361" s="2"/>
      <c r="BB361" s="2"/>
      <c r="BC361" s="2"/>
      <c r="BD361" s="2">
        <f t="shared" si="377"/>
        <v>0</v>
      </c>
      <c r="BE361" s="2">
        <f t="shared" si="379"/>
        <v>796.33685048775624</v>
      </c>
      <c r="BF361" s="2">
        <f t="shared" si="382"/>
        <v>0</v>
      </c>
      <c r="BG361" s="2">
        <f t="shared" si="483"/>
        <v>796.34</v>
      </c>
      <c r="BH361" s="2">
        <f t="shared" si="483"/>
        <v>0</v>
      </c>
      <c r="BI361" s="2">
        <f t="shared" si="483"/>
        <v>0</v>
      </c>
      <c r="BJ361" s="2"/>
      <c r="BK361" s="2"/>
      <c r="BL361" s="2"/>
      <c r="BM361" s="2"/>
      <c r="BN361" s="2"/>
      <c r="BO361" s="2"/>
      <c r="BP361" s="2"/>
      <c r="BQ361" s="2"/>
      <c r="BR361" s="22">
        <f>SUM(BM361+BO361-BP361)</f>
        <v>0</v>
      </c>
      <c r="BS361" s="2"/>
      <c r="BT361" s="402" t="e">
        <f t="shared" si="420"/>
        <v>#DIV/0!</v>
      </c>
    </row>
    <row r="362" spans="1:72" hidden="1" x14ac:dyDescent="0.2">
      <c r="A362" s="19"/>
      <c r="B362" s="31"/>
      <c r="C362" s="20"/>
      <c r="D362" s="20"/>
      <c r="E362" s="20"/>
      <c r="F362" s="20"/>
      <c r="G362" s="20"/>
      <c r="H362" s="20"/>
      <c r="I362" s="32">
        <v>36316</v>
      </c>
      <c r="J362" s="33" t="s">
        <v>313</v>
      </c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>
        <v>6000</v>
      </c>
      <c r="AE362" s="34"/>
      <c r="AF362" s="34"/>
      <c r="AG362" s="34">
        <f>SUM(AD362+AE362-AF362)</f>
        <v>6000</v>
      </c>
      <c r="AH362" s="34">
        <v>9000</v>
      </c>
      <c r="AI362" s="34">
        <v>9000</v>
      </c>
      <c r="AJ362" s="2">
        <v>0</v>
      </c>
      <c r="AK362" s="34">
        <v>6000</v>
      </c>
      <c r="AL362" s="34"/>
      <c r="AM362" s="34"/>
      <c r="AN362" s="2">
        <f t="shared" si="467"/>
        <v>6000</v>
      </c>
      <c r="AO362" s="22">
        <f t="shared" si="371"/>
        <v>796.33685048775624</v>
      </c>
      <c r="AP362" s="2">
        <v>6000</v>
      </c>
      <c r="AQ362" s="2"/>
      <c r="AR362" s="22">
        <f t="shared" si="372"/>
        <v>796.33685048775624</v>
      </c>
      <c r="AS362" s="22"/>
      <c r="AT362" s="22"/>
      <c r="AU362" s="22"/>
      <c r="AV362" s="22"/>
      <c r="AW362" s="22">
        <f t="shared" si="471"/>
        <v>796.33685048775624</v>
      </c>
      <c r="AX362" s="2"/>
      <c r="AY362" s="2"/>
      <c r="AZ362" s="2">
        <v>796.34</v>
      </c>
      <c r="BA362" s="2"/>
      <c r="BB362" s="2"/>
      <c r="BC362" s="2"/>
      <c r="BD362" s="2">
        <f t="shared" si="377"/>
        <v>796.34</v>
      </c>
      <c r="BE362" s="2">
        <f t="shared" si="379"/>
        <v>-3.1495122437945611E-3</v>
      </c>
      <c r="BF362" s="2">
        <f t="shared" si="382"/>
        <v>-796.34</v>
      </c>
      <c r="BG362" s="2">
        <v>796.34</v>
      </c>
      <c r="BH362" s="2">
        <v>0</v>
      </c>
      <c r="BI362" s="2"/>
      <c r="BJ362" s="2"/>
      <c r="BK362" s="2"/>
      <c r="BL362" s="2"/>
      <c r="BM362" s="2"/>
      <c r="BN362" s="2"/>
      <c r="BO362" s="2"/>
      <c r="BP362" s="2"/>
      <c r="BQ362" s="2"/>
      <c r="BR362" s="22">
        <f>SUM(BM362+BO362-BP362)</f>
        <v>0</v>
      </c>
      <c r="BS362" s="2"/>
      <c r="BT362" s="402" t="e">
        <f t="shared" si="420"/>
        <v>#DIV/0!</v>
      </c>
    </row>
    <row r="363" spans="1:72" x14ac:dyDescent="0.2">
      <c r="A363" s="19"/>
      <c r="B363" s="31"/>
      <c r="C363" s="20"/>
      <c r="D363" s="20"/>
      <c r="E363" s="20"/>
      <c r="F363" s="20"/>
      <c r="G363" s="20"/>
      <c r="H363" s="20"/>
      <c r="I363" s="32">
        <v>366</v>
      </c>
      <c r="J363" s="33" t="s">
        <v>346</v>
      </c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>
        <f>SUM(AG364)</f>
        <v>12000</v>
      </c>
      <c r="AH363" s="34">
        <f t="shared" ref="AH363:AP363" si="486">SUM(AH364)</f>
        <v>6000</v>
      </c>
      <c r="AI363" s="34">
        <f t="shared" si="486"/>
        <v>0</v>
      </c>
      <c r="AJ363" s="34">
        <f t="shared" si="486"/>
        <v>0</v>
      </c>
      <c r="AK363" s="34">
        <f t="shared" si="486"/>
        <v>12000</v>
      </c>
      <c r="AL363" s="34">
        <f t="shared" si="486"/>
        <v>0</v>
      </c>
      <c r="AM363" s="34">
        <f t="shared" si="486"/>
        <v>0</v>
      </c>
      <c r="AN363" s="34">
        <f t="shared" si="486"/>
        <v>12000</v>
      </c>
      <c r="AO363" s="22">
        <f t="shared" si="371"/>
        <v>1592.6737009755125</v>
      </c>
      <c r="AP363" s="34">
        <f t="shared" si="486"/>
        <v>0</v>
      </c>
      <c r="AQ363" s="34"/>
      <c r="AR363" s="22">
        <f t="shared" si="372"/>
        <v>0</v>
      </c>
      <c r="AS363" s="22"/>
      <c r="AT363" s="22">
        <f t="shared" ref="AT363:AV363" si="487">SUM(AT364)</f>
        <v>0</v>
      </c>
      <c r="AU363" s="22">
        <f t="shared" si="487"/>
        <v>0</v>
      </c>
      <c r="AV363" s="22">
        <f t="shared" si="487"/>
        <v>0</v>
      </c>
      <c r="AW363" s="22">
        <f t="shared" si="471"/>
        <v>0</v>
      </c>
      <c r="AX363" s="2"/>
      <c r="AY363" s="2"/>
      <c r="AZ363" s="2"/>
      <c r="BA363" s="2"/>
      <c r="BB363" s="2"/>
      <c r="BC363" s="2"/>
      <c r="BD363" s="2">
        <f t="shared" si="377"/>
        <v>0</v>
      </c>
      <c r="BE363" s="2">
        <f t="shared" si="379"/>
        <v>0</v>
      </c>
      <c r="BF363" s="2">
        <f t="shared" si="382"/>
        <v>0</v>
      </c>
      <c r="BG363" s="2"/>
      <c r="BH363" s="2">
        <f>SUM(BH364)</f>
        <v>0</v>
      </c>
      <c r="BI363" s="2">
        <f t="shared" ref="BI363:BS363" si="488">SUM(BI364)</f>
        <v>0</v>
      </c>
      <c r="BJ363" s="2">
        <f t="shared" si="488"/>
        <v>0</v>
      </c>
      <c r="BK363" s="2">
        <f t="shared" si="488"/>
        <v>0</v>
      </c>
      <c r="BL363" s="2">
        <f t="shared" si="488"/>
        <v>1500</v>
      </c>
      <c r="BM363" s="2">
        <f t="shared" si="488"/>
        <v>1500</v>
      </c>
      <c r="BN363" s="2">
        <f t="shared" si="488"/>
        <v>1150</v>
      </c>
      <c r="BO363" s="2">
        <f t="shared" si="488"/>
        <v>0</v>
      </c>
      <c r="BP363" s="2">
        <f t="shared" si="488"/>
        <v>0</v>
      </c>
      <c r="BQ363" s="2">
        <f t="shared" si="488"/>
        <v>1150</v>
      </c>
      <c r="BR363" s="2">
        <f t="shared" si="488"/>
        <v>1500</v>
      </c>
      <c r="BS363" s="2">
        <f t="shared" si="488"/>
        <v>1150</v>
      </c>
      <c r="BT363" s="402">
        <f t="shared" si="420"/>
        <v>76.666666666666671</v>
      </c>
    </row>
    <row r="364" spans="1:72" x14ac:dyDescent="0.2">
      <c r="A364" s="19"/>
      <c r="B364" s="31"/>
      <c r="C364" s="20"/>
      <c r="D364" s="20"/>
      <c r="E364" s="20"/>
      <c r="F364" s="20"/>
      <c r="G364" s="20"/>
      <c r="H364" s="20"/>
      <c r="I364" s="32">
        <v>36611</v>
      </c>
      <c r="J364" s="33" t="s">
        <v>347</v>
      </c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22"/>
      <c r="W364" s="34"/>
      <c r="X364" s="34"/>
      <c r="Y364" s="34">
        <v>0</v>
      </c>
      <c r="Z364" s="34">
        <v>0</v>
      </c>
      <c r="AA364" s="34">
        <v>12000</v>
      </c>
      <c r="AB364" s="34"/>
      <c r="AC364" s="34">
        <v>12000</v>
      </c>
      <c r="AD364" s="34">
        <v>12000</v>
      </c>
      <c r="AE364" s="34"/>
      <c r="AF364" s="34"/>
      <c r="AG364" s="37">
        <f t="shared" ref="AG364" si="489">SUM(AD364+AE364-AF364)</f>
        <v>12000</v>
      </c>
      <c r="AH364" s="34">
        <v>6000</v>
      </c>
      <c r="AI364" s="34">
        <v>0</v>
      </c>
      <c r="AJ364" s="2">
        <v>0</v>
      </c>
      <c r="AK364" s="34">
        <v>12000</v>
      </c>
      <c r="AL364" s="34"/>
      <c r="AM364" s="34"/>
      <c r="AN364" s="2">
        <f t="shared" si="467"/>
        <v>12000</v>
      </c>
      <c r="AO364" s="22">
        <f t="shared" ref="AO364:AO427" si="490">SUM(AN364/$AN$2)</f>
        <v>1592.6737009755125</v>
      </c>
      <c r="AP364" s="2">
        <v>0</v>
      </c>
      <c r="AQ364" s="2"/>
      <c r="AR364" s="22">
        <f t="shared" ref="AR364:AR412" si="491">SUM(AP364/$AN$2)</f>
        <v>0</v>
      </c>
      <c r="AS364" s="22"/>
      <c r="AT364" s="22">
        <v>0</v>
      </c>
      <c r="AU364" s="22">
        <v>0</v>
      </c>
      <c r="AV364" s="22">
        <v>0</v>
      </c>
      <c r="AW364" s="22">
        <f t="shared" si="471"/>
        <v>0</v>
      </c>
      <c r="AX364" s="2"/>
      <c r="AY364" s="2"/>
      <c r="AZ364" s="2"/>
      <c r="BA364" s="2"/>
      <c r="BB364" s="2"/>
      <c r="BC364" s="2"/>
      <c r="BD364" s="2">
        <f t="shared" si="377"/>
        <v>0</v>
      </c>
      <c r="BE364" s="2">
        <f t="shared" si="379"/>
        <v>0</v>
      </c>
      <c r="BF364" s="2">
        <f t="shared" si="382"/>
        <v>0</v>
      </c>
      <c r="BG364" s="2"/>
      <c r="BH364" s="2"/>
      <c r="BI364" s="2"/>
      <c r="BJ364" s="2"/>
      <c r="BK364" s="2"/>
      <c r="BL364" s="2">
        <v>1500</v>
      </c>
      <c r="BM364" s="2">
        <v>1500</v>
      </c>
      <c r="BN364" s="2">
        <v>1150</v>
      </c>
      <c r="BO364" s="2"/>
      <c r="BP364" s="2"/>
      <c r="BQ364" s="2">
        <v>1150</v>
      </c>
      <c r="BR364" s="22">
        <f>SUM(BM364+BO364-BP364)</f>
        <v>1500</v>
      </c>
      <c r="BS364" s="2">
        <v>1150</v>
      </c>
      <c r="BT364" s="402">
        <f t="shared" si="420"/>
        <v>76.666666666666671</v>
      </c>
    </row>
    <row r="365" spans="1:72" x14ac:dyDescent="0.2">
      <c r="A365" s="42"/>
      <c r="B365" s="35" t="s">
        <v>370</v>
      </c>
      <c r="C365" s="35"/>
      <c r="D365" s="35"/>
      <c r="E365" s="35"/>
      <c r="F365" s="35"/>
      <c r="G365" s="35"/>
      <c r="H365" s="35"/>
      <c r="I365" s="21">
        <v>38</v>
      </c>
      <c r="J365" s="5" t="s">
        <v>14</v>
      </c>
      <c r="K365" s="22">
        <f t="shared" si="468"/>
        <v>77000</v>
      </c>
      <c r="L365" s="22">
        <f t="shared" si="468"/>
        <v>30000</v>
      </c>
      <c r="M365" s="22">
        <f t="shared" si="468"/>
        <v>30000</v>
      </c>
      <c r="N365" s="22">
        <f t="shared" si="468"/>
        <v>17000</v>
      </c>
      <c r="O365" s="22">
        <f t="shared" si="468"/>
        <v>17000</v>
      </c>
      <c r="P365" s="22">
        <f t="shared" si="468"/>
        <v>15000</v>
      </c>
      <c r="Q365" s="22">
        <f t="shared" si="468"/>
        <v>15000</v>
      </c>
      <c r="R365" s="22">
        <f t="shared" si="468"/>
        <v>22000</v>
      </c>
      <c r="S365" s="22">
        <f t="shared" si="468"/>
        <v>25000</v>
      </c>
      <c r="T365" s="22">
        <f t="shared" si="468"/>
        <v>13500</v>
      </c>
      <c r="U365" s="22">
        <f t="shared" si="468"/>
        <v>0</v>
      </c>
      <c r="V365" s="22" t="e">
        <f t="shared" si="468"/>
        <v>#DIV/0!</v>
      </c>
      <c r="W365" s="22">
        <f t="shared" si="468"/>
        <v>30000</v>
      </c>
      <c r="X365" s="22">
        <f t="shared" si="468"/>
        <v>85000</v>
      </c>
      <c r="Y365" s="22">
        <f t="shared" si="468"/>
        <v>125000</v>
      </c>
      <c r="Z365" s="22">
        <f t="shared" si="468"/>
        <v>185000</v>
      </c>
      <c r="AA365" s="22">
        <f t="shared" si="468"/>
        <v>173000</v>
      </c>
      <c r="AB365" s="22">
        <f t="shared" si="468"/>
        <v>58000</v>
      </c>
      <c r="AC365" s="22">
        <f t="shared" si="468"/>
        <v>223000</v>
      </c>
      <c r="AD365" s="22">
        <f t="shared" si="468"/>
        <v>223000</v>
      </c>
      <c r="AE365" s="22">
        <f t="shared" si="468"/>
        <v>0</v>
      </c>
      <c r="AF365" s="22">
        <f t="shared" si="469"/>
        <v>0</v>
      </c>
      <c r="AG365" s="22">
        <f t="shared" si="469"/>
        <v>223000</v>
      </c>
      <c r="AH365" s="22">
        <f t="shared" si="469"/>
        <v>146500</v>
      </c>
      <c r="AI365" s="22">
        <f t="shared" si="469"/>
        <v>223000</v>
      </c>
      <c r="AJ365" s="22">
        <f>SUM(AJ366)</f>
        <v>112500</v>
      </c>
      <c r="AK365" s="22">
        <f t="shared" si="469"/>
        <v>275000</v>
      </c>
      <c r="AL365" s="22">
        <f t="shared" si="469"/>
        <v>47000</v>
      </c>
      <c r="AM365" s="22">
        <f t="shared" si="469"/>
        <v>0</v>
      </c>
      <c r="AN365" s="22">
        <f t="shared" si="469"/>
        <v>322000</v>
      </c>
      <c r="AO365" s="22">
        <f t="shared" si="490"/>
        <v>42736.744309509588</v>
      </c>
      <c r="AP365" s="22">
        <f t="shared" si="469"/>
        <v>275000</v>
      </c>
      <c r="AQ365" s="22"/>
      <c r="AR365" s="22">
        <f t="shared" si="491"/>
        <v>36498.772314022164</v>
      </c>
      <c r="AS365" s="22"/>
      <c r="AT365" s="22">
        <f t="shared" ref="AT365:AV365" si="492">SUM(AT366)</f>
        <v>13150.380000000001</v>
      </c>
      <c r="AU365" s="22">
        <f t="shared" si="492"/>
        <v>0</v>
      </c>
      <c r="AV365" s="22">
        <f t="shared" si="492"/>
        <v>0</v>
      </c>
      <c r="AW365" s="22">
        <f t="shared" si="471"/>
        <v>36498.772314022164</v>
      </c>
      <c r="AX365" s="2"/>
      <c r="AY365" s="2"/>
      <c r="AZ365" s="2"/>
      <c r="BA365" s="2"/>
      <c r="BB365" s="2"/>
      <c r="BC365" s="2"/>
      <c r="BD365" s="2">
        <f t="shared" si="377"/>
        <v>0</v>
      </c>
      <c r="BE365" s="2">
        <f t="shared" si="379"/>
        <v>36498.772314022164</v>
      </c>
      <c r="BF365" s="2">
        <f t="shared" si="382"/>
        <v>0</v>
      </c>
      <c r="BG365" s="2">
        <f>SUM(BG366)</f>
        <v>23455.190000000002</v>
      </c>
      <c r="BH365" s="2">
        <f>SUM(BH366)</f>
        <v>34765</v>
      </c>
      <c r="BI365" s="2">
        <f t="shared" ref="BI365:BS365" si="493">SUM(BI366)</f>
        <v>18346</v>
      </c>
      <c r="BJ365" s="2">
        <f t="shared" si="493"/>
        <v>0</v>
      </c>
      <c r="BK365" s="2">
        <f t="shared" si="493"/>
        <v>0</v>
      </c>
      <c r="BL365" s="2">
        <f t="shared" si="493"/>
        <v>36265</v>
      </c>
      <c r="BM365" s="2">
        <f t="shared" si="493"/>
        <v>36265</v>
      </c>
      <c r="BN365" s="2">
        <f t="shared" si="493"/>
        <v>26000</v>
      </c>
      <c r="BO365" s="2">
        <f t="shared" si="493"/>
        <v>300</v>
      </c>
      <c r="BP365" s="2">
        <f t="shared" si="493"/>
        <v>265</v>
      </c>
      <c r="BQ365" s="2">
        <f t="shared" si="493"/>
        <v>29355.06</v>
      </c>
      <c r="BR365" s="2">
        <f t="shared" si="493"/>
        <v>36300</v>
      </c>
      <c r="BS365" s="2">
        <f t="shared" si="493"/>
        <v>26300</v>
      </c>
      <c r="BT365" s="402">
        <f t="shared" si="420"/>
        <v>72.451790633608809</v>
      </c>
    </row>
    <row r="366" spans="1:72" x14ac:dyDescent="0.2">
      <c r="A366" s="19"/>
      <c r="B366" s="31"/>
      <c r="C366" s="20"/>
      <c r="D366" s="20"/>
      <c r="E366" s="20"/>
      <c r="F366" s="20"/>
      <c r="G366" s="20"/>
      <c r="H366" s="20"/>
      <c r="I366" s="32">
        <v>381</v>
      </c>
      <c r="J366" s="33" t="s">
        <v>73</v>
      </c>
      <c r="K366" s="34">
        <f>SUM(K374)</f>
        <v>77000</v>
      </c>
      <c r="L366" s="34">
        <f>SUM(L374)</f>
        <v>30000</v>
      </c>
      <c r="M366" s="34">
        <f>SUM(M374)</f>
        <v>30000</v>
      </c>
      <c r="N366" s="34">
        <f>SUM(N374)</f>
        <v>17000</v>
      </c>
      <c r="O366" s="34">
        <f>SUM(O374)</f>
        <v>17000</v>
      </c>
      <c r="P366" s="34">
        <f t="shared" ref="P366:W366" si="494">SUM(P367:P374)</f>
        <v>15000</v>
      </c>
      <c r="Q366" s="34">
        <f t="shared" si="494"/>
        <v>15000</v>
      </c>
      <c r="R366" s="34">
        <f t="shared" si="494"/>
        <v>22000</v>
      </c>
      <c r="S366" s="34">
        <f t="shared" si="494"/>
        <v>25000</v>
      </c>
      <c r="T366" s="34">
        <f t="shared" si="494"/>
        <v>13500</v>
      </c>
      <c r="U366" s="34">
        <f t="shared" si="494"/>
        <v>0</v>
      </c>
      <c r="V366" s="34" t="e">
        <f t="shared" si="494"/>
        <v>#DIV/0!</v>
      </c>
      <c r="W366" s="34">
        <f t="shared" si="494"/>
        <v>30000</v>
      </c>
      <c r="X366" s="34">
        <f t="shared" ref="X366:AN366" si="495">SUM(X367:X375)</f>
        <v>85000</v>
      </c>
      <c r="Y366" s="34">
        <f t="shared" si="495"/>
        <v>125000</v>
      </c>
      <c r="Z366" s="34">
        <f t="shared" si="495"/>
        <v>185000</v>
      </c>
      <c r="AA366" s="34">
        <f t="shared" si="495"/>
        <v>173000</v>
      </c>
      <c r="AB366" s="34">
        <f t="shared" si="495"/>
        <v>58000</v>
      </c>
      <c r="AC366" s="34">
        <f t="shared" si="495"/>
        <v>223000</v>
      </c>
      <c r="AD366" s="34">
        <f t="shared" si="495"/>
        <v>223000</v>
      </c>
      <c r="AE366" s="34">
        <f t="shared" si="495"/>
        <v>0</v>
      </c>
      <c r="AF366" s="34">
        <f t="shared" si="495"/>
        <v>0</v>
      </c>
      <c r="AG366" s="34">
        <f t="shared" si="495"/>
        <v>223000</v>
      </c>
      <c r="AH366" s="34">
        <f t="shared" si="495"/>
        <v>146500</v>
      </c>
      <c r="AI366" s="34">
        <f t="shared" si="495"/>
        <v>223000</v>
      </c>
      <c r="AJ366" s="34">
        <f t="shared" si="495"/>
        <v>112500</v>
      </c>
      <c r="AK366" s="34">
        <f t="shared" si="495"/>
        <v>275000</v>
      </c>
      <c r="AL366" s="34">
        <f t="shared" si="495"/>
        <v>47000</v>
      </c>
      <c r="AM366" s="34">
        <f t="shared" si="495"/>
        <v>0</v>
      </c>
      <c r="AN366" s="34">
        <f t="shared" si="495"/>
        <v>322000</v>
      </c>
      <c r="AO366" s="22">
        <f t="shared" si="490"/>
        <v>42736.744309509588</v>
      </c>
      <c r="AP366" s="34">
        <f>SUM(AP367:AP375)</f>
        <v>275000</v>
      </c>
      <c r="AQ366" s="34"/>
      <c r="AR366" s="22">
        <f t="shared" si="491"/>
        <v>36498.772314022164</v>
      </c>
      <c r="AS366" s="22"/>
      <c r="AT366" s="22">
        <f>SUM(AT367:AT375)</f>
        <v>13150.380000000001</v>
      </c>
      <c r="AU366" s="22">
        <f>SUM(AU367:AU375)</f>
        <v>0</v>
      </c>
      <c r="AV366" s="22">
        <f>SUM(AV367:AV375)</f>
        <v>0</v>
      </c>
      <c r="AW366" s="22">
        <f t="shared" si="471"/>
        <v>36498.772314022164</v>
      </c>
      <c r="AX366" s="2"/>
      <c r="AY366" s="2"/>
      <c r="AZ366" s="2"/>
      <c r="BA366" s="2"/>
      <c r="BB366" s="2"/>
      <c r="BC366" s="2"/>
      <c r="BD366" s="2">
        <f t="shared" ref="BD366:BD427" si="496">SUM(AX366+AY366+AZ366+BA366+BB366+BC366)</f>
        <v>0</v>
      </c>
      <c r="BE366" s="2">
        <f t="shared" si="379"/>
        <v>36498.772314022164</v>
      </c>
      <c r="BF366" s="2">
        <f t="shared" si="382"/>
        <v>0</v>
      </c>
      <c r="BG366" s="2">
        <f t="shared" ref="BG366:BS366" si="497">SUM(BG367:BG375)</f>
        <v>23455.190000000002</v>
      </c>
      <c r="BH366" s="2">
        <f t="shared" si="497"/>
        <v>34765</v>
      </c>
      <c r="BI366" s="2">
        <f t="shared" si="497"/>
        <v>18346</v>
      </c>
      <c r="BJ366" s="2">
        <f t="shared" si="497"/>
        <v>0</v>
      </c>
      <c r="BK366" s="2">
        <f t="shared" si="497"/>
        <v>0</v>
      </c>
      <c r="BL366" s="2">
        <f t="shared" si="497"/>
        <v>36265</v>
      </c>
      <c r="BM366" s="2">
        <f t="shared" si="497"/>
        <v>36265</v>
      </c>
      <c r="BN366" s="2">
        <f t="shared" si="497"/>
        <v>26000</v>
      </c>
      <c r="BO366" s="2">
        <f t="shared" si="497"/>
        <v>300</v>
      </c>
      <c r="BP366" s="2">
        <f t="shared" si="497"/>
        <v>265</v>
      </c>
      <c r="BQ366" s="2">
        <f t="shared" si="497"/>
        <v>29355.06</v>
      </c>
      <c r="BR366" s="2">
        <f t="shared" si="497"/>
        <v>36300</v>
      </c>
      <c r="BS366" s="2">
        <f t="shared" si="497"/>
        <v>26300</v>
      </c>
      <c r="BT366" s="402">
        <f t="shared" si="420"/>
        <v>72.451790633608809</v>
      </c>
    </row>
    <row r="367" spans="1:72" x14ac:dyDescent="0.2">
      <c r="A367" s="19"/>
      <c r="B367" s="20"/>
      <c r="C367" s="20"/>
      <c r="D367" s="20"/>
      <c r="E367" s="20"/>
      <c r="F367" s="20"/>
      <c r="G367" s="20"/>
      <c r="H367" s="20"/>
      <c r="I367" s="32">
        <v>38113</v>
      </c>
      <c r="J367" s="33" t="s">
        <v>195</v>
      </c>
      <c r="K367" s="34"/>
      <c r="L367" s="34"/>
      <c r="M367" s="34"/>
      <c r="N367" s="34"/>
      <c r="O367" s="34"/>
      <c r="P367" s="34"/>
      <c r="Q367" s="34"/>
      <c r="R367" s="34">
        <v>10000</v>
      </c>
      <c r="S367" s="34">
        <v>10000</v>
      </c>
      <c r="T367" s="34">
        <v>5000</v>
      </c>
      <c r="U367" s="34"/>
      <c r="V367" s="22" t="e">
        <f t="shared" si="432"/>
        <v>#DIV/0!</v>
      </c>
      <c r="W367" s="22">
        <v>15000</v>
      </c>
      <c r="X367" s="34">
        <v>15000</v>
      </c>
      <c r="Y367" s="34">
        <v>15000</v>
      </c>
      <c r="Z367" s="34">
        <v>15000</v>
      </c>
      <c r="AA367" s="34">
        <v>15000</v>
      </c>
      <c r="AB367" s="34">
        <v>15000</v>
      </c>
      <c r="AC367" s="34">
        <v>15000</v>
      </c>
      <c r="AD367" s="34">
        <v>15000</v>
      </c>
      <c r="AE367" s="34"/>
      <c r="AF367" s="34"/>
      <c r="AG367" s="37">
        <f>SUM(AD367+AE367-AF367)</f>
        <v>15000</v>
      </c>
      <c r="AH367" s="34">
        <v>15000</v>
      </c>
      <c r="AI367" s="34">
        <v>15000</v>
      </c>
      <c r="AJ367" s="2">
        <v>15000</v>
      </c>
      <c r="AK367" s="34">
        <v>15000</v>
      </c>
      <c r="AL367" s="34"/>
      <c r="AM367" s="34"/>
      <c r="AN367" s="2">
        <f t="shared" si="467"/>
        <v>15000</v>
      </c>
      <c r="AO367" s="22">
        <f t="shared" si="490"/>
        <v>1990.8421262193906</v>
      </c>
      <c r="AP367" s="2">
        <v>15000</v>
      </c>
      <c r="AQ367" s="2"/>
      <c r="AR367" s="22">
        <f t="shared" si="491"/>
        <v>1990.8421262193906</v>
      </c>
      <c r="AS367" s="22"/>
      <c r="AT367" s="22"/>
      <c r="AU367" s="22"/>
      <c r="AV367" s="22"/>
      <c r="AW367" s="22">
        <f t="shared" si="471"/>
        <v>1990.8421262193906</v>
      </c>
      <c r="AX367" s="2"/>
      <c r="AY367" s="2"/>
      <c r="AZ367" s="2">
        <v>1990.84</v>
      </c>
      <c r="BA367" s="2"/>
      <c r="BB367" s="2"/>
      <c r="BC367" s="2"/>
      <c r="BD367" s="2">
        <f t="shared" si="496"/>
        <v>1990.84</v>
      </c>
      <c r="BE367" s="2">
        <f t="shared" ref="BE367:BE427" si="498">SUM(AW367-BD367)</f>
        <v>2.1262193906750326E-3</v>
      </c>
      <c r="BF367" s="2">
        <f t="shared" si="382"/>
        <v>-1990.84</v>
      </c>
      <c r="BG367" s="2">
        <v>1990.84</v>
      </c>
      <c r="BH367" s="2">
        <v>2000</v>
      </c>
      <c r="BI367" s="2">
        <v>2000</v>
      </c>
      <c r="BJ367" s="2"/>
      <c r="BK367" s="2"/>
      <c r="BL367" s="2">
        <v>2000</v>
      </c>
      <c r="BM367" s="2">
        <v>2000</v>
      </c>
      <c r="BN367" s="2">
        <v>2000</v>
      </c>
      <c r="BO367" s="2"/>
      <c r="BP367" s="2"/>
      <c r="BQ367" s="2">
        <v>2000</v>
      </c>
      <c r="BR367" s="22">
        <f t="shared" ref="BR367:BR375" si="499">SUM(BM367+BO367-BP367)</f>
        <v>2000</v>
      </c>
      <c r="BS367" s="2">
        <v>2000</v>
      </c>
      <c r="BT367" s="402">
        <f t="shared" si="420"/>
        <v>100</v>
      </c>
    </row>
    <row r="368" spans="1:72" x14ac:dyDescent="0.2">
      <c r="A368" s="19"/>
      <c r="B368" s="20"/>
      <c r="C368" s="20"/>
      <c r="D368" s="20"/>
      <c r="E368" s="20"/>
      <c r="F368" s="20"/>
      <c r="G368" s="20"/>
      <c r="H368" s="20"/>
      <c r="I368" s="32">
        <v>38113</v>
      </c>
      <c r="J368" s="33" t="s">
        <v>232</v>
      </c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22"/>
      <c r="W368" s="22"/>
      <c r="X368" s="34">
        <v>20000</v>
      </c>
      <c r="Y368" s="34">
        <v>20000</v>
      </c>
      <c r="Z368" s="34">
        <v>30000</v>
      </c>
      <c r="AA368" s="34">
        <v>30000</v>
      </c>
      <c r="AB368" s="34">
        <v>10000</v>
      </c>
      <c r="AC368" s="34">
        <v>30000</v>
      </c>
      <c r="AD368" s="34">
        <v>30000</v>
      </c>
      <c r="AE368" s="34"/>
      <c r="AF368" s="34"/>
      <c r="AG368" s="37">
        <f t="shared" ref="AG368:AG375" si="500">SUM(AD368+AE368-AF368)</f>
        <v>30000</v>
      </c>
      <c r="AH368" s="34">
        <v>32000</v>
      </c>
      <c r="AI368" s="34">
        <v>30000</v>
      </c>
      <c r="AJ368" s="2">
        <v>0</v>
      </c>
      <c r="AK368" s="34">
        <v>30000</v>
      </c>
      <c r="AL368" s="34">
        <v>7000</v>
      </c>
      <c r="AM368" s="34"/>
      <c r="AN368" s="2">
        <f t="shared" si="467"/>
        <v>37000</v>
      </c>
      <c r="AO368" s="22">
        <f t="shared" si="490"/>
        <v>4910.7439113411638</v>
      </c>
      <c r="AP368" s="2">
        <v>35000</v>
      </c>
      <c r="AQ368" s="2"/>
      <c r="AR368" s="22">
        <f t="shared" si="491"/>
        <v>4645.298294511912</v>
      </c>
      <c r="AS368" s="22">
        <v>2322.3200000000002</v>
      </c>
      <c r="AT368" s="22">
        <v>2322.3200000000002</v>
      </c>
      <c r="AU368" s="22"/>
      <c r="AV368" s="22"/>
      <c r="AW368" s="22">
        <f t="shared" si="471"/>
        <v>4645.298294511912</v>
      </c>
      <c r="AX368" s="2"/>
      <c r="AY368" s="2"/>
      <c r="AZ368" s="2">
        <v>4645.3</v>
      </c>
      <c r="BA368" s="2"/>
      <c r="BB368" s="2"/>
      <c r="BC368" s="2"/>
      <c r="BD368" s="2">
        <f t="shared" si="496"/>
        <v>4645.3</v>
      </c>
      <c r="BE368" s="2">
        <f t="shared" si="498"/>
        <v>-1.7054880881914869E-3</v>
      </c>
      <c r="BF368" s="2">
        <f t="shared" ref="BF368:BF427" si="501">SUM(BE368-AW368)</f>
        <v>-4645.3</v>
      </c>
      <c r="BG368" s="2">
        <v>3483.65</v>
      </c>
      <c r="BH368" s="2">
        <v>5000</v>
      </c>
      <c r="BI368" s="2">
        <v>3750</v>
      </c>
      <c r="BJ368" s="2"/>
      <c r="BK368" s="2"/>
      <c r="BL368" s="2">
        <v>6000</v>
      </c>
      <c r="BM368" s="2">
        <v>6000</v>
      </c>
      <c r="BN368" s="2">
        <v>6000</v>
      </c>
      <c r="BO368" s="2"/>
      <c r="BP368" s="2"/>
      <c r="BQ368" s="2">
        <v>5000</v>
      </c>
      <c r="BR368" s="22">
        <f t="shared" si="499"/>
        <v>6000</v>
      </c>
      <c r="BS368" s="2">
        <v>6000</v>
      </c>
      <c r="BT368" s="402">
        <f t="shared" si="420"/>
        <v>100</v>
      </c>
    </row>
    <row r="369" spans="1:72" x14ac:dyDescent="0.2">
      <c r="A369" s="19"/>
      <c r="B369" s="20"/>
      <c r="C369" s="20"/>
      <c r="D369" s="20"/>
      <c r="E369" s="20"/>
      <c r="F369" s="20"/>
      <c r="G369" s="20"/>
      <c r="H369" s="20"/>
      <c r="I369" s="32">
        <v>38113</v>
      </c>
      <c r="J369" s="33" t="s">
        <v>255</v>
      </c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22"/>
      <c r="W369" s="22"/>
      <c r="X369" s="34"/>
      <c r="Y369" s="34"/>
      <c r="Z369" s="34"/>
      <c r="AA369" s="34">
        <v>10000</v>
      </c>
      <c r="AB369" s="34"/>
      <c r="AC369" s="34">
        <v>10000</v>
      </c>
      <c r="AD369" s="34">
        <v>10000</v>
      </c>
      <c r="AE369" s="34"/>
      <c r="AF369" s="34"/>
      <c r="AG369" s="37">
        <f t="shared" si="500"/>
        <v>10000</v>
      </c>
      <c r="AH369" s="34">
        <v>10000</v>
      </c>
      <c r="AI369" s="34">
        <v>10000</v>
      </c>
      <c r="AJ369" s="2">
        <v>10000</v>
      </c>
      <c r="AK369" s="34">
        <v>10000</v>
      </c>
      <c r="AL369" s="34"/>
      <c r="AM369" s="34"/>
      <c r="AN369" s="2">
        <f t="shared" si="467"/>
        <v>10000</v>
      </c>
      <c r="AO369" s="22">
        <f t="shared" si="490"/>
        <v>1327.2280841462605</v>
      </c>
      <c r="AP369" s="2">
        <v>15000</v>
      </c>
      <c r="AQ369" s="2"/>
      <c r="AR369" s="22">
        <f t="shared" si="491"/>
        <v>1990.8421262193906</v>
      </c>
      <c r="AS369" s="22">
        <v>800</v>
      </c>
      <c r="AT369" s="22">
        <v>800</v>
      </c>
      <c r="AU369" s="22"/>
      <c r="AV369" s="22"/>
      <c r="AW369" s="22">
        <f t="shared" si="471"/>
        <v>1990.8421262193906</v>
      </c>
      <c r="AX369" s="2"/>
      <c r="AY369" s="2"/>
      <c r="AZ369" s="2">
        <v>1990.84</v>
      </c>
      <c r="BA369" s="2"/>
      <c r="BB369" s="2"/>
      <c r="BC369" s="2"/>
      <c r="BD369" s="2">
        <f t="shared" si="496"/>
        <v>1990.84</v>
      </c>
      <c r="BE369" s="2">
        <f t="shared" si="498"/>
        <v>2.1262193906750326E-3</v>
      </c>
      <c r="BF369" s="2">
        <f t="shared" si="501"/>
        <v>-1990.84</v>
      </c>
      <c r="BG369" s="2">
        <v>800</v>
      </c>
      <c r="BH369" s="2">
        <v>2000</v>
      </c>
      <c r="BI369" s="2">
        <v>1336</v>
      </c>
      <c r="BJ369" s="2"/>
      <c r="BK369" s="2"/>
      <c r="BL369" s="2">
        <v>1500</v>
      </c>
      <c r="BM369" s="2">
        <v>1500</v>
      </c>
      <c r="BN369" s="2">
        <v>1200</v>
      </c>
      <c r="BO369" s="2"/>
      <c r="BP369" s="2"/>
      <c r="BQ369" s="2">
        <v>1336</v>
      </c>
      <c r="BR369" s="22">
        <f t="shared" si="499"/>
        <v>1500</v>
      </c>
      <c r="BS369" s="2">
        <v>1500</v>
      </c>
      <c r="BT369" s="402">
        <f t="shared" si="420"/>
        <v>100</v>
      </c>
    </row>
    <row r="370" spans="1:72" x14ac:dyDescent="0.2">
      <c r="A370" s="19"/>
      <c r="B370" s="20"/>
      <c r="C370" s="20"/>
      <c r="D370" s="20"/>
      <c r="E370" s="20"/>
      <c r="F370" s="20"/>
      <c r="G370" s="20"/>
      <c r="H370" s="20"/>
      <c r="I370" s="32">
        <v>38113</v>
      </c>
      <c r="J370" s="33" t="s">
        <v>257</v>
      </c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22"/>
      <c r="W370" s="22"/>
      <c r="X370" s="34"/>
      <c r="Y370" s="34"/>
      <c r="Z370" s="34"/>
      <c r="AA370" s="34">
        <v>10000</v>
      </c>
      <c r="AB370" s="34"/>
      <c r="AC370" s="34">
        <v>10000</v>
      </c>
      <c r="AD370" s="34">
        <v>10000</v>
      </c>
      <c r="AE370" s="34"/>
      <c r="AF370" s="34"/>
      <c r="AG370" s="37">
        <f t="shared" si="500"/>
        <v>10000</v>
      </c>
      <c r="AH370" s="34">
        <v>10000</v>
      </c>
      <c r="AI370" s="34">
        <v>10000</v>
      </c>
      <c r="AJ370" s="2">
        <v>10000</v>
      </c>
      <c r="AK370" s="34">
        <v>10000</v>
      </c>
      <c r="AL370" s="34"/>
      <c r="AM370" s="34"/>
      <c r="AN370" s="2">
        <f t="shared" si="467"/>
        <v>10000</v>
      </c>
      <c r="AO370" s="22">
        <f t="shared" si="490"/>
        <v>1327.2280841462605</v>
      </c>
      <c r="AP370" s="2">
        <v>15000</v>
      </c>
      <c r="AQ370" s="2"/>
      <c r="AR370" s="22">
        <f t="shared" si="491"/>
        <v>1990.8421262193906</v>
      </c>
      <c r="AS370" s="22"/>
      <c r="AT370" s="22"/>
      <c r="AU370" s="22"/>
      <c r="AV370" s="22"/>
      <c r="AW370" s="22">
        <f t="shared" si="471"/>
        <v>1990.8421262193906</v>
      </c>
      <c r="AX370" s="2"/>
      <c r="AY370" s="2"/>
      <c r="AZ370" s="2">
        <v>1990.84</v>
      </c>
      <c r="BA370" s="2"/>
      <c r="BB370" s="2"/>
      <c r="BC370" s="2"/>
      <c r="BD370" s="2">
        <f t="shared" si="496"/>
        <v>1990.84</v>
      </c>
      <c r="BE370" s="2">
        <f t="shared" si="498"/>
        <v>2.1262193906750326E-3</v>
      </c>
      <c r="BF370" s="2">
        <f t="shared" si="501"/>
        <v>-1990.84</v>
      </c>
      <c r="BG370" s="2">
        <v>995</v>
      </c>
      <c r="BH370" s="2">
        <v>1500</v>
      </c>
      <c r="BI370" s="2"/>
      <c r="BJ370" s="2"/>
      <c r="BK370" s="2"/>
      <c r="BL370" s="2">
        <v>1500</v>
      </c>
      <c r="BM370" s="2">
        <v>1500</v>
      </c>
      <c r="BN370" s="2"/>
      <c r="BO370" s="2"/>
      <c r="BP370" s="2"/>
      <c r="BQ370" s="2">
        <v>1500</v>
      </c>
      <c r="BR370" s="22">
        <f t="shared" si="499"/>
        <v>1500</v>
      </c>
      <c r="BS370" s="2"/>
      <c r="BT370" s="402">
        <f t="shared" si="420"/>
        <v>0</v>
      </c>
    </row>
    <row r="371" spans="1:72" x14ac:dyDescent="0.2">
      <c r="A371" s="19"/>
      <c r="B371" s="20"/>
      <c r="C371" s="20"/>
      <c r="D371" s="20"/>
      <c r="E371" s="20"/>
      <c r="F371" s="20"/>
      <c r="G371" s="20"/>
      <c r="H371" s="20"/>
      <c r="I371" s="32">
        <v>38113</v>
      </c>
      <c r="J371" s="33" t="s">
        <v>258</v>
      </c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22"/>
      <c r="W371" s="22"/>
      <c r="X371" s="34"/>
      <c r="Y371" s="34"/>
      <c r="Z371" s="34"/>
      <c r="AA371" s="34">
        <v>25000</v>
      </c>
      <c r="AB371" s="34"/>
      <c r="AC371" s="34">
        <v>25000</v>
      </c>
      <c r="AD371" s="34">
        <v>28000</v>
      </c>
      <c r="AE371" s="34"/>
      <c r="AF371" s="34"/>
      <c r="AG371" s="37">
        <f t="shared" si="500"/>
        <v>28000</v>
      </c>
      <c r="AH371" s="34">
        <v>28000</v>
      </c>
      <c r="AI371" s="34">
        <v>28000</v>
      </c>
      <c r="AJ371" s="2">
        <v>16000</v>
      </c>
      <c r="AK371" s="34">
        <v>30000</v>
      </c>
      <c r="AL371" s="34">
        <v>15000</v>
      </c>
      <c r="AM371" s="34"/>
      <c r="AN371" s="2">
        <f t="shared" si="467"/>
        <v>45000</v>
      </c>
      <c r="AO371" s="22">
        <f t="shared" si="490"/>
        <v>5972.5263786581718</v>
      </c>
      <c r="AP371" s="2">
        <v>35000</v>
      </c>
      <c r="AQ371" s="2"/>
      <c r="AR371" s="22">
        <f t="shared" si="491"/>
        <v>4645.298294511912</v>
      </c>
      <c r="AS371" s="22">
        <v>2322.64</v>
      </c>
      <c r="AT371" s="22">
        <v>2322.64</v>
      </c>
      <c r="AU371" s="22"/>
      <c r="AV371" s="22"/>
      <c r="AW371" s="22">
        <f t="shared" si="471"/>
        <v>4645.298294511912</v>
      </c>
      <c r="AX371" s="2"/>
      <c r="AY371" s="2"/>
      <c r="AZ371" s="2">
        <v>4645.3</v>
      </c>
      <c r="BA371" s="2"/>
      <c r="BB371" s="2"/>
      <c r="BC371" s="2"/>
      <c r="BD371" s="2">
        <f t="shared" si="496"/>
        <v>4645.3</v>
      </c>
      <c r="BE371" s="2">
        <f t="shared" si="498"/>
        <v>-1.7054880881914869E-3</v>
      </c>
      <c r="BF371" s="2">
        <f t="shared" si="501"/>
        <v>-4645.3</v>
      </c>
      <c r="BG371" s="2">
        <v>3483.96</v>
      </c>
      <c r="BH371" s="2">
        <v>5000</v>
      </c>
      <c r="BI371" s="2">
        <v>2500</v>
      </c>
      <c r="BJ371" s="2"/>
      <c r="BK371" s="2"/>
      <c r="BL371" s="2">
        <v>6000</v>
      </c>
      <c r="BM371" s="2">
        <v>6000</v>
      </c>
      <c r="BN371" s="2">
        <v>6000</v>
      </c>
      <c r="BO371" s="2"/>
      <c r="BP371" s="2"/>
      <c r="BQ371" s="2">
        <v>5000</v>
      </c>
      <c r="BR371" s="22">
        <f t="shared" si="499"/>
        <v>6000</v>
      </c>
      <c r="BS371" s="2">
        <v>6000</v>
      </c>
      <c r="BT371" s="402">
        <f t="shared" si="420"/>
        <v>100</v>
      </c>
    </row>
    <row r="372" spans="1:72" x14ac:dyDescent="0.2">
      <c r="A372" s="19"/>
      <c r="B372" s="20"/>
      <c r="C372" s="20"/>
      <c r="D372" s="20"/>
      <c r="E372" s="20"/>
      <c r="F372" s="20"/>
      <c r="G372" s="20"/>
      <c r="H372" s="20"/>
      <c r="I372" s="32">
        <v>38113</v>
      </c>
      <c r="J372" s="33" t="s">
        <v>259</v>
      </c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22"/>
      <c r="W372" s="22"/>
      <c r="X372" s="34"/>
      <c r="Y372" s="34"/>
      <c r="Z372" s="34"/>
      <c r="AA372" s="34">
        <v>10000</v>
      </c>
      <c r="AB372" s="34"/>
      <c r="AC372" s="34">
        <v>10000</v>
      </c>
      <c r="AD372" s="34">
        <v>10000</v>
      </c>
      <c r="AE372" s="34"/>
      <c r="AF372" s="34"/>
      <c r="AG372" s="37">
        <f t="shared" si="500"/>
        <v>10000</v>
      </c>
      <c r="AH372" s="34">
        <v>5000</v>
      </c>
      <c r="AI372" s="34">
        <v>10000</v>
      </c>
      <c r="AJ372" s="2">
        <v>5000</v>
      </c>
      <c r="AK372" s="34">
        <v>10000</v>
      </c>
      <c r="AL372" s="34"/>
      <c r="AM372" s="34"/>
      <c r="AN372" s="2">
        <f t="shared" si="467"/>
        <v>10000</v>
      </c>
      <c r="AO372" s="22">
        <f t="shared" si="490"/>
        <v>1327.2280841462605</v>
      </c>
      <c r="AP372" s="2">
        <v>15000</v>
      </c>
      <c r="AQ372" s="2"/>
      <c r="AR372" s="22">
        <f t="shared" si="491"/>
        <v>1990.8421262193906</v>
      </c>
      <c r="AS372" s="22">
        <v>955.42</v>
      </c>
      <c r="AT372" s="22">
        <v>955.42</v>
      </c>
      <c r="AU372" s="22"/>
      <c r="AV372" s="22"/>
      <c r="AW372" s="22">
        <f t="shared" si="471"/>
        <v>1990.8421262193906</v>
      </c>
      <c r="AX372" s="2"/>
      <c r="AY372" s="2"/>
      <c r="AZ372" s="2">
        <v>1990.84</v>
      </c>
      <c r="BA372" s="2"/>
      <c r="BB372" s="2"/>
      <c r="BC372" s="2"/>
      <c r="BD372" s="2">
        <f t="shared" si="496"/>
        <v>1990.84</v>
      </c>
      <c r="BE372" s="2">
        <f t="shared" si="498"/>
        <v>2.1262193906750326E-3</v>
      </c>
      <c r="BF372" s="2">
        <f t="shared" si="501"/>
        <v>-1990.84</v>
      </c>
      <c r="BG372" s="2">
        <v>1990.84</v>
      </c>
      <c r="BH372" s="2">
        <v>2000</v>
      </c>
      <c r="BI372" s="2">
        <v>1000</v>
      </c>
      <c r="BJ372" s="2"/>
      <c r="BK372" s="2"/>
      <c r="BL372" s="2">
        <v>2000</v>
      </c>
      <c r="BM372" s="2">
        <v>2000</v>
      </c>
      <c r="BN372" s="2">
        <v>2300</v>
      </c>
      <c r="BO372" s="2">
        <v>300</v>
      </c>
      <c r="BP372" s="2"/>
      <c r="BQ372" s="2">
        <v>2000</v>
      </c>
      <c r="BR372" s="22">
        <f t="shared" si="499"/>
        <v>2300</v>
      </c>
      <c r="BS372" s="2">
        <v>2300</v>
      </c>
      <c r="BT372" s="402">
        <f t="shared" si="420"/>
        <v>100</v>
      </c>
    </row>
    <row r="373" spans="1:72" x14ac:dyDescent="0.2">
      <c r="A373" s="19"/>
      <c r="B373" s="20"/>
      <c r="C373" s="20"/>
      <c r="D373" s="20"/>
      <c r="E373" s="20"/>
      <c r="F373" s="20"/>
      <c r="G373" s="20"/>
      <c r="H373" s="20"/>
      <c r="I373" s="32">
        <v>38113</v>
      </c>
      <c r="J373" s="33" t="s">
        <v>263</v>
      </c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22"/>
      <c r="W373" s="22"/>
      <c r="X373" s="34"/>
      <c r="Y373" s="34"/>
      <c r="Z373" s="34"/>
      <c r="AA373" s="34">
        <v>2000</v>
      </c>
      <c r="AB373" s="34"/>
      <c r="AC373" s="34">
        <v>2000</v>
      </c>
      <c r="AD373" s="34">
        <v>2000</v>
      </c>
      <c r="AE373" s="34"/>
      <c r="AF373" s="34"/>
      <c r="AG373" s="37">
        <f t="shared" si="500"/>
        <v>2000</v>
      </c>
      <c r="AH373" s="34">
        <v>2000</v>
      </c>
      <c r="AI373" s="34">
        <v>2000</v>
      </c>
      <c r="AJ373" s="2">
        <v>2000</v>
      </c>
      <c r="AK373" s="34">
        <v>2000</v>
      </c>
      <c r="AL373" s="34"/>
      <c r="AM373" s="34"/>
      <c r="AN373" s="2">
        <f t="shared" si="467"/>
        <v>2000</v>
      </c>
      <c r="AO373" s="22">
        <f t="shared" si="490"/>
        <v>265.44561682925212</v>
      </c>
      <c r="AP373" s="2">
        <v>2000</v>
      </c>
      <c r="AQ373" s="2"/>
      <c r="AR373" s="22">
        <f t="shared" si="491"/>
        <v>265.44561682925212</v>
      </c>
      <c r="AS373" s="22"/>
      <c r="AT373" s="22"/>
      <c r="AU373" s="22"/>
      <c r="AV373" s="22"/>
      <c r="AW373" s="22">
        <f t="shared" si="471"/>
        <v>265.44561682925212</v>
      </c>
      <c r="AX373" s="2"/>
      <c r="AY373" s="2"/>
      <c r="AZ373" s="2">
        <v>265.45</v>
      </c>
      <c r="BA373" s="2"/>
      <c r="BB373" s="2"/>
      <c r="BC373" s="2"/>
      <c r="BD373" s="2">
        <f t="shared" si="496"/>
        <v>265.45</v>
      </c>
      <c r="BE373" s="2">
        <f t="shared" si="498"/>
        <v>-4.3831707478716453E-3</v>
      </c>
      <c r="BF373" s="2">
        <f t="shared" si="501"/>
        <v>-265.45</v>
      </c>
      <c r="BG373" s="2">
        <v>265.45</v>
      </c>
      <c r="BH373" s="2">
        <v>265</v>
      </c>
      <c r="BI373" s="2"/>
      <c r="BJ373" s="2"/>
      <c r="BK373" s="2"/>
      <c r="BL373" s="2">
        <v>265</v>
      </c>
      <c r="BM373" s="2">
        <v>265</v>
      </c>
      <c r="BN373" s="2"/>
      <c r="BO373" s="2"/>
      <c r="BP373" s="2">
        <v>265</v>
      </c>
      <c r="BQ373" s="2">
        <v>265</v>
      </c>
      <c r="BR373" s="22">
        <f t="shared" si="499"/>
        <v>0</v>
      </c>
      <c r="BS373" s="2"/>
      <c r="BT373" s="402">
        <v>0</v>
      </c>
    </row>
    <row r="374" spans="1:72" x14ac:dyDescent="0.2">
      <c r="A374" s="19"/>
      <c r="B374" s="20"/>
      <c r="C374" s="20"/>
      <c r="D374" s="20"/>
      <c r="E374" s="20"/>
      <c r="F374" s="20"/>
      <c r="G374" s="20"/>
      <c r="H374" s="20"/>
      <c r="I374" s="32">
        <v>38113</v>
      </c>
      <c r="J374" s="33" t="s">
        <v>65</v>
      </c>
      <c r="K374" s="34">
        <v>77000</v>
      </c>
      <c r="L374" s="34">
        <v>30000</v>
      </c>
      <c r="M374" s="34">
        <v>30000</v>
      </c>
      <c r="N374" s="34">
        <v>17000</v>
      </c>
      <c r="O374" s="34">
        <v>17000</v>
      </c>
      <c r="P374" s="34">
        <v>15000</v>
      </c>
      <c r="Q374" s="34">
        <v>15000</v>
      </c>
      <c r="R374" s="34">
        <v>12000</v>
      </c>
      <c r="S374" s="34">
        <v>15000</v>
      </c>
      <c r="T374" s="34">
        <v>8500</v>
      </c>
      <c r="U374" s="34"/>
      <c r="V374" s="22">
        <f t="shared" si="432"/>
        <v>100</v>
      </c>
      <c r="W374" s="22">
        <v>15000</v>
      </c>
      <c r="X374" s="34">
        <v>30000</v>
      </c>
      <c r="Y374" s="34">
        <v>70000</v>
      </c>
      <c r="Z374" s="34">
        <v>90000</v>
      </c>
      <c r="AA374" s="34">
        <v>21000</v>
      </c>
      <c r="AB374" s="34">
        <v>28000</v>
      </c>
      <c r="AC374" s="34">
        <v>21000</v>
      </c>
      <c r="AD374" s="34">
        <v>18000</v>
      </c>
      <c r="AE374" s="34"/>
      <c r="AF374" s="34"/>
      <c r="AG374" s="37">
        <f t="shared" si="500"/>
        <v>18000</v>
      </c>
      <c r="AH374" s="34">
        <v>4500</v>
      </c>
      <c r="AI374" s="34">
        <v>18000</v>
      </c>
      <c r="AJ374" s="2">
        <v>4500</v>
      </c>
      <c r="AK374" s="34">
        <v>18000</v>
      </c>
      <c r="AL374" s="34"/>
      <c r="AM374" s="34"/>
      <c r="AN374" s="2">
        <f t="shared" si="467"/>
        <v>18000</v>
      </c>
      <c r="AO374" s="22">
        <f t="shared" si="490"/>
        <v>2389.0105514632687</v>
      </c>
      <c r="AP374" s="2">
        <v>18000</v>
      </c>
      <c r="AQ374" s="2"/>
      <c r="AR374" s="22">
        <f t="shared" si="491"/>
        <v>2389.0105514632687</v>
      </c>
      <c r="AS374" s="22">
        <v>750</v>
      </c>
      <c r="AT374" s="22">
        <v>750</v>
      </c>
      <c r="AU374" s="22"/>
      <c r="AV374" s="22"/>
      <c r="AW374" s="22">
        <f t="shared" si="471"/>
        <v>2389.0105514632687</v>
      </c>
      <c r="AX374" s="2"/>
      <c r="AY374" s="2"/>
      <c r="AZ374" s="2">
        <v>2389.0100000000002</v>
      </c>
      <c r="BA374" s="2"/>
      <c r="BB374" s="2"/>
      <c r="BC374" s="2"/>
      <c r="BD374" s="2">
        <f t="shared" si="496"/>
        <v>2389.0100000000002</v>
      </c>
      <c r="BE374" s="2">
        <f t="shared" si="498"/>
        <v>5.51463268493535E-4</v>
      </c>
      <c r="BF374" s="2">
        <f t="shared" si="501"/>
        <v>-2389.0100000000002</v>
      </c>
      <c r="BG374" s="2">
        <v>1445.45</v>
      </c>
      <c r="BH374" s="2">
        <v>2000</v>
      </c>
      <c r="BI374" s="2">
        <v>760</v>
      </c>
      <c r="BJ374" s="2"/>
      <c r="BK374" s="2"/>
      <c r="BL374" s="2">
        <v>2000</v>
      </c>
      <c r="BM374" s="2">
        <v>2000</v>
      </c>
      <c r="BN374" s="2">
        <v>1000</v>
      </c>
      <c r="BO374" s="2"/>
      <c r="BP374" s="2"/>
      <c r="BQ374" s="2">
        <v>1754.06</v>
      </c>
      <c r="BR374" s="22">
        <f t="shared" si="499"/>
        <v>2000</v>
      </c>
      <c r="BS374" s="2">
        <v>1000</v>
      </c>
      <c r="BT374" s="402">
        <f t="shared" si="420"/>
        <v>50</v>
      </c>
    </row>
    <row r="375" spans="1:72" x14ac:dyDescent="0.2">
      <c r="A375" s="19"/>
      <c r="B375" s="20"/>
      <c r="C375" s="20"/>
      <c r="D375" s="20"/>
      <c r="E375" s="20"/>
      <c r="F375" s="20"/>
      <c r="G375" s="20"/>
      <c r="H375" s="20"/>
      <c r="I375" s="32">
        <v>38113</v>
      </c>
      <c r="J375" s="33" t="s">
        <v>274</v>
      </c>
      <c r="K375" s="34"/>
      <c r="L375" s="34"/>
      <c r="M375" s="34"/>
      <c r="N375" s="34"/>
      <c r="O375" s="34"/>
      <c r="P375" s="34">
        <v>50000</v>
      </c>
      <c r="Q375" s="34">
        <v>50000</v>
      </c>
      <c r="R375" s="34">
        <v>43400</v>
      </c>
      <c r="S375" s="34">
        <v>70000</v>
      </c>
      <c r="T375" s="34">
        <v>46800</v>
      </c>
      <c r="U375" s="34"/>
      <c r="V375" s="22">
        <f t="shared" si="432"/>
        <v>140</v>
      </c>
      <c r="W375" s="34">
        <v>95000</v>
      </c>
      <c r="X375" s="34">
        <v>20000</v>
      </c>
      <c r="Y375" s="34">
        <v>20000</v>
      </c>
      <c r="Z375" s="34">
        <v>50000</v>
      </c>
      <c r="AA375" s="34">
        <v>50000</v>
      </c>
      <c r="AB375" s="34">
        <v>5000</v>
      </c>
      <c r="AC375" s="34">
        <v>100000</v>
      </c>
      <c r="AD375" s="34">
        <v>100000</v>
      </c>
      <c r="AE375" s="34"/>
      <c r="AF375" s="34"/>
      <c r="AG375" s="37">
        <f t="shared" si="500"/>
        <v>100000</v>
      </c>
      <c r="AH375" s="34">
        <v>40000</v>
      </c>
      <c r="AI375" s="34">
        <v>100000</v>
      </c>
      <c r="AJ375" s="2">
        <v>50000</v>
      </c>
      <c r="AK375" s="34">
        <v>150000</v>
      </c>
      <c r="AL375" s="34">
        <v>25000</v>
      </c>
      <c r="AM375" s="34"/>
      <c r="AN375" s="2">
        <f t="shared" si="467"/>
        <v>175000</v>
      </c>
      <c r="AO375" s="22">
        <f t="shared" si="490"/>
        <v>23226.491472559559</v>
      </c>
      <c r="AP375" s="2">
        <v>125000</v>
      </c>
      <c r="AQ375" s="2"/>
      <c r="AR375" s="22">
        <f t="shared" si="491"/>
        <v>16590.351051828256</v>
      </c>
      <c r="AS375" s="22">
        <v>6000</v>
      </c>
      <c r="AT375" s="22">
        <v>6000</v>
      </c>
      <c r="AU375" s="22"/>
      <c r="AV375" s="22"/>
      <c r="AW375" s="22">
        <f t="shared" si="471"/>
        <v>16590.351051828256</v>
      </c>
      <c r="AX375" s="2"/>
      <c r="AY375" s="2"/>
      <c r="AZ375" s="2">
        <v>16590.349999999999</v>
      </c>
      <c r="BA375" s="2"/>
      <c r="BB375" s="2"/>
      <c r="BC375" s="2"/>
      <c r="BD375" s="2">
        <f t="shared" si="496"/>
        <v>16590.349999999999</v>
      </c>
      <c r="BE375" s="2">
        <f t="shared" si="498"/>
        <v>1.0518282579141669E-3</v>
      </c>
      <c r="BF375" s="2">
        <f t="shared" si="501"/>
        <v>-16590.349999999999</v>
      </c>
      <c r="BG375" s="2">
        <v>9000</v>
      </c>
      <c r="BH375" s="2">
        <v>15000</v>
      </c>
      <c r="BI375" s="2">
        <v>7000</v>
      </c>
      <c r="BJ375" s="2"/>
      <c r="BK375" s="2"/>
      <c r="BL375" s="2">
        <v>15000</v>
      </c>
      <c r="BM375" s="2">
        <v>15000</v>
      </c>
      <c r="BN375" s="2">
        <v>7500</v>
      </c>
      <c r="BO375" s="2"/>
      <c r="BP375" s="2"/>
      <c r="BQ375" s="2">
        <v>10500</v>
      </c>
      <c r="BR375" s="22">
        <f t="shared" si="499"/>
        <v>15000</v>
      </c>
      <c r="BS375" s="2">
        <v>7500</v>
      </c>
      <c r="BT375" s="402">
        <f t="shared" si="420"/>
        <v>50</v>
      </c>
    </row>
    <row r="376" spans="1:72" x14ac:dyDescent="0.2">
      <c r="A376" s="29" t="s">
        <v>144</v>
      </c>
      <c r="B376" s="38"/>
      <c r="C376" s="38"/>
      <c r="D376" s="38"/>
      <c r="E376" s="38"/>
      <c r="F376" s="38"/>
      <c r="G376" s="38"/>
      <c r="H376" s="38"/>
      <c r="I376" s="26" t="s">
        <v>145</v>
      </c>
      <c r="J376" s="27" t="s">
        <v>146</v>
      </c>
      <c r="K376" s="28">
        <f t="shared" ref="K376:AE381" si="502">SUM(K377)</f>
        <v>398010</v>
      </c>
      <c r="L376" s="28">
        <f t="shared" si="502"/>
        <v>170000</v>
      </c>
      <c r="M376" s="28">
        <f t="shared" si="502"/>
        <v>170000</v>
      </c>
      <c r="N376" s="28">
        <f t="shared" si="502"/>
        <v>36000</v>
      </c>
      <c r="O376" s="28">
        <f t="shared" si="502"/>
        <v>36000</v>
      </c>
      <c r="P376" s="28">
        <f t="shared" si="502"/>
        <v>70000</v>
      </c>
      <c r="Q376" s="28">
        <f t="shared" si="502"/>
        <v>70000</v>
      </c>
      <c r="R376" s="28">
        <f t="shared" si="502"/>
        <v>40000</v>
      </c>
      <c r="S376" s="28">
        <f t="shared" si="502"/>
        <v>80000</v>
      </c>
      <c r="T376" s="28">
        <f t="shared" si="502"/>
        <v>45000</v>
      </c>
      <c r="U376" s="28">
        <f t="shared" si="502"/>
        <v>0</v>
      </c>
      <c r="V376" s="28">
        <f t="shared" si="502"/>
        <v>114.28571428571428</v>
      </c>
      <c r="W376" s="28">
        <f t="shared" si="502"/>
        <v>100000</v>
      </c>
      <c r="X376" s="28">
        <f t="shared" si="502"/>
        <v>150000</v>
      </c>
      <c r="Y376" s="28">
        <f t="shared" si="502"/>
        <v>174000</v>
      </c>
      <c r="Z376" s="28">
        <f t="shared" si="502"/>
        <v>207000</v>
      </c>
      <c r="AA376" s="28">
        <f t="shared" si="502"/>
        <v>207000</v>
      </c>
      <c r="AB376" s="28">
        <f t="shared" si="502"/>
        <v>135700</v>
      </c>
      <c r="AC376" s="28">
        <f t="shared" si="502"/>
        <v>207000</v>
      </c>
      <c r="AD376" s="28">
        <f t="shared" si="502"/>
        <v>207000</v>
      </c>
      <c r="AE376" s="28">
        <f t="shared" si="502"/>
        <v>0</v>
      </c>
      <c r="AF376" s="28">
        <f t="shared" ref="AF376:AQ381" si="503">SUM(AF377)</f>
        <v>0</v>
      </c>
      <c r="AG376" s="28">
        <f t="shared" si="503"/>
        <v>207000</v>
      </c>
      <c r="AH376" s="28">
        <f t="shared" si="503"/>
        <v>138000</v>
      </c>
      <c r="AI376" s="28">
        <f t="shared" si="503"/>
        <v>207000</v>
      </c>
      <c r="AJ376" s="28">
        <f t="shared" si="503"/>
        <v>115000</v>
      </c>
      <c r="AK376" s="28">
        <f t="shared" si="503"/>
        <v>293000</v>
      </c>
      <c r="AL376" s="28">
        <f t="shared" si="503"/>
        <v>130000</v>
      </c>
      <c r="AM376" s="28">
        <f t="shared" si="503"/>
        <v>0</v>
      </c>
      <c r="AN376" s="28">
        <f t="shared" si="503"/>
        <v>423000</v>
      </c>
      <c r="AO376" s="22">
        <f t="shared" si="490"/>
        <v>56141.747959386819</v>
      </c>
      <c r="AP376" s="28">
        <f t="shared" si="503"/>
        <v>431000</v>
      </c>
      <c r="AQ376" s="28">
        <f t="shared" si="503"/>
        <v>0</v>
      </c>
      <c r="AR376" s="22">
        <f t="shared" si="491"/>
        <v>57203.530426703823</v>
      </c>
      <c r="AS376" s="22"/>
      <c r="AT376" s="22">
        <f t="shared" ref="AT376:AV377" si="504">SUM(AT377)</f>
        <v>44392.25</v>
      </c>
      <c r="AU376" s="22">
        <f t="shared" si="504"/>
        <v>0</v>
      </c>
      <c r="AV376" s="22">
        <f t="shared" si="504"/>
        <v>0</v>
      </c>
      <c r="AW376" s="22">
        <f t="shared" si="471"/>
        <v>57203.530426703823</v>
      </c>
      <c r="AX376" s="2"/>
      <c r="AY376" s="2"/>
      <c r="AZ376" s="2"/>
      <c r="BA376" s="2"/>
      <c r="BB376" s="2"/>
      <c r="BC376" s="2"/>
      <c r="BD376" s="2">
        <f t="shared" si="496"/>
        <v>0</v>
      </c>
      <c r="BE376" s="2">
        <f t="shared" si="498"/>
        <v>57203.530426703823</v>
      </c>
      <c r="BF376" s="2">
        <f t="shared" si="501"/>
        <v>0</v>
      </c>
      <c r="BG376" s="2">
        <f>SUM(BG377)</f>
        <v>59690.01</v>
      </c>
      <c r="BH376" s="2">
        <f>SUM(BH377)</f>
        <v>66400</v>
      </c>
      <c r="BI376" s="2">
        <f t="shared" ref="BI376:BS376" si="505">SUM(BI377)</f>
        <v>41150</v>
      </c>
      <c r="BJ376" s="2">
        <f t="shared" si="505"/>
        <v>0</v>
      </c>
      <c r="BK376" s="2">
        <f t="shared" si="505"/>
        <v>0</v>
      </c>
      <c r="BL376" s="2">
        <f t="shared" si="505"/>
        <v>69400</v>
      </c>
      <c r="BM376" s="2">
        <f t="shared" si="505"/>
        <v>69400</v>
      </c>
      <c r="BN376" s="2">
        <f t="shared" si="505"/>
        <v>92150</v>
      </c>
      <c r="BO376" s="2">
        <f t="shared" si="505"/>
        <v>23300</v>
      </c>
      <c r="BP376" s="2">
        <f t="shared" si="505"/>
        <v>0</v>
      </c>
      <c r="BQ376" s="2">
        <f t="shared" si="505"/>
        <v>83850</v>
      </c>
      <c r="BR376" s="2">
        <f t="shared" si="505"/>
        <v>92700</v>
      </c>
      <c r="BS376" s="2">
        <f t="shared" si="505"/>
        <v>92150</v>
      </c>
      <c r="BT376" s="402">
        <f t="shared" si="420"/>
        <v>99.406688241639699</v>
      </c>
    </row>
    <row r="377" spans="1:72" x14ac:dyDescent="0.2">
      <c r="A377" s="19" t="s">
        <v>149</v>
      </c>
      <c r="B377" s="20"/>
      <c r="C377" s="20"/>
      <c r="D377" s="20"/>
      <c r="E377" s="20"/>
      <c r="F377" s="20"/>
      <c r="G377" s="20"/>
      <c r="H377" s="20"/>
      <c r="I377" s="32" t="s">
        <v>147</v>
      </c>
      <c r="J377" s="33" t="s">
        <v>171</v>
      </c>
      <c r="K377" s="34">
        <f t="shared" si="502"/>
        <v>398010</v>
      </c>
      <c r="L377" s="34">
        <f t="shared" si="502"/>
        <v>170000</v>
      </c>
      <c r="M377" s="34">
        <f t="shared" si="502"/>
        <v>170000</v>
      </c>
      <c r="N377" s="22">
        <f t="shared" si="502"/>
        <v>36000</v>
      </c>
      <c r="O377" s="22">
        <f t="shared" si="502"/>
        <v>36000</v>
      </c>
      <c r="P377" s="22">
        <f t="shared" si="502"/>
        <v>70000</v>
      </c>
      <c r="Q377" s="22">
        <f t="shared" si="502"/>
        <v>70000</v>
      </c>
      <c r="R377" s="22">
        <f t="shared" si="502"/>
        <v>40000</v>
      </c>
      <c r="S377" s="22">
        <f t="shared" si="502"/>
        <v>80000</v>
      </c>
      <c r="T377" s="22">
        <f t="shared" si="502"/>
        <v>45000</v>
      </c>
      <c r="U377" s="22">
        <f t="shared" si="502"/>
        <v>0</v>
      </c>
      <c r="V377" s="22">
        <f t="shared" si="502"/>
        <v>114.28571428571428</v>
      </c>
      <c r="W377" s="22">
        <f t="shared" si="502"/>
        <v>100000</v>
      </c>
      <c r="X377" s="22">
        <f t="shared" si="502"/>
        <v>150000</v>
      </c>
      <c r="Y377" s="22">
        <f t="shared" si="502"/>
        <v>174000</v>
      </c>
      <c r="Z377" s="22">
        <f t="shared" si="502"/>
        <v>207000</v>
      </c>
      <c r="AA377" s="22">
        <f t="shared" si="502"/>
        <v>207000</v>
      </c>
      <c r="AB377" s="22">
        <f t="shared" si="502"/>
        <v>135700</v>
      </c>
      <c r="AC377" s="22">
        <f t="shared" si="502"/>
        <v>207000</v>
      </c>
      <c r="AD377" s="22">
        <f t="shared" si="502"/>
        <v>207000</v>
      </c>
      <c r="AE377" s="22">
        <f t="shared" si="502"/>
        <v>0</v>
      </c>
      <c r="AF377" s="22">
        <f t="shared" si="503"/>
        <v>0</v>
      </c>
      <c r="AG377" s="22">
        <f t="shared" si="503"/>
        <v>207000</v>
      </c>
      <c r="AH377" s="22">
        <f t="shared" si="503"/>
        <v>138000</v>
      </c>
      <c r="AI377" s="22">
        <f t="shared" si="503"/>
        <v>207000</v>
      </c>
      <c r="AJ377" s="22">
        <f t="shared" si="503"/>
        <v>115000</v>
      </c>
      <c r="AK377" s="22">
        <f t="shared" si="503"/>
        <v>293000</v>
      </c>
      <c r="AL377" s="22">
        <f t="shared" si="503"/>
        <v>130000</v>
      </c>
      <c r="AM377" s="22">
        <f t="shared" si="503"/>
        <v>0</v>
      </c>
      <c r="AN377" s="22">
        <f t="shared" si="503"/>
        <v>423000</v>
      </c>
      <c r="AO377" s="22">
        <f t="shared" si="490"/>
        <v>56141.747959386819</v>
      </c>
      <c r="AP377" s="22">
        <f t="shared" si="503"/>
        <v>431000</v>
      </c>
      <c r="AQ377" s="22">
        <f t="shared" si="503"/>
        <v>0</v>
      </c>
      <c r="AR377" s="22">
        <f t="shared" si="491"/>
        <v>57203.530426703823</v>
      </c>
      <c r="AS377" s="22"/>
      <c r="AT377" s="22">
        <f t="shared" si="504"/>
        <v>44392.25</v>
      </c>
      <c r="AU377" s="22">
        <f t="shared" si="504"/>
        <v>0</v>
      </c>
      <c r="AV377" s="22">
        <f t="shared" si="504"/>
        <v>0</v>
      </c>
      <c r="AW377" s="22">
        <f t="shared" si="471"/>
        <v>57203.530426703823</v>
      </c>
      <c r="AX377" s="2"/>
      <c r="AY377" s="2"/>
      <c r="AZ377" s="2"/>
      <c r="BA377" s="2"/>
      <c r="BB377" s="2"/>
      <c r="BC377" s="2"/>
      <c r="BD377" s="2">
        <f t="shared" si="496"/>
        <v>0</v>
      </c>
      <c r="BE377" s="2">
        <f t="shared" si="498"/>
        <v>57203.530426703823</v>
      </c>
      <c r="BF377" s="2">
        <f t="shared" si="501"/>
        <v>0</v>
      </c>
      <c r="BG377" s="2">
        <f>SUM(BG380)</f>
        <v>59690.01</v>
      </c>
      <c r="BH377" s="2">
        <f>SUM(BH380)</f>
        <v>66400</v>
      </c>
      <c r="BI377" s="2">
        <f t="shared" ref="BI377:BS377" si="506">SUM(BI380)</f>
        <v>41150</v>
      </c>
      <c r="BJ377" s="2">
        <f t="shared" si="506"/>
        <v>0</v>
      </c>
      <c r="BK377" s="2">
        <f t="shared" si="506"/>
        <v>0</v>
      </c>
      <c r="BL377" s="2">
        <f t="shared" si="506"/>
        <v>69400</v>
      </c>
      <c r="BM377" s="2">
        <f t="shared" si="506"/>
        <v>69400</v>
      </c>
      <c r="BN377" s="2">
        <f t="shared" si="506"/>
        <v>92150</v>
      </c>
      <c r="BO377" s="2">
        <f t="shared" si="506"/>
        <v>23300</v>
      </c>
      <c r="BP377" s="2">
        <f t="shared" si="506"/>
        <v>0</v>
      </c>
      <c r="BQ377" s="2">
        <f t="shared" si="506"/>
        <v>83850</v>
      </c>
      <c r="BR377" s="2">
        <f t="shared" si="506"/>
        <v>92700</v>
      </c>
      <c r="BS377" s="2">
        <f t="shared" si="506"/>
        <v>92150</v>
      </c>
      <c r="BT377" s="402">
        <f t="shared" si="420"/>
        <v>99.406688241639699</v>
      </c>
    </row>
    <row r="378" spans="1:72" hidden="1" x14ac:dyDescent="0.2">
      <c r="A378" s="19"/>
      <c r="B378" s="20"/>
      <c r="C378" s="20"/>
      <c r="D378" s="20"/>
      <c r="E378" s="20"/>
      <c r="F378" s="20"/>
      <c r="G378" s="20"/>
      <c r="H378" s="20"/>
      <c r="I378" s="26" t="s">
        <v>148</v>
      </c>
      <c r="J378" s="27"/>
      <c r="K378" s="28">
        <f t="shared" ref="K378:AQ378" si="507">SUM(K380)</f>
        <v>398010</v>
      </c>
      <c r="L378" s="28">
        <f t="shared" si="507"/>
        <v>170000</v>
      </c>
      <c r="M378" s="28">
        <f t="shared" si="507"/>
        <v>170000</v>
      </c>
      <c r="N378" s="28">
        <f t="shared" si="507"/>
        <v>36000</v>
      </c>
      <c r="O378" s="28">
        <f t="shared" si="507"/>
        <v>36000</v>
      </c>
      <c r="P378" s="28">
        <f t="shared" si="507"/>
        <v>70000</v>
      </c>
      <c r="Q378" s="28">
        <f t="shared" si="507"/>
        <v>70000</v>
      </c>
      <c r="R378" s="28">
        <f t="shared" si="507"/>
        <v>40000</v>
      </c>
      <c r="S378" s="28">
        <f t="shared" si="507"/>
        <v>80000</v>
      </c>
      <c r="T378" s="28">
        <f t="shared" si="507"/>
        <v>45000</v>
      </c>
      <c r="U378" s="28">
        <f t="shared" si="507"/>
        <v>0</v>
      </c>
      <c r="V378" s="28">
        <f t="shared" si="507"/>
        <v>114.28571428571428</v>
      </c>
      <c r="W378" s="28">
        <f t="shared" si="507"/>
        <v>100000</v>
      </c>
      <c r="X378" s="28">
        <f t="shared" si="507"/>
        <v>150000</v>
      </c>
      <c r="Y378" s="28">
        <f t="shared" si="507"/>
        <v>174000</v>
      </c>
      <c r="Z378" s="28">
        <f t="shared" si="507"/>
        <v>207000</v>
      </c>
      <c r="AA378" s="28">
        <f t="shared" si="507"/>
        <v>207000</v>
      </c>
      <c r="AB378" s="28">
        <f t="shared" si="507"/>
        <v>135700</v>
      </c>
      <c r="AC378" s="28">
        <f t="shared" si="507"/>
        <v>207000</v>
      </c>
      <c r="AD378" s="28">
        <f t="shared" si="507"/>
        <v>207000</v>
      </c>
      <c r="AE378" s="28">
        <f t="shared" si="507"/>
        <v>0</v>
      </c>
      <c r="AF378" s="28">
        <f t="shared" si="507"/>
        <v>0</v>
      </c>
      <c r="AG378" s="28">
        <f t="shared" si="507"/>
        <v>207000</v>
      </c>
      <c r="AH378" s="28">
        <f t="shared" si="507"/>
        <v>138000</v>
      </c>
      <c r="AI378" s="28">
        <f t="shared" si="507"/>
        <v>207000</v>
      </c>
      <c r="AJ378" s="28">
        <f t="shared" si="507"/>
        <v>115000</v>
      </c>
      <c r="AK378" s="28">
        <f t="shared" si="507"/>
        <v>293000</v>
      </c>
      <c r="AL378" s="28">
        <f t="shared" si="507"/>
        <v>130000</v>
      </c>
      <c r="AM378" s="28">
        <f t="shared" si="507"/>
        <v>0</v>
      </c>
      <c r="AN378" s="28">
        <f t="shared" si="507"/>
        <v>423000</v>
      </c>
      <c r="AO378" s="22">
        <f t="shared" si="490"/>
        <v>56141.747959386819</v>
      </c>
      <c r="AP378" s="28">
        <f t="shared" si="507"/>
        <v>431000</v>
      </c>
      <c r="AQ378" s="28">
        <f t="shared" si="507"/>
        <v>0</v>
      </c>
      <c r="AR378" s="22">
        <f t="shared" si="491"/>
        <v>57203.530426703823</v>
      </c>
      <c r="AS378" s="22"/>
      <c r="AT378" s="22">
        <f t="shared" ref="AT378:AV378" si="508">SUM(AT380)</f>
        <v>44392.25</v>
      </c>
      <c r="AU378" s="22">
        <f t="shared" si="508"/>
        <v>0</v>
      </c>
      <c r="AV378" s="22">
        <f t="shared" si="508"/>
        <v>0</v>
      </c>
      <c r="AW378" s="22">
        <f t="shared" si="471"/>
        <v>57203.530426703823</v>
      </c>
      <c r="AX378" s="2"/>
      <c r="AY378" s="2"/>
      <c r="AZ378" s="2"/>
      <c r="BA378" s="2"/>
      <c r="BB378" s="2"/>
      <c r="BC378" s="2"/>
      <c r="BD378" s="2">
        <f t="shared" si="496"/>
        <v>0</v>
      </c>
      <c r="BE378" s="2">
        <f t="shared" si="498"/>
        <v>57203.530426703823</v>
      </c>
      <c r="BF378" s="2">
        <f t="shared" si="501"/>
        <v>0</v>
      </c>
      <c r="BG378" s="2"/>
      <c r="BH378" s="2">
        <f>SUM(BH377)</f>
        <v>66400</v>
      </c>
      <c r="BI378" s="2">
        <f t="shared" ref="BI378:BS378" si="509">SUM(BI377)</f>
        <v>41150</v>
      </c>
      <c r="BJ378" s="2">
        <f t="shared" si="509"/>
        <v>0</v>
      </c>
      <c r="BK378" s="2">
        <f t="shared" si="509"/>
        <v>0</v>
      </c>
      <c r="BL378" s="2">
        <f t="shared" si="509"/>
        <v>69400</v>
      </c>
      <c r="BM378" s="2">
        <f t="shared" si="509"/>
        <v>69400</v>
      </c>
      <c r="BN378" s="2">
        <f t="shared" si="509"/>
        <v>92150</v>
      </c>
      <c r="BO378" s="2">
        <f t="shared" si="509"/>
        <v>23300</v>
      </c>
      <c r="BP378" s="2">
        <f t="shared" si="509"/>
        <v>0</v>
      </c>
      <c r="BQ378" s="2"/>
      <c r="BR378" s="2">
        <f t="shared" si="509"/>
        <v>92700</v>
      </c>
      <c r="BS378" s="2">
        <f t="shared" si="509"/>
        <v>92150</v>
      </c>
      <c r="BT378" s="402">
        <f t="shared" si="420"/>
        <v>99.406688241639699</v>
      </c>
    </row>
    <row r="379" spans="1:72" hidden="1" x14ac:dyDescent="0.2">
      <c r="A379" s="19"/>
      <c r="B379" s="31" t="s">
        <v>369</v>
      </c>
      <c r="C379" s="20"/>
      <c r="D379" s="31"/>
      <c r="E379" s="20"/>
      <c r="F379" s="20"/>
      <c r="G379" s="20"/>
      <c r="H379" s="20"/>
      <c r="I379" s="39" t="s">
        <v>370</v>
      </c>
      <c r="J379" s="33" t="s">
        <v>1</v>
      </c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2">
        <f t="shared" si="490"/>
        <v>0</v>
      </c>
      <c r="AP379" s="28">
        <v>431000</v>
      </c>
      <c r="AQ379" s="28"/>
      <c r="AR379" s="22">
        <f t="shared" si="491"/>
        <v>57203.530426703823</v>
      </c>
      <c r="AS379" s="22"/>
      <c r="AT379" s="22">
        <v>431000</v>
      </c>
      <c r="AU379" s="22"/>
      <c r="AV379" s="22"/>
      <c r="AW379" s="22">
        <f t="shared" si="471"/>
        <v>57203.530426703823</v>
      </c>
      <c r="AX379" s="2"/>
      <c r="AY379" s="2"/>
      <c r="AZ379" s="2"/>
      <c r="BA379" s="2"/>
      <c r="BB379" s="2"/>
      <c r="BC379" s="2"/>
      <c r="BD379" s="2">
        <f t="shared" si="496"/>
        <v>0</v>
      </c>
      <c r="BE379" s="2">
        <f t="shared" si="498"/>
        <v>57203.530426703823</v>
      </c>
      <c r="BF379" s="2">
        <f t="shared" si="501"/>
        <v>0</v>
      </c>
      <c r="BG379" s="2"/>
      <c r="BH379" s="2">
        <v>66400</v>
      </c>
      <c r="BI379" s="2">
        <v>66400</v>
      </c>
      <c r="BJ379" s="2">
        <v>66400</v>
      </c>
      <c r="BK379" s="2">
        <v>66400</v>
      </c>
      <c r="BL379" s="2"/>
      <c r="BM379" s="2"/>
      <c r="BN379" s="2"/>
      <c r="BO379" s="2"/>
      <c r="BP379" s="2"/>
      <c r="BQ379" s="2"/>
      <c r="BR379" s="22">
        <f>SUM(BM379+BO379-BP379)</f>
        <v>0</v>
      </c>
      <c r="BS379" s="2"/>
      <c r="BT379" s="402" t="e">
        <f t="shared" si="420"/>
        <v>#DIV/0!</v>
      </c>
    </row>
    <row r="380" spans="1:72" x14ac:dyDescent="0.2">
      <c r="A380" s="29"/>
      <c r="B380" s="35"/>
      <c r="C380" s="35"/>
      <c r="D380" s="35"/>
      <c r="E380" s="35"/>
      <c r="F380" s="35"/>
      <c r="G380" s="35"/>
      <c r="H380" s="35"/>
      <c r="I380" s="21">
        <v>3</v>
      </c>
      <c r="J380" s="5" t="s">
        <v>4</v>
      </c>
      <c r="K380" s="22">
        <f t="shared" si="502"/>
        <v>398010</v>
      </c>
      <c r="L380" s="22">
        <f t="shared" si="502"/>
        <v>170000</v>
      </c>
      <c r="M380" s="22">
        <f t="shared" si="502"/>
        <v>170000</v>
      </c>
      <c r="N380" s="22">
        <f t="shared" si="502"/>
        <v>36000</v>
      </c>
      <c r="O380" s="22">
        <f t="shared" si="502"/>
        <v>36000</v>
      </c>
      <c r="P380" s="22">
        <f t="shared" si="502"/>
        <v>70000</v>
      </c>
      <c r="Q380" s="22">
        <f t="shared" si="502"/>
        <v>70000</v>
      </c>
      <c r="R380" s="22">
        <f t="shared" si="502"/>
        <v>40000</v>
      </c>
      <c r="S380" s="22">
        <f t="shared" si="502"/>
        <v>80000</v>
      </c>
      <c r="T380" s="22">
        <f t="shared" si="502"/>
        <v>45000</v>
      </c>
      <c r="U380" s="22">
        <f t="shared" si="502"/>
        <v>0</v>
      </c>
      <c r="V380" s="22">
        <f t="shared" si="502"/>
        <v>114.28571428571428</v>
      </c>
      <c r="W380" s="22">
        <f t="shared" si="502"/>
        <v>100000</v>
      </c>
      <c r="X380" s="22">
        <f t="shared" si="502"/>
        <v>150000</v>
      </c>
      <c r="Y380" s="22">
        <f t="shared" si="502"/>
        <v>174000</v>
      </c>
      <c r="Z380" s="22">
        <f t="shared" si="502"/>
        <v>207000</v>
      </c>
      <c r="AA380" s="22">
        <f t="shared" si="502"/>
        <v>207000</v>
      </c>
      <c r="AB380" s="22">
        <f t="shared" si="502"/>
        <v>135700</v>
      </c>
      <c r="AC380" s="22">
        <f t="shared" si="502"/>
        <v>207000</v>
      </c>
      <c r="AD380" s="22">
        <f t="shared" si="502"/>
        <v>207000</v>
      </c>
      <c r="AE380" s="22">
        <f t="shared" si="502"/>
        <v>0</v>
      </c>
      <c r="AF380" s="22">
        <f t="shared" si="503"/>
        <v>0</v>
      </c>
      <c r="AG380" s="22">
        <f t="shared" si="503"/>
        <v>207000</v>
      </c>
      <c r="AH380" s="22">
        <f t="shared" si="503"/>
        <v>138000</v>
      </c>
      <c r="AI380" s="22">
        <f t="shared" si="503"/>
        <v>207000</v>
      </c>
      <c r="AJ380" s="22">
        <f t="shared" si="503"/>
        <v>115000</v>
      </c>
      <c r="AK380" s="22">
        <f t="shared" si="503"/>
        <v>293000</v>
      </c>
      <c r="AL380" s="22">
        <f t="shared" si="503"/>
        <v>130000</v>
      </c>
      <c r="AM380" s="22">
        <f t="shared" si="503"/>
        <v>0</v>
      </c>
      <c r="AN380" s="22">
        <f t="shared" si="503"/>
        <v>423000</v>
      </c>
      <c r="AO380" s="22">
        <f t="shared" si="490"/>
        <v>56141.747959386819</v>
      </c>
      <c r="AP380" s="22">
        <f t="shared" si="503"/>
        <v>431000</v>
      </c>
      <c r="AQ380" s="22">
        <f t="shared" si="503"/>
        <v>0</v>
      </c>
      <c r="AR380" s="22">
        <f t="shared" si="491"/>
        <v>57203.530426703823</v>
      </c>
      <c r="AS380" s="22"/>
      <c r="AT380" s="22">
        <f t="shared" ref="AT380:AV381" si="510">SUM(AT381)</f>
        <v>44392.25</v>
      </c>
      <c r="AU380" s="22">
        <f t="shared" si="510"/>
        <v>0</v>
      </c>
      <c r="AV380" s="22">
        <f t="shared" si="510"/>
        <v>0</v>
      </c>
      <c r="AW380" s="22">
        <f t="shared" si="471"/>
        <v>57203.530426703823</v>
      </c>
      <c r="AX380" s="2"/>
      <c r="AY380" s="2"/>
      <c r="AZ380" s="2"/>
      <c r="BA380" s="2"/>
      <c r="BB380" s="2"/>
      <c r="BC380" s="2"/>
      <c r="BD380" s="2">
        <f t="shared" si="496"/>
        <v>0</v>
      </c>
      <c r="BE380" s="2">
        <f t="shared" si="498"/>
        <v>57203.530426703823</v>
      </c>
      <c r="BF380" s="2">
        <f t="shared" si="501"/>
        <v>0</v>
      </c>
      <c r="BG380" s="2">
        <f>SUM(BG381)</f>
        <v>59690.01</v>
      </c>
      <c r="BH380" s="2">
        <f>SUM(BH381)</f>
        <v>66400</v>
      </c>
      <c r="BI380" s="2">
        <f t="shared" ref="BI380:BS381" si="511">SUM(BI381)</f>
        <v>41150</v>
      </c>
      <c r="BJ380" s="2">
        <f t="shared" si="511"/>
        <v>0</v>
      </c>
      <c r="BK380" s="2">
        <f t="shared" si="511"/>
        <v>0</v>
      </c>
      <c r="BL380" s="2">
        <f t="shared" si="511"/>
        <v>69400</v>
      </c>
      <c r="BM380" s="2">
        <f t="shared" si="511"/>
        <v>69400</v>
      </c>
      <c r="BN380" s="2">
        <f t="shared" si="511"/>
        <v>92150</v>
      </c>
      <c r="BO380" s="2">
        <f t="shared" si="511"/>
        <v>23300</v>
      </c>
      <c r="BP380" s="2">
        <f t="shared" si="511"/>
        <v>0</v>
      </c>
      <c r="BQ380" s="2">
        <f t="shared" si="511"/>
        <v>83850</v>
      </c>
      <c r="BR380" s="2">
        <f t="shared" si="511"/>
        <v>92700</v>
      </c>
      <c r="BS380" s="2">
        <f t="shared" si="511"/>
        <v>92150</v>
      </c>
      <c r="BT380" s="402">
        <f t="shared" si="420"/>
        <v>99.406688241639699</v>
      </c>
    </row>
    <row r="381" spans="1:72" x14ac:dyDescent="0.2">
      <c r="A381" s="29"/>
      <c r="B381" s="35" t="s">
        <v>370</v>
      </c>
      <c r="C381" s="35"/>
      <c r="D381" s="35"/>
      <c r="E381" s="35"/>
      <c r="F381" s="35"/>
      <c r="G381" s="35"/>
      <c r="H381" s="35"/>
      <c r="I381" s="21">
        <v>38</v>
      </c>
      <c r="J381" s="5" t="s">
        <v>14</v>
      </c>
      <c r="K381" s="22">
        <f t="shared" ref="K381:V381" si="512">SUM(K383)</f>
        <v>398010</v>
      </c>
      <c r="L381" s="22">
        <f t="shared" si="512"/>
        <v>170000</v>
      </c>
      <c r="M381" s="22">
        <f t="shared" si="512"/>
        <v>170000</v>
      </c>
      <c r="N381" s="22">
        <f t="shared" si="512"/>
        <v>36000</v>
      </c>
      <c r="O381" s="22">
        <f>SUM(O383)</f>
        <v>36000</v>
      </c>
      <c r="P381" s="22">
        <f t="shared" si="512"/>
        <v>70000</v>
      </c>
      <c r="Q381" s="22">
        <f>SUM(Q383)</f>
        <v>70000</v>
      </c>
      <c r="R381" s="22">
        <f t="shared" si="512"/>
        <v>40000</v>
      </c>
      <c r="S381" s="22">
        <f t="shared" si="512"/>
        <v>80000</v>
      </c>
      <c r="T381" s="22">
        <f t="shared" si="512"/>
        <v>45000</v>
      </c>
      <c r="U381" s="22">
        <f t="shared" si="512"/>
        <v>0</v>
      </c>
      <c r="V381" s="22">
        <f t="shared" si="512"/>
        <v>114.28571428571428</v>
      </c>
      <c r="W381" s="22">
        <f>SUM(W382)</f>
        <v>100000</v>
      </c>
      <c r="X381" s="22">
        <f t="shared" si="502"/>
        <v>150000</v>
      </c>
      <c r="Y381" s="22">
        <f t="shared" si="502"/>
        <v>174000</v>
      </c>
      <c r="Z381" s="22">
        <f t="shared" si="502"/>
        <v>207000</v>
      </c>
      <c r="AA381" s="22">
        <f t="shared" si="502"/>
        <v>207000</v>
      </c>
      <c r="AB381" s="22">
        <f t="shared" si="502"/>
        <v>135700</v>
      </c>
      <c r="AC381" s="22">
        <f t="shared" si="502"/>
        <v>207000</v>
      </c>
      <c r="AD381" s="22">
        <f t="shared" si="502"/>
        <v>207000</v>
      </c>
      <c r="AE381" s="22">
        <f t="shared" si="502"/>
        <v>0</v>
      </c>
      <c r="AF381" s="22">
        <f t="shared" si="503"/>
        <v>0</v>
      </c>
      <c r="AG381" s="22">
        <f t="shared" si="503"/>
        <v>207000</v>
      </c>
      <c r="AH381" s="22">
        <f t="shared" si="503"/>
        <v>138000</v>
      </c>
      <c r="AI381" s="22">
        <f t="shared" si="503"/>
        <v>207000</v>
      </c>
      <c r="AJ381" s="22">
        <f t="shared" si="503"/>
        <v>115000</v>
      </c>
      <c r="AK381" s="22">
        <f t="shared" si="503"/>
        <v>293000</v>
      </c>
      <c r="AL381" s="22">
        <f t="shared" si="503"/>
        <v>130000</v>
      </c>
      <c r="AM381" s="22">
        <f t="shared" si="503"/>
        <v>0</v>
      </c>
      <c r="AN381" s="22">
        <f t="shared" si="503"/>
        <v>423000</v>
      </c>
      <c r="AO381" s="22">
        <f t="shared" si="490"/>
        <v>56141.747959386819</v>
      </c>
      <c r="AP381" s="22">
        <f t="shared" si="503"/>
        <v>431000</v>
      </c>
      <c r="AQ381" s="22"/>
      <c r="AR381" s="22">
        <f t="shared" si="491"/>
        <v>57203.530426703823</v>
      </c>
      <c r="AS381" s="22"/>
      <c r="AT381" s="22">
        <f t="shared" si="510"/>
        <v>44392.25</v>
      </c>
      <c r="AU381" s="22">
        <f t="shared" si="510"/>
        <v>0</v>
      </c>
      <c r="AV381" s="22">
        <f t="shared" si="510"/>
        <v>0</v>
      </c>
      <c r="AW381" s="22">
        <f t="shared" si="471"/>
        <v>57203.530426703823</v>
      </c>
      <c r="AX381" s="2"/>
      <c r="AY381" s="2"/>
      <c r="AZ381" s="2"/>
      <c r="BA381" s="2"/>
      <c r="BB381" s="2"/>
      <c r="BC381" s="2"/>
      <c r="BD381" s="2">
        <f t="shared" si="496"/>
        <v>0</v>
      </c>
      <c r="BE381" s="2">
        <f t="shared" si="498"/>
        <v>57203.530426703823</v>
      </c>
      <c r="BF381" s="2">
        <f t="shared" si="501"/>
        <v>0</v>
      </c>
      <c r="BG381" s="2">
        <f>SUM(BG382)</f>
        <v>59690.01</v>
      </c>
      <c r="BH381" s="2">
        <f>SUM(BH382)</f>
        <v>66400</v>
      </c>
      <c r="BI381" s="2">
        <f t="shared" si="511"/>
        <v>41150</v>
      </c>
      <c r="BJ381" s="2">
        <f t="shared" si="511"/>
        <v>0</v>
      </c>
      <c r="BK381" s="2">
        <f t="shared" si="511"/>
        <v>0</v>
      </c>
      <c r="BL381" s="2">
        <f t="shared" si="511"/>
        <v>69400</v>
      </c>
      <c r="BM381" s="2">
        <f t="shared" si="511"/>
        <v>69400</v>
      </c>
      <c r="BN381" s="2">
        <f t="shared" si="511"/>
        <v>92150</v>
      </c>
      <c r="BO381" s="2">
        <f t="shared" si="511"/>
        <v>23300</v>
      </c>
      <c r="BP381" s="2">
        <f t="shared" si="511"/>
        <v>0</v>
      </c>
      <c r="BQ381" s="2">
        <f t="shared" si="511"/>
        <v>83850</v>
      </c>
      <c r="BR381" s="2">
        <f t="shared" si="511"/>
        <v>92700</v>
      </c>
      <c r="BS381" s="2">
        <f t="shared" si="511"/>
        <v>92150</v>
      </c>
      <c r="BT381" s="402">
        <f t="shared" si="420"/>
        <v>99.406688241639699</v>
      </c>
    </row>
    <row r="382" spans="1:72" x14ac:dyDescent="0.2">
      <c r="A382" s="24"/>
      <c r="B382" s="31"/>
      <c r="C382" s="20"/>
      <c r="D382" s="20"/>
      <c r="E382" s="20"/>
      <c r="F382" s="20"/>
      <c r="G382" s="20"/>
      <c r="H382" s="20"/>
      <c r="I382" s="32">
        <v>381</v>
      </c>
      <c r="J382" s="33" t="s">
        <v>73</v>
      </c>
      <c r="K382" s="34">
        <f t="shared" ref="K382:V382" si="513">SUM(K383)</f>
        <v>398010</v>
      </c>
      <c r="L382" s="34">
        <f t="shared" si="513"/>
        <v>170000</v>
      </c>
      <c r="M382" s="34">
        <f t="shared" si="513"/>
        <v>170000</v>
      </c>
      <c r="N382" s="34">
        <f t="shared" si="513"/>
        <v>36000</v>
      </c>
      <c r="O382" s="34">
        <f t="shared" si="513"/>
        <v>36000</v>
      </c>
      <c r="P382" s="34">
        <f t="shared" si="513"/>
        <v>70000</v>
      </c>
      <c r="Q382" s="34">
        <f t="shared" si="513"/>
        <v>70000</v>
      </c>
      <c r="R382" s="34">
        <f t="shared" si="513"/>
        <v>40000</v>
      </c>
      <c r="S382" s="34">
        <f t="shared" si="513"/>
        <v>80000</v>
      </c>
      <c r="T382" s="34">
        <f t="shared" si="513"/>
        <v>45000</v>
      </c>
      <c r="U382" s="34">
        <f t="shared" si="513"/>
        <v>0</v>
      </c>
      <c r="V382" s="34">
        <f t="shared" si="513"/>
        <v>114.28571428571428</v>
      </c>
      <c r="W382" s="34">
        <f>SUM(W383:W383)</f>
        <v>100000</v>
      </c>
      <c r="X382" s="34">
        <f t="shared" ref="X382:AN382" si="514">SUM(X383:X385)</f>
        <v>150000</v>
      </c>
      <c r="Y382" s="34">
        <f t="shared" si="514"/>
        <v>174000</v>
      </c>
      <c r="Z382" s="34">
        <f t="shared" si="514"/>
        <v>207000</v>
      </c>
      <c r="AA382" s="34">
        <f t="shared" si="514"/>
        <v>207000</v>
      </c>
      <c r="AB382" s="34">
        <f t="shared" si="514"/>
        <v>135700</v>
      </c>
      <c r="AC382" s="34">
        <f t="shared" si="514"/>
        <v>207000</v>
      </c>
      <c r="AD382" s="34">
        <f t="shared" si="514"/>
        <v>207000</v>
      </c>
      <c r="AE382" s="34">
        <f t="shared" si="514"/>
        <v>0</v>
      </c>
      <c r="AF382" s="34">
        <f t="shared" si="514"/>
        <v>0</v>
      </c>
      <c r="AG382" s="34">
        <f t="shared" si="514"/>
        <v>207000</v>
      </c>
      <c r="AH382" s="34">
        <f t="shared" si="514"/>
        <v>138000</v>
      </c>
      <c r="AI382" s="34">
        <f t="shared" si="514"/>
        <v>207000</v>
      </c>
      <c r="AJ382" s="34">
        <f t="shared" si="514"/>
        <v>115000</v>
      </c>
      <c r="AK382" s="34">
        <f t="shared" si="514"/>
        <v>293000</v>
      </c>
      <c r="AL382" s="34">
        <f t="shared" si="514"/>
        <v>130000</v>
      </c>
      <c r="AM382" s="34">
        <f t="shared" si="514"/>
        <v>0</v>
      </c>
      <c r="AN382" s="34">
        <f t="shared" si="514"/>
        <v>423000</v>
      </c>
      <c r="AO382" s="22">
        <f t="shared" si="490"/>
        <v>56141.747959386819</v>
      </c>
      <c r="AP382" s="34">
        <f>SUM(AP383:AP385)</f>
        <v>431000</v>
      </c>
      <c r="AQ382" s="34"/>
      <c r="AR382" s="22">
        <f t="shared" si="491"/>
        <v>57203.530426703823</v>
      </c>
      <c r="AS382" s="22"/>
      <c r="AT382" s="22">
        <f>SUM(AT383:AT385)</f>
        <v>44392.25</v>
      </c>
      <c r="AU382" s="22">
        <f>SUM(AU383:AU385)</f>
        <v>0</v>
      </c>
      <c r="AV382" s="22">
        <f>SUM(AV383:AV385)</f>
        <v>0</v>
      </c>
      <c r="AW382" s="22">
        <f t="shared" si="471"/>
        <v>57203.530426703823</v>
      </c>
      <c r="AX382" s="2"/>
      <c r="AY382" s="2"/>
      <c r="AZ382" s="2"/>
      <c r="BA382" s="2"/>
      <c r="BB382" s="2"/>
      <c r="BC382" s="2"/>
      <c r="BD382" s="2">
        <f t="shared" si="496"/>
        <v>0</v>
      </c>
      <c r="BE382" s="2">
        <f t="shared" si="498"/>
        <v>57203.530426703823</v>
      </c>
      <c r="BF382" s="2">
        <f t="shared" si="501"/>
        <v>0</v>
      </c>
      <c r="BG382" s="2">
        <f>SUM(BG383:BG385)</f>
        <v>59690.01</v>
      </c>
      <c r="BH382" s="2">
        <f>SUM(BH383:BH385)</f>
        <v>66400</v>
      </c>
      <c r="BI382" s="2">
        <f t="shared" ref="BI382:BS382" si="515">SUM(BI383:BI385)</f>
        <v>41150</v>
      </c>
      <c r="BJ382" s="2">
        <f t="shared" si="515"/>
        <v>0</v>
      </c>
      <c r="BK382" s="2">
        <f t="shared" si="515"/>
        <v>0</v>
      </c>
      <c r="BL382" s="2">
        <f t="shared" si="515"/>
        <v>69400</v>
      </c>
      <c r="BM382" s="2">
        <f t="shared" si="515"/>
        <v>69400</v>
      </c>
      <c r="BN382" s="2">
        <f t="shared" si="515"/>
        <v>92150</v>
      </c>
      <c r="BO382" s="2">
        <f t="shared" si="515"/>
        <v>23300</v>
      </c>
      <c r="BP382" s="2">
        <f t="shared" si="515"/>
        <v>0</v>
      </c>
      <c r="BQ382" s="2">
        <f t="shared" si="515"/>
        <v>83850</v>
      </c>
      <c r="BR382" s="2">
        <f t="shared" si="515"/>
        <v>92700</v>
      </c>
      <c r="BS382" s="2">
        <f t="shared" si="515"/>
        <v>92150</v>
      </c>
      <c r="BT382" s="402">
        <f t="shared" si="420"/>
        <v>99.406688241639699</v>
      </c>
    </row>
    <row r="383" spans="1:72" x14ac:dyDescent="0.2">
      <c r="A383" s="24"/>
      <c r="B383" s="31"/>
      <c r="C383" s="20"/>
      <c r="D383" s="20"/>
      <c r="E383" s="20"/>
      <c r="F383" s="20"/>
      <c r="G383" s="20"/>
      <c r="H383" s="31"/>
      <c r="I383" s="32">
        <v>38112</v>
      </c>
      <c r="J383" s="33" t="s">
        <v>256</v>
      </c>
      <c r="K383" s="34">
        <v>398010</v>
      </c>
      <c r="L383" s="34">
        <v>170000</v>
      </c>
      <c r="M383" s="34">
        <v>170000</v>
      </c>
      <c r="N383" s="34">
        <v>36000</v>
      </c>
      <c r="O383" s="34">
        <v>36000</v>
      </c>
      <c r="P383" s="34">
        <v>70000</v>
      </c>
      <c r="Q383" s="34">
        <v>70000</v>
      </c>
      <c r="R383" s="34">
        <v>40000</v>
      </c>
      <c r="S383" s="34">
        <v>80000</v>
      </c>
      <c r="T383" s="34">
        <v>45000</v>
      </c>
      <c r="U383" s="34"/>
      <c r="V383" s="22">
        <f t="shared" si="432"/>
        <v>114.28571428571428</v>
      </c>
      <c r="W383" s="34">
        <v>100000</v>
      </c>
      <c r="X383" s="34">
        <v>150000</v>
      </c>
      <c r="Y383" s="34">
        <v>165000</v>
      </c>
      <c r="Z383" s="34">
        <v>180000</v>
      </c>
      <c r="AA383" s="34">
        <v>180000</v>
      </c>
      <c r="AB383" s="34">
        <v>117200</v>
      </c>
      <c r="AC383" s="34">
        <v>180000</v>
      </c>
      <c r="AD383" s="34">
        <v>180000</v>
      </c>
      <c r="AE383" s="34"/>
      <c r="AF383" s="34"/>
      <c r="AG383" s="37">
        <f>SUM(AD383+AE383-AF383)</f>
        <v>180000</v>
      </c>
      <c r="AH383" s="34">
        <v>125000</v>
      </c>
      <c r="AI383" s="34">
        <v>180000</v>
      </c>
      <c r="AJ383" s="2">
        <v>93000</v>
      </c>
      <c r="AK383" s="34">
        <v>266000</v>
      </c>
      <c r="AL383" s="34">
        <v>130000</v>
      </c>
      <c r="AM383" s="34"/>
      <c r="AN383" s="2">
        <f t="shared" si="467"/>
        <v>396000</v>
      </c>
      <c r="AO383" s="22">
        <f t="shared" si="490"/>
        <v>52558.232132191915</v>
      </c>
      <c r="AP383" s="2">
        <v>400000</v>
      </c>
      <c r="AQ383" s="2"/>
      <c r="AR383" s="22">
        <f t="shared" si="491"/>
        <v>53089.123365850421</v>
      </c>
      <c r="AS383" s="22">
        <v>42000</v>
      </c>
      <c r="AT383" s="22">
        <v>42000</v>
      </c>
      <c r="AU383" s="22"/>
      <c r="AV383" s="22"/>
      <c r="AW383" s="22">
        <f t="shared" si="471"/>
        <v>53089.123365850421</v>
      </c>
      <c r="AX383" s="2"/>
      <c r="AY383" s="2"/>
      <c r="AZ383" s="2">
        <v>53089.120000000003</v>
      </c>
      <c r="BA383" s="2"/>
      <c r="BB383" s="2"/>
      <c r="BC383" s="2"/>
      <c r="BD383" s="2">
        <f t="shared" si="496"/>
        <v>53089.120000000003</v>
      </c>
      <c r="BE383" s="2">
        <f t="shared" si="498"/>
        <v>3.3658504180493765E-3</v>
      </c>
      <c r="BF383" s="2">
        <f t="shared" si="501"/>
        <v>-53089.120000000003</v>
      </c>
      <c r="BG383" s="2">
        <v>57000</v>
      </c>
      <c r="BH383" s="2">
        <v>60000</v>
      </c>
      <c r="BI383" s="2">
        <v>39500</v>
      </c>
      <c r="BJ383" s="2"/>
      <c r="BK383" s="2"/>
      <c r="BL383" s="2">
        <v>63000</v>
      </c>
      <c r="BM383" s="2">
        <v>63000</v>
      </c>
      <c r="BN383" s="2">
        <v>84500</v>
      </c>
      <c r="BO383" s="2">
        <v>22000</v>
      </c>
      <c r="BP383" s="2"/>
      <c r="BQ383" s="2">
        <v>77500</v>
      </c>
      <c r="BR383" s="22">
        <f>SUM(BM383+BO383-BP383)</f>
        <v>85000</v>
      </c>
      <c r="BS383" s="2">
        <v>84500</v>
      </c>
      <c r="BT383" s="402">
        <f t="shared" si="420"/>
        <v>99.411764705882348</v>
      </c>
    </row>
    <row r="384" spans="1:72" x14ac:dyDescent="0.2">
      <c r="A384" s="24"/>
      <c r="B384" s="31"/>
      <c r="C384" s="20"/>
      <c r="D384" s="20"/>
      <c r="E384" s="20"/>
      <c r="F384" s="20"/>
      <c r="G384" s="20"/>
      <c r="H384" s="31"/>
      <c r="I384" s="32">
        <v>38112</v>
      </c>
      <c r="J384" s="33" t="s">
        <v>236</v>
      </c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22"/>
      <c r="W384" s="34"/>
      <c r="X384" s="34"/>
      <c r="Y384" s="34">
        <v>3000</v>
      </c>
      <c r="Z384" s="34">
        <v>18000</v>
      </c>
      <c r="AA384" s="34">
        <v>18000</v>
      </c>
      <c r="AB384" s="34">
        <v>13500</v>
      </c>
      <c r="AC384" s="34">
        <v>18000</v>
      </c>
      <c r="AD384" s="34">
        <v>18000</v>
      </c>
      <c r="AE384" s="34"/>
      <c r="AF384" s="34"/>
      <c r="AG384" s="37">
        <f t="shared" ref="AG384:AG385" si="516">SUM(AD384+AE384-AF384)</f>
        <v>18000</v>
      </c>
      <c r="AH384" s="34">
        <v>7000</v>
      </c>
      <c r="AI384" s="34">
        <v>18000</v>
      </c>
      <c r="AJ384" s="2">
        <v>18000</v>
      </c>
      <c r="AK384" s="34">
        <v>18000</v>
      </c>
      <c r="AL384" s="34"/>
      <c r="AM384" s="34"/>
      <c r="AN384" s="2">
        <f t="shared" si="467"/>
        <v>18000</v>
      </c>
      <c r="AO384" s="22">
        <f t="shared" si="490"/>
        <v>2389.0105514632687</v>
      </c>
      <c r="AP384" s="2">
        <v>18000</v>
      </c>
      <c r="AQ384" s="2"/>
      <c r="AR384" s="22">
        <f t="shared" si="491"/>
        <v>2389.0105514632687</v>
      </c>
      <c r="AS384" s="22">
        <v>1397.25</v>
      </c>
      <c r="AT384" s="22">
        <v>1397.25</v>
      </c>
      <c r="AU384" s="22"/>
      <c r="AV384" s="22"/>
      <c r="AW384" s="22">
        <f t="shared" si="471"/>
        <v>2389.0105514632687</v>
      </c>
      <c r="AX384" s="2"/>
      <c r="AY384" s="2"/>
      <c r="AZ384" s="2">
        <v>2389.0100000000002</v>
      </c>
      <c r="BA384" s="2"/>
      <c r="BB384" s="2"/>
      <c r="BC384" s="2"/>
      <c r="BD384" s="2">
        <f t="shared" si="496"/>
        <v>2389.0100000000002</v>
      </c>
      <c r="BE384" s="2">
        <f t="shared" si="498"/>
        <v>5.51463268493535E-4</v>
      </c>
      <c r="BF384" s="2">
        <f t="shared" si="501"/>
        <v>-2389.0100000000002</v>
      </c>
      <c r="BG384" s="2">
        <v>2390.0100000000002</v>
      </c>
      <c r="BH384" s="2">
        <v>2400</v>
      </c>
      <c r="BI384" s="2">
        <v>1500</v>
      </c>
      <c r="BJ384" s="2"/>
      <c r="BK384" s="2"/>
      <c r="BL384" s="2">
        <v>2400</v>
      </c>
      <c r="BM384" s="2">
        <v>2400</v>
      </c>
      <c r="BN384" s="2">
        <v>3150</v>
      </c>
      <c r="BO384" s="2">
        <v>800</v>
      </c>
      <c r="BP384" s="2"/>
      <c r="BQ384" s="2">
        <v>2400</v>
      </c>
      <c r="BR384" s="22">
        <f>SUM(BM384+BO384-BP384)</f>
        <v>3200</v>
      </c>
      <c r="BS384" s="2">
        <v>3150</v>
      </c>
      <c r="BT384" s="402">
        <f t="shared" si="420"/>
        <v>98.4375</v>
      </c>
    </row>
    <row r="385" spans="1:72" x14ac:dyDescent="0.2">
      <c r="A385" s="24"/>
      <c r="B385" s="31"/>
      <c r="C385" s="20"/>
      <c r="D385" s="20"/>
      <c r="E385" s="20"/>
      <c r="F385" s="20"/>
      <c r="G385" s="20"/>
      <c r="H385" s="31"/>
      <c r="I385" s="32">
        <v>38112</v>
      </c>
      <c r="J385" s="33" t="s">
        <v>237</v>
      </c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22"/>
      <c r="W385" s="34"/>
      <c r="X385" s="34"/>
      <c r="Y385" s="34">
        <v>6000</v>
      </c>
      <c r="Z385" s="34">
        <v>9000</v>
      </c>
      <c r="AA385" s="34">
        <v>9000</v>
      </c>
      <c r="AB385" s="34">
        <v>5000</v>
      </c>
      <c r="AC385" s="34">
        <v>9000</v>
      </c>
      <c r="AD385" s="34">
        <v>9000</v>
      </c>
      <c r="AE385" s="34"/>
      <c r="AF385" s="34"/>
      <c r="AG385" s="37">
        <f t="shared" si="516"/>
        <v>9000</v>
      </c>
      <c r="AH385" s="34">
        <v>6000</v>
      </c>
      <c r="AI385" s="34">
        <v>9000</v>
      </c>
      <c r="AJ385" s="2">
        <v>4000</v>
      </c>
      <c r="AK385" s="34">
        <v>9000</v>
      </c>
      <c r="AL385" s="34"/>
      <c r="AM385" s="34"/>
      <c r="AN385" s="2">
        <f t="shared" si="467"/>
        <v>9000</v>
      </c>
      <c r="AO385" s="22">
        <f t="shared" si="490"/>
        <v>1194.5052757316344</v>
      </c>
      <c r="AP385" s="2">
        <v>13000</v>
      </c>
      <c r="AQ385" s="2"/>
      <c r="AR385" s="22">
        <f t="shared" si="491"/>
        <v>1725.3965093901386</v>
      </c>
      <c r="AS385" s="22">
        <v>995</v>
      </c>
      <c r="AT385" s="22">
        <v>995</v>
      </c>
      <c r="AU385" s="22"/>
      <c r="AV385" s="22"/>
      <c r="AW385" s="22">
        <f t="shared" si="471"/>
        <v>1725.3965093901386</v>
      </c>
      <c r="AX385" s="2"/>
      <c r="AY385" s="2"/>
      <c r="AZ385" s="2">
        <v>1725.4</v>
      </c>
      <c r="BA385" s="2"/>
      <c r="BB385" s="2"/>
      <c r="BC385" s="2"/>
      <c r="BD385" s="2">
        <f t="shared" si="496"/>
        <v>1725.4</v>
      </c>
      <c r="BE385" s="2">
        <f t="shared" si="498"/>
        <v>-3.4906098615010706E-3</v>
      </c>
      <c r="BF385" s="2">
        <f t="shared" si="501"/>
        <v>-1725.4</v>
      </c>
      <c r="BG385" s="2">
        <v>300</v>
      </c>
      <c r="BH385" s="2">
        <v>4000</v>
      </c>
      <c r="BI385" s="2">
        <v>150</v>
      </c>
      <c r="BJ385" s="2"/>
      <c r="BK385" s="2"/>
      <c r="BL385" s="2">
        <v>4000</v>
      </c>
      <c r="BM385" s="2">
        <v>4000</v>
      </c>
      <c r="BN385" s="2">
        <v>4500</v>
      </c>
      <c r="BO385" s="2">
        <v>500</v>
      </c>
      <c r="BP385" s="2"/>
      <c r="BQ385" s="2">
        <v>3950</v>
      </c>
      <c r="BR385" s="22">
        <f>SUM(BM385+BO385-BP385)</f>
        <v>4500</v>
      </c>
      <c r="BS385" s="2">
        <v>4500</v>
      </c>
      <c r="BT385" s="402">
        <f t="shared" si="420"/>
        <v>100</v>
      </c>
    </row>
    <row r="386" spans="1:72" x14ac:dyDescent="0.2">
      <c r="A386" s="29" t="s">
        <v>217</v>
      </c>
      <c r="B386" s="38"/>
      <c r="C386" s="38"/>
      <c r="D386" s="38"/>
      <c r="E386" s="38"/>
      <c r="F386" s="38"/>
      <c r="G386" s="38"/>
      <c r="H386" s="38"/>
      <c r="I386" s="26" t="s">
        <v>225</v>
      </c>
      <c r="J386" s="27" t="s">
        <v>317</v>
      </c>
      <c r="K386" s="28">
        <f t="shared" ref="K386:AL392" si="517">SUM(K387)</f>
        <v>0</v>
      </c>
      <c r="L386" s="28">
        <f t="shared" si="517"/>
        <v>105000</v>
      </c>
      <c r="M386" s="28">
        <f t="shared" si="517"/>
        <v>105000</v>
      </c>
      <c r="N386" s="28">
        <f t="shared" si="517"/>
        <v>8000</v>
      </c>
      <c r="O386" s="28">
        <f t="shared" si="517"/>
        <v>8000</v>
      </c>
      <c r="P386" s="28">
        <f t="shared" si="517"/>
        <v>10000</v>
      </c>
      <c r="Q386" s="28">
        <f t="shared" si="517"/>
        <v>10000</v>
      </c>
      <c r="R386" s="28">
        <f t="shared" si="517"/>
        <v>1000</v>
      </c>
      <c r="S386" s="28">
        <f t="shared" si="517"/>
        <v>10000</v>
      </c>
      <c r="T386" s="28">
        <f t="shared" si="517"/>
        <v>3000</v>
      </c>
      <c r="U386" s="28">
        <f t="shared" si="517"/>
        <v>0</v>
      </c>
      <c r="V386" s="28">
        <f t="shared" si="517"/>
        <v>100</v>
      </c>
      <c r="W386" s="28">
        <f t="shared" si="517"/>
        <v>10000</v>
      </c>
      <c r="X386" s="28">
        <f t="shared" si="517"/>
        <v>40000</v>
      </c>
      <c r="Y386" s="28">
        <f t="shared" si="517"/>
        <v>30000</v>
      </c>
      <c r="Z386" s="28">
        <f t="shared" si="517"/>
        <v>30000</v>
      </c>
      <c r="AA386" s="28">
        <f t="shared" si="517"/>
        <v>35000</v>
      </c>
      <c r="AB386" s="28">
        <f t="shared" si="517"/>
        <v>18000</v>
      </c>
      <c r="AC386" s="28">
        <f t="shared" si="517"/>
        <v>315000</v>
      </c>
      <c r="AD386" s="28">
        <f t="shared" si="517"/>
        <v>290000</v>
      </c>
      <c r="AE386" s="28">
        <f t="shared" si="517"/>
        <v>0</v>
      </c>
      <c r="AF386" s="28">
        <f t="shared" si="517"/>
        <v>0</v>
      </c>
      <c r="AG386" s="28">
        <f t="shared" si="517"/>
        <v>290000</v>
      </c>
      <c r="AH386" s="28">
        <f t="shared" si="517"/>
        <v>133000</v>
      </c>
      <c r="AI386" s="28">
        <f t="shared" si="517"/>
        <v>555000</v>
      </c>
      <c r="AJ386" s="28">
        <f t="shared" si="517"/>
        <v>0</v>
      </c>
      <c r="AK386" s="28">
        <f t="shared" si="517"/>
        <v>555000</v>
      </c>
      <c r="AL386" s="28">
        <f t="shared" si="517"/>
        <v>0</v>
      </c>
      <c r="AM386" s="28">
        <f t="shared" ref="AL386:AR392" si="518">SUM(AM387)</f>
        <v>150000</v>
      </c>
      <c r="AN386" s="28">
        <f t="shared" si="518"/>
        <v>405000</v>
      </c>
      <c r="AO386" s="22">
        <f t="shared" si="490"/>
        <v>53752.737407923545</v>
      </c>
      <c r="AP386" s="28">
        <f t="shared" si="518"/>
        <v>260000</v>
      </c>
      <c r="AQ386" s="28">
        <f t="shared" si="518"/>
        <v>0</v>
      </c>
      <c r="AR386" s="22">
        <f t="shared" si="491"/>
        <v>34507.930187802769</v>
      </c>
      <c r="AS386" s="22"/>
      <c r="AT386" s="22">
        <f t="shared" ref="AT386:AV387" si="519">SUM(AT387)</f>
        <v>19054.45</v>
      </c>
      <c r="AU386" s="22">
        <f t="shared" si="519"/>
        <v>0</v>
      </c>
      <c r="AV386" s="22">
        <f t="shared" si="519"/>
        <v>0</v>
      </c>
      <c r="AW386" s="22">
        <f t="shared" si="471"/>
        <v>34507.930187802769</v>
      </c>
      <c r="AX386" s="2"/>
      <c r="AY386" s="2"/>
      <c r="AZ386" s="2"/>
      <c r="BA386" s="2"/>
      <c r="BB386" s="2"/>
      <c r="BC386" s="2"/>
      <c r="BD386" s="2">
        <f t="shared" si="496"/>
        <v>0</v>
      </c>
      <c r="BE386" s="2">
        <f t="shared" si="498"/>
        <v>34507.930187802769</v>
      </c>
      <c r="BF386" s="2">
        <f t="shared" si="501"/>
        <v>0</v>
      </c>
      <c r="BG386" s="2">
        <f>SUM(BG387)</f>
        <v>19754.45</v>
      </c>
      <c r="BH386" s="2">
        <f>SUM(BH387)</f>
        <v>30000</v>
      </c>
      <c r="BI386" s="2">
        <f t="shared" ref="BI386:BS386" si="520">SUM(BI387)</f>
        <v>6480.04</v>
      </c>
      <c r="BJ386" s="2">
        <f t="shared" si="520"/>
        <v>0</v>
      </c>
      <c r="BK386" s="2">
        <f t="shared" si="520"/>
        <v>0</v>
      </c>
      <c r="BL386" s="2">
        <f t="shared" si="520"/>
        <v>30000</v>
      </c>
      <c r="BM386" s="2">
        <f t="shared" si="520"/>
        <v>30000</v>
      </c>
      <c r="BN386" s="2">
        <f t="shared" si="520"/>
        <v>3400</v>
      </c>
      <c r="BO386" s="2">
        <f t="shared" si="520"/>
        <v>0</v>
      </c>
      <c r="BP386" s="2">
        <f t="shared" si="520"/>
        <v>25000</v>
      </c>
      <c r="BQ386" s="2">
        <f t="shared" si="520"/>
        <v>10880.04</v>
      </c>
      <c r="BR386" s="2">
        <f t="shared" si="520"/>
        <v>5000</v>
      </c>
      <c r="BS386" s="2">
        <f t="shared" si="520"/>
        <v>3400</v>
      </c>
      <c r="BT386" s="402">
        <f t="shared" si="420"/>
        <v>68</v>
      </c>
    </row>
    <row r="387" spans="1:72" x14ac:dyDescent="0.2">
      <c r="A387" s="24" t="s">
        <v>218</v>
      </c>
      <c r="B387" s="31"/>
      <c r="C387" s="20"/>
      <c r="D387" s="20"/>
      <c r="E387" s="20"/>
      <c r="F387" s="20"/>
      <c r="G387" s="20"/>
      <c r="H387" s="20"/>
      <c r="I387" s="32" t="s">
        <v>21</v>
      </c>
      <c r="J387" s="33" t="s">
        <v>317</v>
      </c>
      <c r="K387" s="34">
        <f>SUM(K388)</f>
        <v>0</v>
      </c>
      <c r="L387" s="34">
        <f t="shared" si="517"/>
        <v>105000</v>
      </c>
      <c r="M387" s="34">
        <f t="shared" si="517"/>
        <v>105000</v>
      </c>
      <c r="N387" s="34">
        <f t="shared" si="517"/>
        <v>8000</v>
      </c>
      <c r="O387" s="34">
        <f t="shared" si="517"/>
        <v>8000</v>
      </c>
      <c r="P387" s="34">
        <f t="shared" si="517"/>
        <v>10000</v>
      </c>
      <c r="Q387" s="34">
        <f t="shared" si="517"/>
        <v>10000</v>
      </c>
      <c r="R387" s="34">
        <f t="shared" si="517"/>
        <v>1000</v>
      </c>
      <c r="S387" s="34">
        <f t="shared" si="517"/>
        <v>10000</v>
      </c>
      <c r="T387" s="34">
        <f t="shared" si="517"/>
        <v>3000</v>
      </c>
      <c r="U387" s="34">
        <f t="shared" si="517"/>
        <v>0</v>
      </c>
      <c r="V387" s="34">
        <f t="shared" si="517"/>
        <v>100</v>
      </c>
      <c r="W387" s="34">
        <f t="shared" si="517"/>
        <v>10000</v>
      </c>
      <c r="X387" s="34">
        <f t="shared" si="517"/>
        <v>40000</v>
      </c>
      <c r="Y387" s="34">
        <f t="shared" si="517"/>
        <v>30000</v>
      </c>
      <c r="Z387" s="34">
        <f t="shared" si="517"/>
        <v>30000</v>
      </c>
      <c r="AA387" s="34">
        <f t="shared" si="517"/>
        <v>35000</v>
      </c>
      <c r="AB387" s="34">
        <f t="shared" si="517"/>
        <v>18000</v>
      </c>
      <c r="AC387" s="34">
        <f t="shared" si="517"/>
        <v>315000</v>
      </c>
      <c r="AD387" s="34">
        <f t="shared" si="517"/>
        <v>290000</v>
      </c>
      <c r="AE387" s="34">
        <f t="shared" si="517"/>
        <v>0</v>
      </c>
      <c r="AF387" s="34">
        <f t="shared" si="517"/>
        <v>0</v>
      </c>
      <c r="AG387" s="34">
        <f t="shared" si="517"/>
        <v>290000</v>
      </c>
      <c r="AH387" s="34">
        <f t="shared" si="517"/>
        <v>133000</v>
      </c>
      <c r="AI387" s="34">
        <f t="shared" si="517"/>
        <v>555000</v>
      </c>
      <c r="AJ387" s="34">
        <f t="shared" si="517"/>
        <v>0</v>
      </c>
      <c r="AK387" s="34">
        <f t="shared" si="517"/>
        <v>555000</v>
      </c>
      <c r="AL387" s="34">
        <f t="shared" si="518"/>
        <v>0</v>
      </c>
      <c r="AM387" s="34">
        <f t="shared" si="518"/>
        <v>150000</v>
      </c>
      <c r="AN387" s="34">
        <f t="shared" si="518"/>
        <v>405000</v>
      </c>
      <c r="AO387" s="22">
        <f t="shared" si="490"/>
        <v>53752.737407923545</v>
      </c>
      <c r="AP387" s="34">
        <f t="shared" si="518"/>
        <v>260000</v>
      </c>
      <c r="AQ387" s="34">
        <f t="shared" si="518"/>
        <v>0</v>
      </c>
      <c r="AR387" s="22">
        <f t="shared" si="491"/>
        <v>34507.930187802769</v>
      </c>
      <c r="AS387" s="22"/>
      <c r="AT387" s="22">
        <f t="shared" si="519"/>
        <v>19054.45</v>
      </c>
      <c r="AU387" s="22">
        <f t="shared" si="519"/>
        <v>0</v>
      </c>
      <c r="AV387" s="22">
        <f t="shared" si="519"/>
        <v>0</v>
      </c>
      <c r="AW387" s="22">
        <f t="shared" si="471"/>
        <v>34507.930187802769</v>
      </c>
      <c r="AX387" s="2"/>
      <c r="AY387" s="2"/>
      <c r="AZ387" s="2"/>
      <c r="BA387" s="2"/>
      <c r="BB387" s="2"/>
      <c r="BC387" s="2"/>
      <c r="BD387" s="2">
        <f t="shared" si="496"/>
        <v>0</v>
      </c>
      <c r="BE387" s="2">
        <f t="shared" si="498"/>
        <v>34507.930187802769</v>
      </c>
      <c r="BF387" s="2">
        <f t="shared" si="501"/>
        <v>0</v>
      </c>
      <c r="BG387" s="2">
        <f>SUM(BG391)</f>
        <v>19754.45</v>
      </c>
      <c r="BH387" s="2">
        <f>SUM(BH391)</f>
        <v>30000</v>
      </c>
      <c r="BI387" s="2">
        <f t="shared" ref="BI387:BS387" si="521">SUM(BI391)</f>
        <v>6480.04</v>
      </c>
      <c r="BJ387" s="2">
        <f t="shared" si="521"/>
        <v>0</v>
      </c>
      <c r="BK387" s="2">
        <f t="shared" si="521"/>
        <v>0</v>
      </c>
      <c r="BL387" s="2">
        <f t="shared" si="521"/>
        <v>30000</v>
      </c>
      <c r="BM387" s="2">
        <f t="shared" si="521"/>
        <v>30000</v>
      </c>
      <c r="BN387" s="2">
        <f t="shared" si="521"/>
        <v>3400</v>
      </c>
      <c r="BO387" s="2">
        <f t="shared" si="521"/>
        <v>0</v>
      </c>
      <c r="BP387" s="2">
        <f t="shared" si="521"/>
        <v>25000</v>
      </c>
      <c r="BQ387" s="2">
        <f t="shared" si="521"/>
        <v>10880.04</v>
      </c>
      <c r="BR387" s="2">
        <f t="shared" si="521"/>
        <v>5000</v>
      </c>
      <c r="BS387" s="2">
        <f t="shared" si="521"/>
        <v>3400</v>
      </c>
      <c r="BT387" s="402">
        <f t="shared" si="420"/>
        <v>68</v>
      </c>
    </row>
    <row r="388" spans="1:72" hidden="1" x14ac:dyDescent="0.2">
      <c r="A388" s="24"/>
      <c r="B388" s="31"/>
      <c r="C388" s="20"/>
      <c r="D388" s="20"/>
      <c r="E388" s="20"/>
      <c r="F388" s="20"/>
      <c r="G388" s="20"/>
      <c r="H388" s="20"/>
      <c r="I388" s="32" t="s">
        <v>318</v>
      </c>
      <c r="J388" s="33"/>
      <c r="K388" s="34">
        <f t="shared" ref="K388:AQ388" si="522">SUM(K391)</f>
        <v>0</v>
      </c>
      <c r="L388" s="34">
        <f t="shared" si="522"/>
        <v>105000</v>
      </c>
      <c r="M388" s="34">
        <f t="shared" si="522"/>
        <v>105000</v>
      </c>
      <c r="N388" s="34">
        <f t="shared" si="522"/>
        <v>8000</v>
      </c>
      <c r="O388" s="34">
        <f t="shared" si="522"/>
        <v>8000</v>
      </c>
      <c r="P388" s="34">
        <f t="shared" si="522"/>
        <v>10000</v>
      </c>
      <c r="Q388" s="34">
        <f t="shared" si="522"/>
        <v>10000</v>
      </c>
      <c r="R388" s="34">
        <f t="shared" si="522"/>
        <v>1000</v>
      </c>
      <c r="S388" s="34">
        <f t="shared" si="522"/>
        <v>10000</v>
      </c>
      <c r="T388" s="34">
        <f t="shared" si="522"/>
        <v>3000</v>
      </c>
      <c r="U388" s="34">
        <f t="shared" si="522"/>
        <v>0</v>
      </c>
      <c r="V388" s="34">
        <f t="shared" si="522"/>
        <v>100</v>
      </c>
      <c r="W388" s="34">
        <f t="shared" si="522"/>
        <v>10000</v>
      </c>
      <c r="X388" s="34">
        <f t="shared" si="522"/>
        <v>40000</v>
      </c>
      <c r="Y388" s="34">
        <f t="shared" si="522"/>
        <v>30000</v>
      </c>
      <c r="Z388" s="34">
        <f t="shared" si="522"/>
        <v>30000</v>
      </c>
      <c r="AA388" s="34">
        <f t="shared" si="522"/>
        <v>35000</v>
      </c>
      <c r="AB388" s="34">
        <f t="shared" si="522"/>
        <v>18000</v>
      </c>
      <c r="AC388" s="34">
        <f t="shared" si="522"/>
        <v>315000</v>
      </c>
      <c r="AD388" s="34">
        <f t="shared" si="522"/>
        <v>290000</v>
      </c>
      <c r="AE388" s="34">
        <f t="shared" si="522"/>
        <v>0</v>
      </c>
      <c r="AF388" s="34">
        <f t="shared" si="522"/>
        <v>0</v>
      </c>
      <c r="AG388" s="34">
        <f t="shared" si="522"/>
        <v>290000</v>
      </c>
      <c r="AH388" s="34">
        <f t="shared" si="522"/>
        <v>133000</v>
      </c>
      <c r="AI388" s="34">
        <f t="shared" si="522"/>
        <v>555000</v>
      </c>
      <c r="AJ388" s="34">
        <f t="shared" si="522"/>
        <v>0</v>
      </c>
      <c r="AK388" s="34">
        <f t="shared" si="522"/>
        <v>555000</v>
      </c>
      <c r="AL388" s="34">
        <f t="shared" si="522"/>
        <v>0</v>
      </c>
      <c r="AM388" s="34">
        <f t="shared" si="522"/>
        <v>150000</v>
      </c>
      <c r="AN388" s="34">
        <f t="shared" si="522"/>
        <v>405000</v>
      </c>
      <c r="AO388" s="22">
        <f t="shared" si="490"/>
        <v>53752.737407923545</v>
      </c>
      <c r="AP388" s="34">
        <f t="shared" si="522"/>
        <v>260000</v>
      </c>
      <c r="AQ388" s="34">
        <f t="shared" si="522"/>
        <v>0</v>
      </c>
      <c r="AR388" s="22">
        <f t="shared" si="491"/>
        <v>34507.930187802769</v>
      </c>
      <c r="AS388" s="22"/>
      <c r="AT388" s="22">
        <f t="shared" ref="AT388:AV388" si="523">SUM(AT391)</f>
        <v>19054.45</v>
      </c>
      <c r="AU388" s="22">
        <f t="shared" si="523"/>
        <v>0</v>
      </c>
      <c r="AV388" s="22">
        <f t="shared" si="523"/>
        <v>0</v>
      </c>
      <c r="AW388" s="22">
        <f t="shared" si="471"/>
        <v>34507.930187802769</v>
      </c>
      <c r="AX388" s="2"/>
      <c r="AY388" s="2"/>
      <c r="AZ388" s="2"/>
      <c r="BA388" s="2"/>
      <c r="BB388" s="2"/>
      <c r="BC388" s="2"/>
      <c r="BD388" s="2">
        <f t="shared" si="496"/>
        <v>0</v>
      </c>
      <c r="BE388" s="2">
        <f t="shared" si="498"/>
        <v>34507.930187802769</v>
      </c>
      <c r="BF388" s="2">
        <f t="shared" si="501"/>
        <v>0</v>
      </c>
      <c r="BG388" s="2"/>
      <c r="BH388" s="2">
        <f>SUM(BH387)</f>
        <v>30000</v>
      </c>
      <c r="BI388" s="2">
        <f t="shared" ref="BI388:BS388" si="524">SUM(BI387)</f>
        <v>6480.04</v>
      </c>
      <c r="BJ388" s="2">
        <f t="shared" si="524"/>
        <v>0</v>
      </c>
      <c r="BK388" s="2">
        <f t="shared" si="524"/>
        <v>0</v>
      </c>
      <c r="BL388" s="2">
        <f t="shared" si="524"/>
        <v>30000</v>
      </c>
      <c r="BM388" s="2">
        <f t="shared" si="524"/>
        <v>30000</v>
      </c>
      <c r="BN388" s="2">
        <f t="shared" si="524"/>
        <v>3400</v>
      </c>
      <c r="BO388" s="2">
        <f t="shared" si="524"/>
        <v>0</v>
      </c>
      <c r="BP388" s="2">
        <f t="shared" si="524"/>
        <v>25000</v>
      </c>
      <c r="BQ388" s="2"/>
      <c r="BR388" s="2">
        <f t="shared" si="524"/>
        <v>5000</v>
      </c>
      <c r="BS388" s="2">
        <f t="shared" si="524"/>
        <v>3400</v>
      </c>
      <c r="BT388" s="402">
        <f t="shared" si="420"/>
        <v>68</v>
      </c>
    </row>
    <row r="389" spans="1:72" hidden="1" x14ac:dyDescent="0.2">
      <c r="A389" s="24"/>
      <c r="B389" s="31" t="s">
        <v>369</v>
      </c>
      <c r="C389" s="20"/>
      <c r="D389" s="20"/>
      <c r="E389" s="20"/>
      <c r="F389" s="20"/>
      <c r="G389" s="20"/>
      <c r="H389" s="20"/>
      <c r="I389" s="32" t="s">
        <v>368</v>
      </c>
      <c r="J389" s="33" t="s">
        <v>31</v>
      </c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  <c r="AN389" s="34"/>
      <c r="AO389" s="22"/>
      <c r="AP389" s="34"/>
      <c r="AQ389" s="34"/>
      <c r="AR389" s="22"/>
      <c r="AS389" s="22"/>
      <c r="AT389" s="22"/>
      <c r="AU389" s="22"/>
      <c r="AV389" s="22"/>
      <c r="AW389" s="2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>
        <v>2500</v>
      </c>
      <c r="BM389" s="2">
        <v>2500</v>
      </c>
      <c r="BN389" s="2"/>
      <c r="BO389" s="2"/>
      <c r="BP389" s="2"/>
      <c r="BQ389" s="2"/>
      <c r="BR389" s="22">
        <f>SUM(BM389+BO389-BP389)</f>
        <v>2500</v>
      </c>
      <c r="BS389" s="2"/>
      <c r="BT389" s="402">
        <f t="shared" si="420"/>
        <v>0</v>
      </c>
    </row>
    <row r="390" spans="1:72" hidden="1" x14ac:dyDescent="0.2">
      <c r="A390" s="24"/>
      <c r="B390" s="31"/>
      <c r="C390" s="20"/>
      <c r="D390" s="31"/>
      <c r="E390" s="20"/>
      <c r="F390" s="20"/>
      <c r="G390" s="20"/>
      <c r="H390" s="20"/>
      <c r="I390" s="39" t="s">
        <v>370</v>
      </c>
      <c r="J390" s="33" t="s">
        <v>1</v>
      </c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  <c r="AN390" s="34"/>
      <c r="AO390" s="22">
        <f t="shared" si="490"/>
        <v>0</v>
      </c>
      <c r="AP390" s="34">
        <v>260000</v>
      </c>
      <c r="AQ390" s="34"/>
      <c r="AR390" s="22">
        <f t="shared" si="491"/>
        <v>34507.930187802769</v>
      </c>
      <c r="AS390" s="22"/>
      <c r="AT390" s="22">
        <v>260000</v>
      </c>
      <c r="AU390" s="22"/>
      <c r="AV390" s="22"/>
      <c r="AW390" s="22">
        <f t="shared" si="471"/>
        <v>34507.930187802769</v>
      </c>
      <c r="AX390" s="2"/>
      <c r="AY390" s="2"/>
      <c r="AZ390" s="2"/>
      <c r="BA390" s="2"/>
      <c r="BB390" s="2"/>
      <c r="BC390" s="2"/>
      <c r="BD390" s="2">
        <f t="shared" si="496"/>
        <v>0</v>
      </c>
      <c r="BE390" s="2">
        <f t="shared" si="498"/>
        <v>34507.930187802769</v>
      </c>
      <c r="BF390" s="2">
        <f t="shared" si="501"/>
        <v>0</v>
      </c>
      <c r="BG390" s="2"/>
      <c r="BH390" s="2">
        <v>30000</v>
      </c>
      <c r="BI390" s="2">
        <f>SUM(BI391)</f>
        <v>6480.04</v>
      </c>
      <c r="BJ390" s="2">
        <v>30000</v>
      </c>
      <c r="BK390" s="2">
        <v>30000</v>
      </c>
      <c r="BL390" s="2"/>
      <c r="BM390" s="2"/>
      <c r="BN390" s="2"/>
      <c r="BO390" s="2"/>
      <c r="BP390" s="2"/>
      <c r="BQ390" s="2"/>
      <c r="BR390" s="22">
        <f>SUM(BM390+BO390-BP390)</f>
        <v>0</v>
      </c>
      <c r="BS390" s="2"/>
      <c r="BT390" s="402" t="e">
        <f t="shared" si="420"/>
        <v>#DIV/0!</v>
      </c>
    </row>
    <row r="391" spans="1:72" x14ac:dyDescent="0.2">
      <c r="A391" s="29"/>
      <c r="B391" s="36"/>
      <c r="C391" s="35"/>
      <c r="D391" s="35"/>
      <c r="E391" s="35"/>
      <c r="F391" s="35"/>
      <c r="G391" s="35"/>
      <c r="H391" s="35"/>
      <c r="I391" s="21">
        <v>3</v>
      </c>
      <c r="J391" s="5" t="s">
        <v>4</v>
      </c>
      <c r="K391" s="22">
        <f t="shared" ref="K391:AE393" si="525">SUM(K392)</f>
        <v>0</v>
      </c>
      <c r="L391" s="22">
        <f t="shared" si="525"/>
        <v>105000</v>
      </c>
      <c r="M391" s="22">
        <f t="shared" si="525"/>
        <v>105000</v>
      </c>
      <c r="N391" s="22">
        <f t="shared" si="525"/>
        <v>8000</v>
      </c>
      <c r="O391" s="22">
        <f t="shared" si="525"/>
        <v>8000</v>
      </c>
      <c r="P391" s="22">
        <f t="shared" si="525"/>
        <v>10000</v>
      </c>
      <c r="Q391" s="22">
        <f t="shared" si="525"/>
        <v>10000</v>
      </c>
      <c r="R391" s="22">
        <f t="shared" si="525"/>
        <v>1000</v>
      </c>
      <c r="S391" s="22">
        <f t="shared" si="525"/>
        <v>10000</v>
      </c>
      <c r="T391" s="22">
        <f t="shared" si="525"/>
        <v>3000</v>
      </c>
      <c r="U391" s="22">
        <f t="shared" si="525"/>
        <v>0</v>
      </c>
      <c r="V391" s="22">
        <f t="shared" si="525"/>
        <v>100</v>
      </c>
      <c r="W391" s="22">
        <f t="shared" si="525"/>
        <v>10000</v>
      </c>
      <c r="X391" s="22">
        <f t="shared" si="525"/>
        <v>40000</v>
      </c>
      <c r="Y391" s="22">
        <f t="shared" si="517"/>
        <v>30000</v>
      </c>
      <c r="Z391" s="22">
        <f t="shared" si="517"/>
        <v>30000</v>
      </c>
      <c r="AA391" s="22">
        <f t="shared" si="525"/>
        <v>35000</v>
      </c>
      <c r="AB391" s="22">
        <f t="shared" si="525"/>
        <v>18000</v>
      </c>
      <c r="AC391" s="22">
        <f t="shared" si="525"/>
        <v>315000</v>
      </c>
      <c r="AD391" s="22">
        <f t="shared" si="525"/>
        <v>290000</v>
      </c>
      <c r="AE391" s="22">
        <f t="shared" si="525"/>
        <v>0</v>
      </c>
      <c r="AF391" s="22">
        <f t="shared" si="517"/>
        <v>0</v>
      </c>
      <c r="AG391" s="22">
        <f t="shared" si="517"/>
        <v>290000</v>
      </c>
      <c r="AH391" s="22">
        <f t="shared" si="517"/>
        <v>133000</v>
      </c>
      <c r="AI391" s="22">
        <f t="shared" si="517"/>
        <v>555000</v>
      </c>
      <c r="AJ391" s="22">
        <f t="shared" si="517"/>
        <v>0</v>
      </c>
      <c r="AK391" s="22">
        <f>SUM(AK392+AK397)</f>
        <v>555000</v>
      </c>
      <c r="AL391" s="22">
        <f t="shared" ref="AL391:AQ391" si="526">SUM(AL392+AL397)</f>
        <v>0</v>
      </c>
      <c r="AM391" s="22">
        <f t="shared" si="526"/>
        <v>150000</v>
      </c>
      <c r="AN391" s="22">
        <f t="shared" si="526"/>
        <v>405000</v>
      </c>
      <c r="AO391" s="22">
        <f t="shared" si="490"/>
        <v>53752.737407923545</v>
      </c>
      <c r="AP391" s="22">
        <f t="shared" si="526"/>
        <v>260000</v>
      </c>
      <c r="AQ391" s="22">
        <f t="shared" si="526"/>
        <v>0</v>
      </c>
      <c r="AR391" s="22">
        <f t="shared" si="491"/>
        <v>34507.930187802769</v>
      </c>
      <c r="AS391" s="22"/>
      <c r="AT391" s="22">
        <f t="shared" ref="AT391:AV391" si="527">SUM(AT392+AT397)</f>
        <v>19054.45</v>
      </c>
      <c r="AU391" s="22">
        <f t="shared" si="527"/>
        <v>0</v>
      </c>
      <c r="AV391" s="22">
        <f t="shared" si="527"/>
        <v>0</v>
      </c>
      <c r="AW391" s="22">
        <f t="shared" si="471"/>
        <v>34507.930187802769</v>
      </c>
      <c r="AX391" s="2"/>
      <c r="AY391" s="2"/>
      <c r="AZ391" s="2"/>
      <c r="BA391" s="2"/>
      <c r="BB391" s="2"/>
      <c r="BC391" s="2"/>
      <c r="BD391" s="2">
        <f t="shared" si="496"/>
        <v>0</v>
      </c>
      <c r="BE391" s="2">
        <f t="shared" si="498"/>
        <v>34507.930187802769</v>
      </c>
      <c r="BF391" s="2">
        <f t="shared" si="501"/>
        <v>0</v>
      </c>
      <c r="BG391" s="2">
        <f>SUM(BG392+BG397)</f>
        <v>19754.45</v>
      </c>
      <c r="BH391" s="2">
        <f>SUM(BH392+BH397)</f>
        <v>30000</v>
      </c>
      <c r="BI391" s="2">
        <f t="shared" ref="BI391:BS391" si="528">SUM(BI392+BI397)</f>
        <v>6480.04</v>
      </c>
      <c r="BJ391" s="2">
        <f t="shared" si="528"/>
        <v>0</v>
      </c>
      <c r="BK391" s="2">
        <f t="shared" si="528"/>
        <v>0</v>
      </c>
      <c r="BL391" s="2">
        <f t="shared" si="528"/>
        <v>30000</v>
      </c>
      <c r="BM391" s="2">
        <f t="shared" si="528"/>
        <v>30000</v>
      </c>
      <c r="BN391" s="2">
        <f t="shared" si="528"/>
        <v>3400</v>
      </c>
      <c r="BO391" s="2">
        <f t="shared" si="528"/>
        <v>0</v>
      </c>
      <c r="BP391" s="2">
        <f t="shared" si="528"/>
        <v>25000</v>
      </c>
      <c r="BQ391" s="2">
        <f t="shared" si="528"/>
        <v>10880.04</v>
      </c>
      <c r="BR391" s="2">
        <f t="shared" si="528"/>
        <v>5000</v>
      </c>
      <c r="BS391" s="2">
        <f t="shared" si="528"/>
        <v>3400</v>
      </c>
      <c r="BT391" s="402">
        <f t="shared" ref="BT391:BT424" si="529">SUM(BS391/BR391*100)</f>
        <v>68</v>
      </c>
    </row>
    <row r="392" spans="1:72" x14ac:dyDescent="0.2">
      <c r="A392" s="29"/>
      <c r="B392" s="36" t="s">
        <v>370</v>
      </c>
      <c r="C392" s="35"/>
      <c r="D392" s="35"/>
      <c r="E392" s="35"/>
      <c r="F392" s="35"/>
      <c r="G392" s="35"/>
      <c r="H392" s="35"/>
      <c r="I392" s="21">
        <v>37</v>
      </c>
      <c r="J392" s="5" t="s">
        <v>51</v>
      </c>
      <c r="K392" s="22">
        <f t="shared" si="525"/>
        <v>0</v>
      </c>
      <c r="L392" s="22">
        <f t="shared" si="525"/>
        <v>105000</v>
      </c>
      <c r="M392" s="22">
        <f t="shared" si="525"/>
        <v>105000</v>
      </c>
      <c r="N392" s="22">
        <f t="shared" si="525"/>
        <v>8000</v>
      </c>
      <c r="O392" s="22">
        <f t="shared" si="525"/>
        <v>8000</v>
      </c>
      <c r="P392" s="22">
        <f t="shared" si="525"/>
        <v>10000</v>
      </c>
      <c r="Q392" s="22">
        <f t="shared" si="525"/>
        <v>10000</v>
      </c>
      <c r="R392" s="22">
        <f t="shared" si="525"/>
        <v>1000</v>
      </c>
      <c r="S392" s="22">
        <f t="shared" si="525"/>
        <v>10000</v>
      </c>
      <c r="T392" s="22">
        <f t="shared" si="525"/>
        <v>3000</v>
      </c>
      <c r="U392" s="22">
        <f t="shared" si="525"/>
        <v>0</v>
      </c>
      <c r="V392" s="22">
        <f t="shared" si="525"/>
        <v>100</v>
      </c>
      <c r="W392" s="22">
        <f t="shared" si="525"/>
        <v>10000</v>
      </c>
      <c r="X392" s="22">
        <f t="shared" si="525"/>
        <v>40000</v>
      </c>
      <c r="Y392" s="22">
        <f t="shared" si="517"/>
        <v>30000</v>
      </c>
      <c r="Z392" s="22">
        <f t="shared" si="517"/>
        <v>30000</v>
      </c>
      <c r="AA392" s="22">
        <f t="shared" si="525"/>
        <v>35000</v>
      </c>
      <c r="AB392" s="22">
        <f t="shared" si="525"/>
        <v>18000</v>
      </c>
      <c r="AC392" s="22">
        <f t="shared" si="525"/>
        <v>315000</v>
      </c>
      <c r="AD392" s="22">
        <f t="shared" si="525"/>
        <v>290000</v>
      </c>
      <c r="AE392" s="22">
        <f t="shared" si="525"/>
        <v>0</v>
      </c>
      <c r="AF392" s="22">
        <f t="shared" si="517"/>
        <v>0</v>
      </c>
      <c r="AG392" s="22">
        <f t="shared" si="517"/>
        <v>290000</v>
      </c>
      <c r="AH392" s="22">
        <f t="shared" si="517"/>
        <v>133000</v>
      </c>
      <c r="AI392" s="22">
        <f t="shared" si="517"/>
        <v>555000</v>
      </c>
      <c r="AJ392" s="22">
        <f t="shared" si="517"/>
        <v>0</v>
      </c>
      <c r="AK392" s="22">
        <f t="shared" si="517"/>
        <v>305000</v>
      </c>
      <c r="AL392" s="22">
        <f t="shared" si="517"/>
        <v>0</v>
      </c>
      <c r="AM392" s="22">
        <f t="shared" si="518"/>
        <v>150000</v>
      </c>
      <c r="AN392" s="22">
        <f t="shared" si="518"/>
        <v>155000</v>
      </c>
      <c r="AO392" s="22">
        <f t="shared" si="490"/>
        <v>20572.035304267036</v>
      </c>
      <c r="AP392" s="22">
        <f t="shared" si="518"/>
        <v>160000</v>
      </c>
      <c r="AQ392" s="22"/>
      <c r="AR392" s="22">
        <f t="shared" si="491"/>
        <v>21235.649346340168</v>
      </c>
      <c r="AS392" s="22"/>
      <c r="AT392" s="22">
        <f t="shared" ref="AT392:AV392" si="530">SUM(AT393)</f>
        <v>9400</v>
      </c>
      <c r="AU392" s="22">
        <f t="shared" si="530"/>
        <v>0</v>
      </c>
      <c r="AV392" s="22">
        <f t="shared" si="530"/>
        <v>0</v>
      </c>
      <c r="AW392" s="22">
        <f t="shared" si="471"/>
        <v>21235.649346340168</v>
      </c>
      <c r="AX392" s="2"/>
      <c r="AY392" s="2"/>
      <c r="AZ392" s="2"/>
      <c r="BA392" s="2"/>
      <c r="BB392" s="2"/>
      <c r="BC392" s="2"/>
      <c r="BD392" s="2">
        <f t="shared" si="496"/>
        <v>0</v>
      </c>
      <c r="BE392" s="2">
        <f t="shared" si="498"/>
        <v>21235.649346340168</v>
      </c>
      <c r="BF392" s="2">
        <f t="shared" si="501"/>
        <v>0</v>
      </c>
      <c r="BG392" s="2">
        <f>SUM(BG393)</f>
        <v>10100</v>
      </c>
      <c r="BH392" s="2">
        <f>SUM(BH393)</f>
        <v>20000</v>
      </c>
      <c r="BI392" s="2">
        <f t="shared" ref="BI392:BS392" si="531">SUM(BI393)</f>
        <v>2800</v>
      </c>
      <c r="BJ392" s="2">
        <f t="shared" si="531"/>
        <v>0</v>
      </c>
      <c r="BK392" s="2">
        <f t="shared" si="531"/>
        <v>0</v>
      </c>
      <c r="BL392" s="2">
        <f t="shared" si="531"/>
        <v>20000</v>
      </c>
      <c r="BM392" s="2">
        <f t="shared" si="531"/>
        <v>20000</v>
      </c>
      <c r="BN392" s="2">
        <f t="shared" si="531"/>
        <v>3400</v>
      </c>
      <c r="BO392" s="2">
        <f t="shared" si="531"/>
        <v>0</v>
      </c>
      <c r="BP392" s="2">
        <f t="shared" si="531"/>
        <v>15000</v>
      </c>
      <c r="BQ392" s="2">
        <f t="shared" si="531"/>
        <v>7200</v>
      </c>
      <c r="BR392" s="2">
        <f t="shared" si="531"/>
        <v>5000</v>
      </c>
      <c r="BS392" s="2">
        <f t="shared" si="531"/>
        <v>3400</v>
      </c>
      <c r="BT392" s="402">
        <f t="shared" si="529"/>
        <v>68</v>
      </c>
    </row>
    <row r="393" spans="1:72" x14ac:dyDescent="0.2">
      <c r="A393" s="24"/>
      <c r="B393" s="31"/>
      <c r="C393" s="20"/>
      <c r="D393" s="20"/>
      <c r="E393" s="20"/>
      <c r="F393" s="20"/>
      <c r="G393" s="20"/>
      <c r="H393" s="20"/>
      <c r="I393" s="32">
        <v>372</v>
      </c>
      <c r="J393" s="33" t="s">
        <v>125</v>
      </c>
      <c r="K393" s="34">
        <f t="shared" si="525"/>
        <v>0</v>
      </c>
      <c r="L393" s="34">
        <f t="shared" si="525"/>
        <v>105000</v>
      </c>
      <c r="M393" s="34">
        <f t="shared" si="525"/>
        <v>105000</v>
      </c>
      <c r="N393" s="34">
        <f t="shared" si="525"/>
        <v>8000</v>
      </c>
      <c r="O393" s="34">
        <f t="shared" si="525"/>
        <v>8000</v>
      </c>
      <c r="P393" s="34">
        <f t="shared" si="525"/>
        <v>10000</v>
      </c>
      <c r="Q393" s="34">
        <f t="shared" si="525"/>
        <v>10000</v>
      </c>
      <c r="R393" s="34">
        <f t="shared" si="525"/>
        <v>1000</v>
      </c>
      <c r="S393" s="34">
        <f t="shared" si="525"/>
        <v>10000</v>
      </c>
      <c r="T393" s="34">
        <f t="shared" si="525"/>
        <v>3000</v>
      </c>
      <c r="U393" s="34">
        <f t="shared" si="525"/>
        <v>0</v>
      </c>
      <c r="V393" s="34">
        <f t="shared" si="525"/>
        <v>100</v>
      </c>
      <c r="W393" s="34">
        <f t="shared" si="525"/>
        <v>10000</v>
      </c>
      <c r="X393" s="34">
        <f t="shared" si="525"/>
        <v>40000</v>
      </c>
      <c r="Y393" s="34">
        <f>SUM(Y394:Y396)</f>
        <v>30000</v>
      </c>
      <c r="Z393" s="34">
        <f>SUM(Z394:Z396)</f>
        <v>30000</v>
      </c>
      <c r="AA393" s="34">
        <f>SUM(AA394:AA396)</f>
        <v>35000</v>
      </c>
      <c r="AB393" s="34">
        <f>SUM(AB394:AB396)</f>
        <v>18000</v>
      </c>
      <c r="AC393" s="34">
        <f>SUM(AC394:AC399)</f>
        <v>315000</v>
      </c>
      <c r="AD393" s="34">
        <f>SUM(AD394:AD399)</f>
        <v>290000</v>
      </c>
      <c r="AE393" s="34">
        <f>SUM(AE394:AE396)</f>
        <v>0</v>
      </c>
      <c r="AF393" s="34">
        <f>SUM(AF394:AF396)</f>
        <v>0</v>
      </c>
      <c r="AG393" s="34">
        <f>SUM(AG394:AG399)</f>
        <v>290000</v>
      </c>
      <c r="AH393" s="34">
        <f>SUM(AH394:AH399)</f>
        <v>133000</v>
      </c>
      <c r="AI393" s="34">
        <f>SUM(AI394:AI399)</f>
        <v>555000</v>
      </c>
      <c r="AJ393" s="34">
        <f>SUM(AJ394:AJ399)</f>
        <v>0</v>
      </c>
      <c r="AK393" s="34">
        <f>SUM(AK394:AK396)</f>
        <v>305000</v>
      </c>
      <c r="AL393" s="34">
        <f t="shared" ref="AL393:AP393" si="532">SUM(AL394:AL396)</f>
        <v>0</v>
      </c>
      <c r="AM393" s="34">
        <f t="shared" si="532"/>
        <v>150000</v>
      </c>
      <c r="AN393" s="34">
        <f t="shared" si="532"/>
        <v>155000</v>
      </c>
      <c r="AO393" s="22">
        <f t="shared" si="490"/>
        <v>20572.035304267036</v>
      </c>
      <c r="AP393" s="34">
        <f t="shared" si="532"/>
        <v>160000</v>
      </c>
      <c r="AQ393" s="34"/>
      <c r="AR393" s="22">
        <f t="shared" si="491"/>
        <v>21235.649346340168</v>
      </c>
      <c r="AS393" s="22"/>
      <c r="AT393" s="22">
        <f t="shared" ref="AT393:AV393" si="533">SUM(AT394:AT396)</f>
        <v>9400</v>
      </c>
      <c r="AU393" s="22">
        <f t="shared" si="533"/>
        <v>0</v>
      </c>
      <c r="AV393" s="22">
        <f t="shared" si="533"/>
        <v>0</v>
      </c>
      <c r="AW393" s="22">
        <f t="shared" si="471"/>
        <v>21235.649346340168</v>
      </c>
      <c r="AX393" s="2"/>
      <c r="AY393" s="2"/>
      <c r="AZ393" s="2"/>
      <c r="BA393" s="2"/>
      <c r="BB393" s="2"/>
      <c r="BC393" s="2"/>
      <c r="BD393" s="2">
        <f t="shared" si="496"/>
        <v>0</v>
      </c>
      <c r="BE393" s="2">
        <f t="shared" si="498"/>
        <v>21235.649346340168</v>
      </c>
      <c r="BF393" s="2">
        <f t="shared" si="501"/>
        <v>0</v>
      </c>
      <c r="BG393" s="2">
        <f>SUM(BG394:BG396)</f>
        <v>10100</v>
      </c>
      <c r="BH393" s="2">
        <f>SUM(BH394:BH396)</f>
        <v>20000</v>
      </c>
      <c r="BI393" s="2">
        <f t="shared" ref="BI393:BS393" si="534">SUM(BI394:BI396)</f>
        <v>2800</v>
      </c>
      <c r="BJ393" s="2">
        <f t="shared" si="534"/>
        <v>0</v>
      </c>
      <c r="BK393" s="2">
        <f t="shared" si="534"/>
        <v>0</v>
      </c>
      <c r="BL393" s="2">
        <f t="shared" si="534"/>
        <v>20000</v>
      </c>
      <c r="BM393" s="2">
        <f t="shared" si="534"/>
        <v>20000</v>
      </c>
      <c r="BN393" s="2">
        <f t="shared" si="534"/>
        <v>3400</v>
      </c>
      <c r="BO393" s="2">
        <f t="shared" si="534"/>
        <v>0</v>
      </c>
      <c r="BP393" s="2">
        <f t="shared" si="534"/>
        <v>15000</v>
      </c>
      <c r="BQ393" s="2">
        <f t="shared" si="534"/>
        <v>7200</v>
      </c>
      <c r="BR393" s="2">
        <f t="shared" si="534"/>
        <v>5000</v>
      </c>
      <c r="BS393" s="2">
        <f t="shared" si="534"/>
        <v>3400</v>
      </c>
      <c r="BT393" s="402">
        <f t="shared" si="529"/>
        <v>68</v>
      </c>
    </row>
    <row r="394" spans="1:72" x14ac:dyDescent="0.2">
      <c r="A394" s="406"/>
      <c r="B394" s="407"/>
      <c r="C394" s="408"/>
      <c r="D394" s="408"/>
      <c r="E394" s="408"/>
      <c r="F394" s="408"/>
      <c r="G394" s="408"/>
      <c r="H394" s="408"/>
      <c r="I394" s="405">
        <v>37217</v>
      </c>
      <c r="J394" s="409" t="s">
        <v>43</v>
      </c>
      <c r="K394" s="410">
        <v>0</v>
      </c>
      <c r="L394" s="410">
        <v>105000</v>
      </c>
      <c r="M394" s="410">
        <v>105000</v>
      </c>
      <c r="N394" s="410">
        <v>8000</v>
      </c>
      <c r="O394" s="410">
        <v>8000</v>
      </c>
      <c r="P394" s="410">
        <v>10000</v>
      </c>
      <c r="Q394" s="410">
        <v>10000</v>
      </c>
      <c r="R394" s="410">
        <v>1000</v>
      </c>
      <c r="S394" s="410">
        <v>10000</v>
      </c>
      <c r="T394" s="410">
        <v>3000</v>
      </c>
      <c r="U394" s="410"/>
      <c r="V394" s="411">
        <f>S394/P394*100</f>
        <v>100</v>
      </c>
      <c r="W394" s="410">
        <v>10000</v>
      </c>
      <c r="X394" s="410">
        <v>40000</v>
      </c>
      <c r="Y394" s="410">
        <v>30000</v>
      </c>
      <c r="Z394" s="410">
        <v>30000</v>
      </c>
      <c r="AA394" s="410">
        <v>35000</v>
      </c>
      <c r="AB394" s="410">
        <v>18000</v>
      </c>
      <c r="AC394" s="410">
        <v>35000</v>
      </c>
      <c r="AD394" s="410">
        <v>35000</v>
      </c>
      <c r="AE394" s="410"/>
      <c r="AF394" s="410"/>
      <c r="AG394" s="412">
        <f>SUM(AD394+AE394-AF394)</f>
        <v>35000</v>
      </c>
      <c r="AH394" s="410">
        <v>8000</v>
      </c>
      <c r="AI394" s="410">
        <v>30000</v>
      </c>
      <c r="AJ394" s="4">
        <v>0</v>
      </c>
      <c r="AK394" s="410">
        <v>30000</v>
      </c>
      <c r="AL394" s="410"/>
      <c r="AM394" s="410"/>
      <c r="AN394" s="4">
        <f t="shared" si="467"/>
        <v>30000</v>
      </c>
      <c r="AO394" s="411">
        <f t="shared" si="490"/>
        <v>3981.6842524387812</v>
      </c>
      <c r="AP394" s="4">
        <v>30000</v>
      </c>
      <c r="AQ394" s="4"/>
      <c r="AR394" s="411">
        <f t="shared" si="491"/>
        <v>3981.6842524387812</v>
      </c>
      <c r="AS394" s="411">
        <v>2800</v>
      </c>
      <c r="AT394" s="411">
        <v>2800</v>
      </c>
      <c r="AU394" s="411"/>
      <c r="AV394" s="411"/>
      <c r="AW394" s="411">
        <f t="shared" si="471"/>
        <v>3981.6842524387812</v>
      </c>
      <c r="AX394" s="4"/>
      <c r="AY394" s="4"/>
      <c r="AZ394" s="4">
        <v>3981.68</v>
      </c>
      <c r="BA394" s="4"/>
      <c r="BB394" s="4"/>
      <c r="BC394" s="4"/>
      <c r="BD394" s="4">
        <f t="shared" si="496"/>
        <v>3981.68</v>
      </c>
      <c r="BE394" s="4">
        <f t="shared" si="498"/>
        <v>4.2524387813500653E-3</v>
      </c>
      <c r="BF394" s="4">
        <f t="shared" si="501"/>
        <v>-3981.68</v>
      </c>
      <c r="BG394" s="4">
        <v>3500</v>
      </c>
      <c r="BH394" s="4">
        <v>5000</v>
      </c>
      <c r="BI394" s="4">
        <v>2800</v>
      </c>
      <c r="BJ394" s="4"/>
      <c r="BK394" s="4"/>
      <c r="BL394" s="4">
        <v>5000</v>
      </c>
      <c r="BM394" s="4">
        <v>5000</v>
      </c>
      <c r="BN394" s="4">
        <v>1400</v>
      </c>
      <c r="BO394" s="4"/>
      <c r="BP394" s="4">
        <v>2000</v>
      </c>
      <c r="BQ394" s="4">
        <v>4200</v>
      </c>
      <c r="BR394" s="22">
        <f>SUM(BM394+BO394-BP394)</f>
        <v>3000</v>
      </c>
      <c r="BS394" s="4">
        <v>1400</v>
      </c>
      <c r="BT394" s="402">
        <f t="shared" si="529"/>
        <v>46.666666666666664</v>
      </c>
    </row>
    <row r="395" spans="1:72" x14ac:dyDescent="0.2">
      <c r="A395" s="406"/>
      <c r="B395" s="407"/>
      <c r="C395" s="408"/>
      <c r="D395" s="408"/>
      <c r="E395" s="408"/>
      <c r="F395" s="408"/>
      <c r="G395" s="408"/>
      <c r="H395" s="408"/>
      <c r="I395" s="405">
        <v>37215</v>
      </c>
      <c r="J395" s="409" t="s">
        <v>303</v>
      </c>
      <c r="K395" s="410"/>
      <c r="L395" s="410"/>
      <c r="M395" s="410"/>
      <c r="N395" s="410"/>
      <c r="O395" s="410"/>
      <c r="P395" s="410"/>
      <c r="Q395" s="410"/>
      <c r="R395" s="410"/>
      <c r="S395" s="410"/>
      <c r="T395" s="410"/>
      <c r="U395" s="410"/>
      <c r="V395" s="411"/>
      <c r="W395" s="410"/>
      <c r="X395" s="410"/>
      <c r="Y395" s="410"/>
      <c r="Z395" s="410"/>
      <c r="AA395" s="410"/>
      <c r="AB395" s="410"/>
      <c r="AC395" s="410">
        <v>30000</v>
      </c>
      <c r="AD395" s="410">
        <v>30000</v>
      </c>
      <c r="AE395" s="410"/>
      <c r="AF395" s="410"/>
      <c r="AG395" s="412">
        <f t="shared" ref="AG395:AG399" si="535">SUM(AD395+AE395-AF395)</f>
        <v>30000</v>
      </c>
      <c r="AH395" s="410"/>
      <c r="AI395" s="410">
        <v>25000</v>
      </c>
      <c r="AJ395" s="4">
        <v>0</v>
      </c>
      <c r="AK395" s="410">
        <v>25000</v>
      </c>
      <c r="AL395" s="410"/>
      <c r="AM395" s="410"/>
      <c r="AN395" s="4">
        <f t="shared" si="467"/>
        <v>25000</v>
      </c>
      <c r="AO395" s="411">
        <f t="shared" si="490"/>
        <v>3318.0702103656513</v>
      </c>
      <c r="AP395" s="4">
        <v>30000</v>
      </c>
      <c r="AQ395" s="4"/>
      <c r="AR395" s="411">
        <f t="shared" si="491"/>
        <v>3981.6842524387812</v>
      </c>
      <c r="AS395" s="411"/>
      <c r="AT395" s="411"/>
      <c r="AU395" s="411"/>
      <c r="AV395" s="411"/>
      <c r="AW395" s="411">
        <f t="shared" si="471"/>
        <v>3981.6842524387812</v>
      </c>
      <c r="AX395" s="4"/>
      <c r="AY395" s="4"/>
      <c r="AZ395" s="4">
        <v>3981.63</v>
      </c>
      <c r="BA395" s="4"/>
      <c r="BB395" s="4"/>
      <c r="BC395" s="4"/>
      <c r="BD395" s="4">
        <f t="shared" si="496"/>
        <v>3981.63</v>
      </c>
      <c r="BE395" s="4">
        <f t="shared" si="498"/>
        <v>5.4252438781077217E-2</v>
      </c>
      <c r="BF395" s="4">
        <f t="shared" si="501"/>
        <v>-3981.63</v>
      </c>
      <c r="BG395" s="4"/>
      <c r="BH395" s="4">
        <v>5000</v>
      </c>
      <c r="BI395" s="4"/>
      <c r="BJ395" s="4"/>
      <c r="BK395" s="4"/>
      <c r="BL395" s="4">
        <v>5000</v>
      </c>
      <c r="BM395" s="4">
        <v>5000</v>
      </c>
      <c r="BN395" s="4">
        <v>2000</v>
      </c>
      <c r="BO395" s="4"/>
      <c r="BP395" s="4">
        <v>3000</v>
      </c>
      <c r="BQ395" s="4">
        <v>3000</v>
      </c>
      <c r="BR395" s="22">
        <f>SUM(BM395+BO395-BP395)</f>
        <v>2000</v>
      </c>
      <c r="BS395" s="4">
        <v>2000</v>
      </c>
      <c r="BT395" s="402">
        <f t="shared" si="529"/>
        <v>100</v>
      </c>
    </row>
    <row r="396" spans="1:72" hidden="1" x14ac:dyDescent="0.2">
      <c r="A396" s="24"/>
      <c r="B396" s="31"/>
      <c r="C396" s="20"/>
      <c r="D396" s="20"/>
      <c r="E396" s="20"/>
      <c r="F396" s="20"/>
      <c r="G396" s="20"/>
      <c r="H396" s="20"/>
      <c r="I396" s="32">
        <v>37216</v>
      </c>
      <c r="J396" s="33" t="s">
        <v>304</v>
      </c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22"/>
      <c r="W396" s="34"/>
      <c r="X396" s="34"/>
      <c r="Y396" s="34"/>
      <c r="Z396" s="34"/>
      <c r="AA396" s="34"/>
      <c r="AB396" s="34"/>
      <c r="AC396" s="34">
        <v>150000</v>
      </c>
      <c r="AD396" s="34">
        <v>125000</v>
      </c>
      <c r="AE396" s="34"/>
      <c r="AF396" s="34"/>
      <c r="AG396" s="37">
        <f t="shared" si="535"/>
        <v>125000</v>
      </c>
      <c r="AH396" s="34">
        <v>125000</v>
      </c>
      <c r="AI396" s="34">
        <v>250000</v>
      </c>
      <c r="AJ396" s="2">
        <v>0</v>
      </c>
      <c r="AK396" s="34">
        <v>250000</v>
      </c>
      <c r="AL396" s="34"/>
      <c r="AM396" s="34">
        <v>150000</v>
      </c>
      <c r="AN396" s="2">
        <f t="shared" si="467"/>
        <v>100000</v>
      </c>
      <c r="AO396" s="22">
        <f t="shared" si="490"/>
        <v>13272.280841462605</v>
      </c>
      <c r="AP396" s="2">
        <v>100000</v>
      </c>
      <c r="AQ396" s="2"/>
      <c r="AR396" s="22">
        <f t="shared" si="491"/>
        <v>13272.280841462605</v>
      </c>
      <c r="AS396" s="22">
        <v>6600</v>
      </c>
      <c r="AT396" s="22">
        <v>6600</v>
      </c>
      <c r="AU396" s="22"/>
      <c r="AV396" s="22"/>
      <c r="AW396" s="22">
        <f t="shared" si="471"/>
        <v>13272.280841462605</v>
      </c>
      <c r="AX396" s="2"/>
      <c r="AY396" s="2"/>
      <c r="AZ396" s="2">
        <v>13272.28</v>
      </c>
      <c r="BA396" s="2"/>
      <c r="BB396" s="2"/>
      <c r="BC396" s="2"/>
      <c r="BD396" s="2">
        <f t="shared" si="496"/>
        <v>13272.28</v>
      </c>
      <c r="BE396" s="2">
        <f t="shared" si="498"/>
        <v>8.4146260451234411E-4</v>
      </c>
      <c r="BF396" s="2">
        <f t="shared" si="501"/>
        <v>-13272.28</v>
      </c>
      <c r="BG396" s="2">
        <v>6600</v>
      </c>
      <c r="BH396" s="2">
        <v>10000</v>
      </c>
      <c r="BI396" s="2"/>
      <c r="BJ396" s="2"/>
      <c r="BK396" s="2"/>
      <c r="BL396" s="2">
        <v>10000</v>
      </c>
      <c r="BM396" s="2">
        <v>10000</v>
      </c>
      <c r="BN396" s="2"/>
      <c r="BO396" s="2"/>
      <c r="BP396" s="2">
        <v>10000</v>
      </c>
      <c r="BQ396" s="2"/>
      <c r="BR396" s="22">
        <f>SUM(BM396+BO396-BP396)</f>
        <v>0</v>
      </c>
      <c r="BS396" s="2"/>
      <c r="BT396" s="402">
        <v>0</v>
      </c>
    </row>
    <row r="397" spans="1:72" x14ac:dyDescent="0.2">
      <c r="A397" s="24"/>
      <c r="B397" s="31"/>
      <c r="C397" s="20"/>
      <c r="D397" s="20"/>
      <c r="E397" s="20"/>
      <c r="F397" s="20"/>
      <c r="G397" s="20"/>
      <c r="H397" s="20"/>
      <c r="I397" s="32">
        <v>38</v>
      </c>
      <c r="J397" s="33" t="s">
        <v>14</v>
      </c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22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7"/>
      <c r="AH397" s="34"/>
      <c r="AI397" s="34"/>
      <c r="AJ397" s="2"/>
      <c r="AK397" s="34">
        <f>SUM(AK398)</f>
        <v>250000</v>
      </c>
      <c r="AL397" s="34">
        <f t="shared" ref="AL397:AP398" si="536">SUM(AL398)</f>
        <v>0</v>
      </c>
      <c r="AM397" s="34">
        <f t="shared" si="536"/>
        <v>0</v>
      </c>
      <c r="AN397" s="34">
        <f t="shared" si="536"/>
        <v>250000</v>
      </c>
      <c r="AO397" s="22">
        <f t="shared" si="490"/>
        <v>33180.702103656513</v>
      </c>
      <c r="AP397" s="34">
        <f t="shared" si="536"/>
        <v>100000</v>
      </c>
      <c r="AQ397" s="34"/>
      <c r="AR397" s="22">
        <f t="shared" si="491"/>
        <v>13272.280841462605</v>
      </c>
      <c r="AS397" s="22"/>
      <c r="AT397" s="22">
        <f t="shared" ref="AT397:AV398" si="537">SUM(AT398)</f>
        <v>9654.4500000000007</v>
      </c>
      <c r="AU397" s="22">
        <f t="shared" si="537"/>
        <v>0</v>
      </c>
      <c r="AV397" s="22">
        <f t="shared" si="537"/>
        <v>0</v>
      </c>
      <c r="AW397" s="22">
        <f t="shared" si="471"/>
        <v>13272.280841462605</v>
      </c>
      <c r="AX397" s="2"/>
      <c r="AY397" s="2"/>
      <c r="AZ397" s="2"/>
      <c r="BA397" s="2"/>
      <c r="BB397" s="2"/>
      <c r="BC397" s="2"/>
      <c r="BD397" s="2">
        <f t="shared" si="496"/>
        <v>0</v>
      </c>
      <c r="BE397" s="2">
        <f t="shared" si="498"/>
        <v>13272.280841462605</v>
      </c>
      <c r="BF397" s="2">
        <f t="shared" si="501"/>
        <v>0</v>
      </c>
      <c r="BG397" s="2">
        <f t="shared" ref="BG397:BS398" si="538">SUM(BG398)</f>
        <v>9654.4500000000007</v>
      </c>
      <c r="BH397" s="2">
        <f t="shared" si="538"/>
        <v>10000</v>
      </c>
      <c r="BI397" s="2">
        <f t="shared" si="538"/>
        <v>3680.04</v>
      </c>
      <c r="BJ397" s="2">
        <f t="shared" si="538"/>
        <v>0</v>
      </c>
      <c r="BK397" s="2">
        <f t="shared" si="538"/>
        <v>0</v>
      </c>
      <c r="BL397" s="2">
        <f t="shared" si="538"/>
        <v>10000</v>
      </c>
      <c r="BM397" s="2">
        <f t="shared" si="538"/>
        <v>10000</v>
      </c>
      <c r="BN397" s="2">
        <f t="shared" si="538"/>
        <v>0</v>
      </c>
      <c r="BO397" s="2">
        <f t="shared" si="538"/>
        <v>0</v>
      </c>
      <c r="BP397" s="2">
        <f t="shared" si="538"/>
        <v>10000</v>
      </c>
      <c r="BQ397" s="2">
        <f t="shared" si="538"/>
        <v>3680.04</v>
      </c>
      <c r="BR397" s="2">
        <f t="shared" si="538"/>
        <v>0</v>
      </c>
      <c r="BS397" s="2">
        <f t="shared" si="538"/>
        <v>0</v>
      </c>
      <c r="BT397" s="402">
        <v>0</v>
      </c>
    </row>
    <row r="398" spans="1:72" x14ac:dyDescent="0.2">
      <c r="A398" s="24"/>
      <c r="B398" s="31"/>
      <c r="C398" s="20"/>
      <c r="D398" s="20"/>
      <c r="E398" s="20"/>
      <c r="F398" s="20"/>
      <c r="G398" s="20"/>
      <c r="H398" s="20"/>
      <c r="I398" s="32">
        <v>386</v>
      </c>
      <c r="J398" s="33" t="s">
        <v>356</v>
      </c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22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7"/>
      <c r="AH398" s="34"/>
      <c r="AI398" s="34"/>
      <c r="AJ398" s="2"/>
      <c r="AK398" s="34">
        <f>SUM(AK399)</f>
        <v>250000</v>
      </c>
      <c r="AL398" s="34">
        <f t="shared" si="536"/>
        <v>0</v>
      </c>
      <c r="AM398" s="34">
        <f t="shared" si="536"/>
        <v>0</v>
      </c>
      <c r="AN398" s="34">
        <f t="shared" si="536"/>
        <v>250000</v>
      </c>
      <c r="AO398" s="22">
        <f t="shared" si="490"/>
        <v>33180.702103656513</v>
      </c>
      <c r="AP398" s="34">
        <f t="shared" si="536"/>
        <v>100000</v>
      </c>
      <c r="AQ398" s="34"/>
      <c r="AR398" s="22">
        <f t="shared" si="491"/>
        <v>13272.280841462605</v>
      </c>
      <c r="AS398" s="22"/>
      <c r="AT398" s="22">
        <f t="shared" si="537"/>
        <v>9654.4500000000007</v>
      </c>
      <c r="AU398" s="22">
        <f t="shared" si="537"/>
        <v>0</v>
      </c>
      <c r="AV398" s="22">
        <f t="shared" si="537"/>
        <v>0</v>
      </c>
      <c r="AW398" s="22">
        <f t="shared" si="471"/>
        <v>13272.280841462605</v>
      </c>
      <c r="AX398" s="2"/>
      <c r="AY398" s="2"/>
      <c r="AZ398" s="2"/>
      <c r="BA398" s="2"/>
      <c r="BB398" s="2"/>
      <c r="BC398" s="2"/>
      <c r="BD398" s="2">
        <f t="shared" si="496"/>
        <v>0</v>
      </c>
      <c r="BE398" s="2">
        <f t="shared" si="498"/>
        <v>13272.280841462605</v>
      </c>
      <c r="BF398" s="2">
        <f t="shared" si="501"/>
        <v>0</v>
      </c>
      <c r="BG398" s="2">
        <f t="shared" si="538"/>
        <v>9654.4500000000007</v>
      </c>
      <c r="BH398" s="2">
        <f t="shared" si="538"/>
        <v>10000</v>
      </c>
      <c r="BI398" s="2">
        <f t="shared" si="538"/>
        <v>3680.04</v>
      </c>
      <c r="BJ398" s="2">
        <f t="shared" si="538"/>
        <v>0</v>
      </c>
      <c r="BK398" s="2">
        <f t="shared" si="538"/>
        <v>0</v>
      </c>
      <c r="BL398" s="2">
        <f t="shared" si="538"/>
        <v>10000</v>
      </c>
      <c r="BM398" s="2">
        <f t="shared" si="538"/>
        <v>10000</v>
      </c>
      <c r="BN398" s="2">
        <f t="shared" si="538"/>
        <v>0</v>
      </c>
      <c r="BO398" s="2">
        <f t="shared" si="538"/>
        <v>0</v>
      </c>
      <c r="BP398" s="2">
        <f t="shared" si="538"/>
        <v>10000</v>
      </c>
      <c r="BQ398" s="2">
        <f t="shared" si="538"/>
        <v>3680.04</v>
      </c>
      <c r="BR398" s="2">
        <f t="shared" si="538"/>
        <v>0</v>
      </c>
      <c r="BS398" s="2">
        <f t="shared" si="538"/>
        <v>0</v>
      </c>
      <c r="BT398" s="402">
        <v>0</v>
      </c>
    </row>
    <row r="399" spans="1:72" x14ac:dyDescent="0.2">
      <c r="A399" s="24"/>
      <c r="B399" s="31"/>
      <c r="C399" s="20"/>
      <c r="D399" s="20"/>
      <c r="E399" s="20"/>
      <c r="F399" s="20"/>
      <c r="G399" s="20"/>
      <c r="H399" s="20"/>
      <c r="I399" s="32">
        <v>38632</v>
      </c>
      <c r="J399" s="33" t="s">
        <v>319</v>
      </c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22"/>
      <c r="W399" s="34"/>
      <c r="X399" s="34"/>
      <c r="Y399" s="34"/>
      <c r="Z399" s="34"/>
      <c r="AA399" s="34"/>
      <c r="AB399" s="34"/>
      <c r="AC399" s="34">
        <v>100000</v>
      </c>
      <c r="AD399" s="34">
        <v>100000</v>
      </c>
      <c r="AE399" s="34"/>
      <c r="AF399" s="34"/>
      <c r="AG399" s="37">
        <f t="shared" si="535"/>
        <v>100000</v>
      </c>
      <c r="AH399" s="34"/>
      <c r="AI399" s="34">
        <v>250000</v>
      </c>
      <c r="AJ399" s="2">
        <v>0</v>
      </c>
      <c r="AK399" s="34">
        <v>250000</v>
      </c>
      <c r="AL399" s="34"/>
      <c r="AM399" s="34"/>
      <c r="AN399" s="2">
        <f t="shared" si="467"/>
        <v>250000</v>
      </c>
      <c r="AO399" s="22">
        <f t="shared" si="490"/>
        <v>33180.702103656513</v>
      </c>
      <c r="AP399" s="2">
        <v>100000</v>
      </c>
      <c r="AQ399" s="2"/>
      <c r="AR399" s="22">
        <f t="shared" si="491"/>
        <v>13272.280841462605</v>
      </c>
      <c r="AS399" s="22">
        <v>9654.4500000000007</v>
      </c>
      <c r="AT399" s="22">
        <v>9654.4500000000007</v>
      </c>
      <c r="AU399" s="22"/>
      <c r="AV399" s="22"/>
      <c r="AW399" s="22">
        <f t="shared" si="471"/>
        <v>13272.280841462605</v>
      </c>
      <c r="AX399" s="2"/>
      <c r="AY399" s="2"/>
      <c r="AZ399" s="2">
        <v>13272.28</v>
      </c>
      <c r="BA399" s="2"/>
      <c r="BB399" s="2"/>
      <c r="BC399" s="2"/>
      <c r="BD399" s="2">
        <f t="shared" si="496"/>
        <v>13272.28</v>
      </c>
      <c r="BE399" s="2">
        <f t="shared" si="498"/>
        <v>8.4146260451234411E-4</v>
      </c>
      <c r="BF399" s="2">
        <f t="shared" si="501"/>
        <v>-13272.28</v>
      </c>
      <c r="BG399" s="2">
        <v>9654.4500000000007</v>
      </c>
      <c r="BH399" s="2">
        <v>10000</v>
      </c>
      <c r="BI399" s="2">
        <v>3680.04</v>
      </c>
      <c r="BJ399" s="2"/>
      <c r="BK399" s="2"/>
      <c r="BL399" s="2">
        <v>10000</v>
      </c>
      <c r="BM399" s="2">
        <v>10000</v>
      </c>
      <c r="BN399" s="2"/>
      <c r="BO399" s="2"/>
      <c r="BP399" s="2">
        <v>10000</v>
      </c>
      <c r="BQ399" s="2">
        <v>3680.04</v>
      </c>
      <c r="BR399" s="22">
        <f>SUM(BM399+BO399-BP399)</f>
        <v>0</v>
      </c>
      <c r="BS399" s="2"/>
      <c r="BT399" s="402">
        <v>0</v>
      </c>
    </row>
    <row r="400" spans="1:72" x14ac:dyDescent="0.2">
      <c r="A400" s="29" t="s">
        <v>320</v>
      </c>
      <c r="B400" s="38"/>
      <c r="C400" s="38"/>
      <c r="D400" s="38"/>
      <c r="E400" s="38"/>
      <c r="F400" s="38"/>
      <c r="G400" s="38"/>
      <c r="H400" s="38"/>
      <c r="I400" s="26" t="s">
        <v>322</v>
      </c>
      <c r="J400" s="27" t="s">
        <v>219</v>
      </c>
      <c r="K400" s="28">
        <f>SUM(K401)</f>
        <v>0</v>
      </c>
      <c r="L400" s="28" t="e">
        <f>SUM(L401+#REF!)</f>
        <v>#REF!</v>
      </c>
      <c r="M400" s="28" t="e">
        <f>SUM(M401+#REF!)</f>
        <v>#REF!</v>
      </c>
      <c r="N400" s="28" t="e">
        <f>SUM(N401+#REF!)</f>
        <v>#REF!</v>
      </c>
      <c r="O400" s="28" t="e">
        <f>SUM(O401+#REF!)</f>
        <v>#REF!</v>
      </c>
      <c r="P400" s="28" t="e">
        <f>SUM(P401+#REF!)</f>
        <v>#REF!</v>
      </c>
      <c r="Q400" s="28">
        <f>SUM(Q401)</f>
        <v>317000</v>
      </c>
      <c r="R400" s="28" t="e">
        <f>SUM(R401+#REF!)</f>
        <v>#REF!</v>
      </c>
      <c r="S400" s="28" t="e">
        <f>SUM(S401+#REF!)</f>
        <v>#REF!</v>
      </c>
      <c r="T400" s="28" t="e">
        <f>SUM(T401+#REF!)</f>
        <v>#REF!</v>
      </c>
      <c r="U400" s="28" t="e">
        <f>SUM(U401+#REF!)</f>
        <v>#REF!</v>
      </c>
      <c r="V400" s="28" t="e">
        <f>SUM(V401+#REF!)</f>
        <v>#REF!</v>
      </c>
      <c r="W400" s="28" t="e">
        <f>SUM(W401+#REF!)</f>
        <v>#REF!</v>
      </c>
      <c r="X400" s="28" t="e">
        <f>SUM(X401+#REF!)</f>
        <v>#REF!</v>
      </c>
      <c r="Y400" s="28" t="e">
        <f>SUM(Y401+#REF!)</f>
        <v>#REF!</v>
      </c>
      <c r="Z400" s="28" t="e">
        <f>SUM(Z401+#REF!)</f>
        <v>#REF!</v>
      </c>
      <c r="AA400" s="28" t="e">
        <f>SUM(AA401+#REF!)</f>
        <v>#REF!</v>
      </c>
      <c r="AB400" s="28" t="e">
        <f>SUM(AB401+#REF!)</f>
        <v>#REF!</v>
      </c>
      <c r="AC400" s="28" t="e">
        <f>SUM(AC401+#REF!)</f>
        <v>#REF!</v>
      </c>
      <c r="AD400" s="28" t="e">
        <f>SUM(AD401+#REF!)</f>
        <v>#REF!</v>
      </c>
      <c r="AE400" s="28" t="e">
        <f>SUM(AE401+#REF!)</f>
        <v>#REF!</v>
      </c>
      <c r="AF400" s="28" t="e">
        <f>SUM(AF401+#REF!)</f>
        <v>#REF!</v>
      </c>
      <c r="AG400" s="28" t="e">
        <f>SUM(AG401+#REF!)</f>
        <v>#REF!</v>
      </c>
      <c r="AH400" s="28" t="e">
        <f>SUM(AH401+#REF!)</f>
        <v>#REF!</v>
      </c>
      <c r="AI400" s="28" t="e">
        <f>SUM(AI401+#REF!)</f>
        <v>#REF!</v>
      </c>
      <c r="AJ400" s="28" t="e">
        <f>SUM(AJ401+#REF!)</f>
        <v>#REF!</v>
      </c>
      <c r="AK400" s="28" t="e">
        <f>SUM(AK401+#REF!)</f>
        <v>#REF!</v>
      </c>
      <c r="AL400" s="28" t="e">
        <f>SUM(AL401+#REF!)</f>
        <v>#REF!</v>
      </c>
      <c r="AM400" s="28" t="e">
        <f>SUM(AM401+#REF!)</f>
        <v>#REF!</v>
      </c>
      <c r="AN400" s="28" t="e">
        <f>SUM(AN401+#REF!)</f>
        <v>#REF!</v>
      </c>
      <c r="AO400" s="22">
        <f>SUM(AO401)</f>
        <v>130068.35224633352</v>
      </c>
      <c r="AP400" s="28" t="e">
        <f>SUM(AP401+#REF!)</f>
        <v>#REF!</v>
      </c>
      <c r="AQ400" s="28" t="e">
        <f>SUM(AQ401+#REF!)</f>
        <v>#REF!</v>
      </c>
      <c r="AR400" s="22">
        <f>SUM(AR401)</f>
        <v>79633.685048775631</v>
      </c>
      <c r="AS400" s="22"/>
      <c r="AT400" s="22">
        <f>SUM(AT401)</f>
        <v>114242.3</v>
      </c>
      <c r="AU400" s="22">
        <f t="shared" ref="AU400:AW401" si="539">SUM(AU401)</f>
        <v>57250</v>
      </c>
      <c r="AV400" s="22">
        <f t="shared" si="539"/>
        <v>0</v>
      </c>
      <c r="AW400" s="22">
        <f t="shared" si="539"/>
        <v>136883.68504877563</v>
      </c>
      <c r="AX400" s="2"/>
      <c r="AY400" s="2"/>
      <c r="AZ400" s="2"/>
      <c r="BA400" s="2"/>
      <c r="BB400" s="2"/>
      <c r="BC400" s="2"/>
      <c r="BD400" s="2">
        <f t="shared" si="496"/>
        <v>0</v>
      </c>
      <c r="BE400" s="2">
        <f t="shared" si="498"/>
        <v>136883.68504877563</v>
      </c>
      <c r="BF400" s="2">
        <f t="shared" si="501"/>
        <v>0</v>
      </c>
      <c r="BG400" s="2">
        <f>SUM(BG401)</f>
        <v>113942.3</v>
      </c>
      <c r="BH400" s="2">
        <f>SUM(BH401)</f>
        <v>340000</v>
      </c>
      <c r="BI400" s="2">
        <f t="shared" ref="BI400:BS400" si="540">SUM(BI401)</f>
        <v>69414.649999999994</v>
      </c>
      <c r="BJ400" s="2">
        <f t="shared" si="540"/>
        <v>0</v>
      </c>
      <c r="BK400" s="2">
        <f t="shared" si="540"/>
        <v>0</v>
      </c>
      <c r="BL400" s="2">
        <f t="shared" si="540"/>
        <v>342500</v>
      </c>
      <c r="BM400" s="2">
        <f t="shared" si="540"/>
        <v>342500</v>
      </c>
      <c r="BN400" s="2">
        <f t="shared" si="540"/>
        <v>310434.90000000002</v>
      </c>
      <c r="BO400" s="2">
        <f t="shared" si="540"/>
        <v>65430</v>
      </c>
      <c r="BP400" s="2">
        <f t="shared" si="540"/>
        <v>87000</v>
      </c>
      <c r="BQ400" s="2">
        <f t="shared" si="540"/>
        <v>204061.47999999998</v>
      </c>
      <c r="BR400" s="2">
        <f t="shared" si="540"/>
        <v>320930</v>
      </c>
      <c r="BS400" s="2">
        <f t="shared" si="540"/>
        <v>310434.90000000002</v>
      </c>
      <c r="BT400" s="402">
        <f t="shared" si="529"/>
        <v>96.729785311438647</v>
      </c>
    </row>
    <row r="401" spans="1:72" x14ac:dyDescent="0.2">
      <c r="A401" s="19" t="s">
        <v>321</v>
      </c>
      <c r="B401" s="20"/>
      <c r="C401" s="20"/>
      <c r="D401" s="20"/>
      <c r="E401" s="20"/>
      <c r="F401" s="20"/>
      <c r="G401" s="20"/>
      <c r="H401" s="20"/>
      <c r="I401" s="32" t="s">
        <v>220</v>
      </c>
      <c r="J401" s="33" t="s">
        <v>24</v>
      </c>
      <c r="K401" s="34">
        <f>SUM(K402)</f>
        <v>0</v>
      </c>
      <c r="L401" s="34">
        <f>SUM(L402)</f>
        <v>0</v>
      </c>
      <c r="M401" s="34">
        <f>SUM(M402)</f>
        <v>0</v>
      </c>
      <c r="N401" s="34">
        <f>SUM(N402)</f>
        <v>0</v>
      </c>
      <c r="O401" s="34">
        <f>SUM(O402)</f>
        <v>0</v>
      </c>
      <c r="P401" s="34">
        <f>SUM(P402)</f>
        <v>0</v>
      </c>
      <c r="Q401" s="34">
        <v>317000</v>
      </c>
      <c r="R401" s="34" t="e">
        <f>SUM(R402)</f>
        <v>#REF!</v>
      </c>
      <c r="S401" s="34" t="e">
        <f t="shared" ref="S401:AK404" si="541">SUM(S402)</f>
        <v>#REF!</v>
      </c>
      <c r="T401" s="34" t="e">
        <f t="shared" si="541"/>
        <v>#REF!</v>
      </c>
      <c r="U401" s="34" t="e">
        <f t="shared" si="541"/>
        <v>#REF!</v>
      </c>
      <c r="V401" s="34" t="e">
        <f t="shared" si="541"/>
        <v>#REF!</v>
      </c>
      <c r="W401" s="34">
        <f t="shared" si="541"/>
        <v>0</v>
      </c>
      <c r="X401" s="34" t="e">
        <f t="shared" si="541"/>
        <v>#REF!</v>
      </c>
      <c r="Y401" s="34">
        <f t="shared" si="541"/>
        <v>1173441.6600000001</v>
      </c>
      <c r="Z401" s="34">
        <f t="shared" si="541"/>
        <v>1223141.6600000001</v>
      </c>
      <c r="AA401" s="34">
        <f t="shared" si="541"/>
        <v>324000</v>
      </c>
      <c r="AB401" s="34">
        <f t="shared" si="541"/>
        <v>815696.4</v>
      </c>
      <c r="AC401" s="34">
        <f t="shared" si="541"/>
        <v>648000</v>
      </c>
      <c r="AD401" s="34">
        <f t="shared" si="541"/>
        <v>961000</v>
      </c>
      <c r="AE401" s="34">
        <f t="shared" si="541"/>
        <v>0</v>
      </c>
      <c r="AF401" s="34">
        <f t="shared" si="541"/>
        <v>0</v>
      </c>
      <c r="AG401" s="34">
        <f t="shared" si="541"/>
        <v>961000</v>
      </c>
      <c r="AH401" s="34">
        <f t="shared" si="541"/>
        <v>554110.41</v>
      </c>
      <c r="AI401" s="34">
        <f t="shared" si="541"/>
        <v>1027800</v>
      </c>
      <c r="AJ401" s="34">
        <f t="shared" si="541"/>
        <v>593900.29</v>
      </c>
      <c r="AK401" s="34">
        <f t="shared" si="541"/>
        <v>980000</v>
      </c>
      <c r="AL401" s="34">
        <f t="shared" ref="AL401:AQ401" si="542">SUM(AL402)</f>
        <v>0</v>
      </c>
      <c r="AM401" s="34">
        <f t="shared" si="542"/>
        <v>0</v>
      </c>
      <c r="AN401" s="34">
        <f t="shared" si="542"/>
        <v>980000</v>
      </c>
      <c r="AO401" s="22">
        <f t="shared" si="490"/>
        <v>130068.35224633352</v>
      </c>
      <c r="AP401" s="34">
        <f t="shared" si="542"/>
        <v>600000</v>
      </c>
      <c r="AQ401" s="34">
        <f t="shared" si="542"/>
        <v>0</v>
      </c>
      <c r="AR401" s="22">
        <f t="shared" si="491"/>
        <v>79633.685048775631</v>
      </c>
      <c r="AS401" s="22"/>
      <c r="AT401" s="22">
        <f>SUM(AT402)</f>
        <v>114242.3</v>
      </c>
      <c r="AU401" s="22">
        <f t="shared" si="539"/>
        <v>57250</v>
      </c>
      <c r="AV401" s="22">
        <f t="shared" si="539"/>
        <v>0</v>
      </c>
      <c r="AW401" s="22">
        <f>SUM(AR401+AU401-AV401)</f>
        <v>136883.68504877563</v>
      </c>
      <c r="AX401" s="2"/>
      <c r="AY401" s="2"/>
      <c r="AZ401" s="2"/>
      <c r="BA401" s="2"/>
      <c r="BB401" s="2"/>
      <c r="BC401" s="2"/>
      <c r="BD401" s="2">
        <f t="shared" si="496"/>
        <v>0</v>
      </c>
      <c r="BE401" s="2">
        <f t="shared" si="498"/>
        <v>136883.68504877563</v>
      </c>
      <c r="BF401" s="2">
        <f t="shared" si="501"/>
        <v>0</v>
      </c>
      <c r="BG401" s="2">
        <f>SUM(BG404)</f>
        <v>113942.3</v>
      </c>
      <c r="BH401" s="2">
        <f>SUM(BH404)</f>
        <v>340000</v>
      </c>
      <c r="BI401" s="2">
        <f t="shared" ref="BI401:BS401" si="543">SUM(BI404)</f>
        <v>69414.649999999994</v>
      </c>
      <c r="BJ401" s="2">
        <f t="shared" si="543"/>
        <v>0</v>
      </c>
      <c r="BK401" s="2">
        <f t="shared" si="543"/>
        <v>0</v>
      </c>
      <c r="BL401" s="2">
        <f t="shared" si="543"/>
        <v>342500</v>
      </c>
      <c r="BM401" s="2">
        <f t="shared" si="543"/>
        <v>342500</v>
      </c>
      <c r="BN401" s="2">
        <f t="shared" si="543"/>
        <v>310434.90000000002</v>
      </c>
      <c r="BO401" s="2">
        <f t="shared" si="543"/>
        <v>65430</v>
      </c>
      <c r="BP401" s="2">
        <f t="shared" si="543"/>
        <v>87000</v>
      </c>
      <c r="BQ401" s="2">
        <f t="shared" si="543"/>
        <v>204061.47999999998</v>
      </c>
      <c r="BR401" s="2">
        <f t="shared" si="543"/>
        <v>320930</v>
      </c>
      <c r="BS401" s="2">
        <f t="shared" si="543"/>
        <v>310434.90000000002</v>
      </c>
      <c r="BT401" s="402">
        <f t="shared" si="529"/>
        <v>96.729785311438647</v>
      </c>
    </row>
    <row r="402" spans="1:72" hidden="1" x14ac:dyDescent="0.2">
      <c r="A402" s="19"/>
      <c r="B402" s="20"/>
      <c r="C402" s="20"/>
      <c r="D402" s="20"/>
      <c r="E402" s="31"/>
      <c r="F402" s="31"/>
      <c r="G402" s="31"/>
      <c r="H402" s="20"/>
      <c r="I402" s="32" t="s">
        <v>83</v>
      </c>
      <c r="J402" s="33"/>
      <c r="K402" s="20"/>
      <c r="L402" s="31"/>
      <c r="M402" s="31"/>
      <c r="N402" s="31"/>
      <c r="O402" s="20"/>
      <c r="P402" s="32" t="s">
        <v>83</v>
      </c>
      <c r="Q402" s="33"/>
      <c r="R402" s="28" t="e">
        <f>SUM(#REF!)</f>
        <v>#REF!</v>
      </c>
      <c r="S402" s="28" t="e">
        <f t="shared" ref="S402:AQ402" si="544">SUM(S404)</f>
        <v>#REF!</v>
      </c>
      <c r="T402" s="28" t="e">
        <f t="shared" si="544"/>
        <v>#REF!</v>
      </c>
      <c r="U402" s="28" t="e">
        <f t="shared" si="544"/>
        <v>#REF!</v>
      </c>
      <c r="V402" s="28" t="e">
        <f t="shared" si="544"/>
        <v>#REF!</v>
      </c>
      <c r="W402" s="28">
        <f t="shared" si="544"/>
        <v>0</v>
      </c>
      <c r="X402" s="28" t="e">
        <f t="shared" si="544"/>
        <v>#REF!</v>
      </c>
      <c r="Y402" s="28">
        <f t="shared" si="544"/>
        <v>1173441.6600000001</v>
      </c>
      <c r="Z402" s="28">
        <f t="shared" si="544"/>
        <v>1223141.6600000001</v>
      </c>
      <c r="AA402" s="28">
        <f t="shared" si="544"/>
        <v>324000</v>
      </c>
      <c r="AB402" s="28">
        <f t="shared" si="544"/>
        <v>815696.4</v>
      </c>
      <c r="AC402" s="28">
        <f t="shared" si="544"/>
        <v>648000</v>
      </c>
      <c r="AD402" s="28">
        <f t="shared" si="544"/>
        <v>961000</v>
      </c>
      <c r="AE402" s="28">
        <f t="shared" si="544"/>
        <v>0</v>
      </c>
      <c r="AF402" s="28">
        <f t="shared" si="544"/>
        <v>0</v>
      </c>
      <c r="AG402" s="28">
        <f t="shared" si="544"/>
        <v>961000</v>
      </c>
      <c r="AH402" s="28">
        <f t="shared" si="544"/>
        <v>554110.41</v>
      </c>
      <c r="AI402" s="28">
        <f t="shared" si="544"/>
        <v>1027800</v>
      </c>
      <c r="AJ402" s="28">
        <f t="shared" si="544"/>
        <v>593900.29</v>
      </c>
      <c r="AK402" s="28">
        <f t="shared" si="544"/>
        <v>980000</v>
      </c>
      <c r="AL402" s="28">
        <f t="shared" si="544"/>
        <v>0</v>
      </c>
      <c r="AM402" s="28">
        <f t="shared" si="544"/>
        <v>0</v>
      </c>
      <c r="AN402" s="28">
        <f t="shared" si="544"/>
        <v>980000</v>
      </c>
      <c r="AO402" s="22">
        <f t="shared" si="490"/>
        <v>130068.35224633352</v>
      </c>
      <c r="AP402" s="28">
        <f t="shared" si="544"/>
        <v>600000</v>
      </c>
      <c r="AQ402" s="28">
        <f t="shared" si="544"/>
        <v>0</v>
      </c>
      <c r="AR402" s="22">
        <f t="shared" si="491"/>
        <v>79633.685048775631</v>
      </c>
      <c r="AS402" s="22"/>
      <c r="AT402" s="22">
        <f t="shared" ref="AT402:AV402" si="545">SUM(AT404)</f>
        <v>114242.3</v>
      </c>
      <c r="AU402" s="22">
        <f t="shared" si="545"/>
        <v>57250</v>
      </c>
      <c r="AV402" s="22">
        <f t="shared" si="545"/>
        <v>0</v>
      </c>
      <c r="AW402" s="22">
        <f>SUM(AR402+AU402-AV402)</f>
        <v>136883.68504877563</v>
      </c>
      <c r="AX402" s="2"/>
      <c r="AY402" s="2"/>
      <c r="AZ402" s="2"/>
      <c r="BA402" s="2"/>
      <c r="BB402" s="2"/>
      <c r="BC402" s="2"/>
      <c r="BD402" s="2">
        <f t="shared" si="496"/>
        <v>0</v>
      </c>
      <c r="BE402" s="2">
        <f t="shared" si="498"/>
        <v>136883.68504877563</v>
      </c>
      <c r="BF402" s="2">
        <f t="shared" si="501"/>
        <v>0</v>
      </c>
      <c r="BG402" s="2"/>
      <c r="BH402" s="2">
        <f>SUM(BH404)</f>
        <v>340000</v>
      </c>
      <c r="BI402" s="2">
        <f t="shared" ref="BI402:BS402" si="546">SUM(BI404)</f>
        <v>69414.649999999994</v>
      </c>
      <c r="BJ402" s="2">
        <f t="shared" si="546"/>
        <v>0</v>
      </c>
      <c r="BK402" s="2">
        <f t="shared" si="546"/>
        <v>0</v>
      </c>
      <c r="BL402" s="2">
        <f t="shared" si="546"/>
        <v>342500</v>
      </c>
      <c r="BM402" s="2">
        <f t="shared" si="546"/>
        <v>342500</v>
      </c>
      <c r="BN402" s="2">
        <f t="shared" si="546"/>
        <v>310434.90000000002</v>
      </c>
      <c r="BO402" s="2">
        <f t="shared" si="546"/>
        <v>65430</v>
      </c>
      <c r="BP402" s="2">
        <f t="shared" si="546"/>
        <v>87000</v>
      </c>
      <c r="BQ402" s="2"/>
      <c r="BR402" s="2">
        <f t="shared" si="546"/>
        <v>320930</v>
      </c>
      <c r="BS402" s="2">
        <f t="shared" si="546"/>
        <v>310434.90000000002</v>
      </c>
      <c r="BT402" s="402">
        <f t="shared" si="529"/>
        <v>96.729785311438647</v>
      </c>
    </row>
    <row r="403" spans="1:72" hidden="1" x14ac:dyDescent="0.2">
      <c r="A403" s="19"/>
      <c r="B403" s="31" t="s">
        <v>369</v>
      </c>
      <c r="C403" s="20"/>
      <c r="D403" s="31"/>
      <c r="E403" s="20"/>
      <c r="F403" s="20"/>
      <c r="G403" s="20"/>
      <c r="H403" s="20"/>
      <c r="I403" s="39" t="s">
        <v>375</v>
      </c>
      <c r="J403" s="33" t="s">
        <v>376</v>
      </c>
      <c r="K403" s="20"/>
      <c r="L403" s="31"/>
      <c r="M403" s="31"/>
      <c r="N403" s="31"/>
      <c r="O403" s="20"/>
      <c r="P403" s="32"/>
      <c r="Q403" s="33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2">
        <f t="shared" si="490"/>
        <v>0</v>
      </c>
      <c r="AP403" s="28">
        <v>600000</v>
      </c>
      <c r="AQ403" s="28"/>
      <c r="AR403" s="22">
        <f t="shared" si="491"/>
        <v>79633.685048775631</v>
      </c>
      <c r="AS403" s="22"/>
      <c r="AT403" s="22"/>
      <c r="AU403" s="22"/>
      <c r="AV403" s="22"/>
      <c r="AW403" s="22">
        <v>136883.69</v>
      </c>
      <c r="AX403" s="2"/>
      <c r="AY403" s="2"/>
      <c r="AZ403" s="2"/>
      <c r="BA403" s="2"/>
      <c r="BB403" s="2"/>
      <c r="BC403" s="2"/>
      <c r="BD403" s="2">
        <f t="shared" si="496"/>
        <v>0</v>
      </c>
      <c r="BE403" s="2">
        <f t="shared" si="498"/>
        <v>136883.69</v>
      </c>
      <c r="BF403" s="2">
        <f t="shared" si="501"/>
        <v>0</v>
      </c>
      <c r="BG403" s="2"/>
      <c r="BH403" s="2">
        <v>340000</v>
      </c>
      <c r="BI403" s="2">
        <f>SUM(BI402)</f>
        <v>69414.649999999994</v>
      </c>
      <c r="BJ403" s="2">
        <v>340000</v>
      </c>
      <c r="BK403" s="2">
        <v>340000</v>
      </c>
      <c r="BL403" s="2"/>
      <c r="BM403" s="2"/>
      <c r="BN403" s="2"/>
      <c r="BO403" s="2"/>
      <c r="BP403" s="2"/>
      <c r="BQ403" s="2"/>
      <c r="BR403" s="22">
        <f>SUM(BM403+BO403-BP403)</f>
        <v>0</v>
      </c>
      <c r="BS403" s="2"/>
      <c r="BT403" s="402" t="e">
        <f t="shared" si="529"/>
        <v>#DIV/0!</v>
      </c>
    </row>
    <row r="404" spans="1:72" x14ac:dyDescent="0.2">
      <c r="A404" s="42"/>
      <c r="B404" s="35"/>
      <c r="C404" s="35"/>
      <c r="D404" s="35"/>
      <c r="E404" s="36"/>
      <c r="F404" s="36"/>
      <c r="G404" s="36"/>
      <c r="H404" s="35"/>
      <c r="I404" s="21">
        <v>3</v>
      </c>
      <c r="J404" s="5" t="s">
        <v>4</v>
      </c>
      <c r="K404" s="35"/>
      <c r="L404" s="36"/>
      <c r="M404" s="36"/>
      <c r="N404" s="36"/>
      <c r="O404" s="35"/>
      <c r="P404" s="21">
        <v>3</v>
      </c>
      <c r="Q404" s="5" t="s">
        <v>4</v>
      </c>
      <c r="R404" s="28"/>
      <c r="S404" s="22" t="e">
        <f>SUM(S405)</f>
        <v>#REF!</v>
      </c>
      <c r="T404" s="22" t="e">
        <f t="shared" si="541"/>
        <v>#REF!</v>
      </c>
      <c r="U404" s="22" t="e">
        <f t="shared" si="541"/>
        <v>#REF!</v>
      </c>
      <c r="V404" s="22" t="e">
        <f t="shared" si="541"/>
        <v>#REF!</v>
      </c>
      <c r="W404" s="22">
        <f>SUM(W405)</f>
        <v>0</v>
      </c>
      <c r="X404" s="22" t="e">
        <f t="shared" ref="X404:AN404" si="547">SUM(X405+X413)</f>
        <v>#REF!</v>
      </c>
      <c r="Y404" s="22">
        <f t="shared" si="547"/>
        <v>1173441.6600000001</v>
      </c>
      <c r="Z404" s="22">
        <f t="shared" si="547"/>
        <v>1223141.6600000001</v>
      </c>
      <c r="AA404" s="22">
        <f t="shared" si="547"/>
        <v>324000</v>
      </c>
      <c r="AB404" s="22">
        <f t="shared" si="547"/>
        <v>815696.4</v>
      </c>
      <c r="AC404" s="22">
        <f t="shared" si="547"/>
        <v>648000</v>
      </c>
      <c r="AD404" s="22">
        <f t="shared" si="547"/>
        <v>961000</v>
      </c>
      <c r="AE404" s="22">
        <f t="shared" si="547"/>
        <v>0</v>
      </c>
      <c r="AF404" s="22">
        <f t="shared" si="547"/>
        <v>0</v>
      </c>
      <c r="AG404" s="22">
        <f t="shared" si="547"/>
        <v>961000</v>
      </c>
      <c r="AH404" s="22">
        <f t="shared" si="547"/>
        <v>554110.41</v>
      </c>
      <c r="AI404" s="22">
        <f t="shared" si="547"/>
        <v>1027800</v>
      </c>
      <c r="AJ404" s="22">
        <f t="shared" si="547"/>
        <v>593900.29</v>
      </c>
      <c r="AK404" s="22">
        <f t="shared" si="547"/>
        <v>980000</v>
      </c>
      <c r="AL404" s="22">
        <f t="shared" si="547"/>
        <v>0</v>
      </c>
      <c r="AM404" s="22">
        <f t="shared" si="547"/>
        <v>0</v>
      </c>
      <c r="AN404" s="22">
        <f t="shared" si="547"/>
        <v>980000</v>
      </c>
      <c r="AO404" s="22">
        <f t="shared" si="490"/>
        <v>130068.35224633352</v>
      </c>
      <c r="AP404" s="22">
        <f>SUM(AP405+AP413)</f>
        <v>600000</v>
      </c>
      <c r="AQ404" s="22">
        <f>SUM(AQ405+AQ413)</f>
        <v>0</v>
      </c>
      <c r="AR404" s="22">
        <f t="shared" si="491"/>
        <v>79633.685048775631</v>
      </c>
      <c r="AS404" s="22"/>
      <c r="AT404" s="22">
        <f>SUM(AT405+AT413)</f>
        <v>114242.3</v>
      </c>
      <c r="AU404" s="22">
        <f>SUM(AU405+AU413)</f>
        <v>57250</v>
      </c>
      <c r="AV404" s="22">
        <f>SUM(AV405+AV413)</f>
        <v>0</v>
      </c>
      <c r="AW404" s="22">
        <f>SUM(AR404+AU404-AV404)</f>
        <v>136883.68504877563</v>
      </c>
      <c r="AX404" s="2"/>
      <c r="AY404" s="2"/>
      <c r="AZ404" s="2"/>
      <c r="BA404" s="2"/>
      <c r="BB404" s="2"/>
      <c r="BC404" s="2"/>
      <c r="BD404" s="2">
        <f t="shared" si="496"/>
        <v>0</v>
      </c>
      <c r="BE404" s="2">
        <f t="shared" si="498"/>
        <v>136883.68504877563</v>
      </c>
      <c r="BF404" s="2">
        <f t="shared" si="501"/>
        <v>0</v>
      </c>
      <c r="BG404" s="2">
        <f t="shared" ref="BG404:BS404" si="548">SUM(BG405+BG413)</f>
        <v>113942.3</v>
      </c>
      <c r="BH404" s="2">
        <f t="shared" si="548"/>
        <v>340000</v>
      </c>
      <c r="BI404" s="2">
        <f t="shared" si="548"/>
        <v>69414.649999999994</v>
      </c>
      <c r="BJ404" s="2">
        <f t="shared" si="548"/>
        <v>0</v>
      </c>
      <c r="BK404" s="2">
        <f t="shared" si="548"/>
        <v>0</v>
      </c>
      <c r="BL404" s="2">
        <f t="shared" si="548"/>
        <v>342500</v>
      </c>
      <c r="BM404" s="2">
        <f t="shared" si="548"/>
        <v>342500</v>
      </c>
      <c r="BN404" s="2">
        <f t="shared" si="548"/>
        <v>310434.90000000002</v>
      </c>
      <c r="BO404" s="2">
        <f t="shared" si="548"/>
        <v>65430</v>
      </c>
      <c r="BP404" s="2">
        <f t="shared" si="548"/>
        <v>87000</v>
      </c>
      <c r="BQ404" s="2">
        <f t="shared" si="548"/>
        <v>204061.47999999998</v>
      </c>
      <c r="BR404" s="2">
        <f t="shared" si="548"/>
        <v>320930</v>
      </c>
      <c r="BS404" s="2">
        <f t="shared" si="548"/>
        <v>310434.90000000002</v>
      </c>
      <c r="BT404" s="402">
        <f t="shared" si="529"/>
        <v>96.729785311438647</v>
      </c>
    </row>
    <row r="405" spans="1:72" x14ac:dyDescent="0.2">
      <c r="A405" s="42"/>
      <c r="B405" s="35"/>
      <c r="C405" s="35"/>
      <c r="D405" s="35"/>
      <c r="E405" s="36"/>
      <c r="F405" s="36"/>
      <c r="G405" s="36"/>
      <c r="H405" s="35"/>
      <c r="I405" s="21">
        <v>31</v>
      </c>
      <c r="J405" s="5" t="s">
        <v>5</v>
      </c>
      <c r="K405" s="35"/>
      <c r="L405" s="36"/>
      <c r="M405" s="36"/>
      <c r="N405" s="36"/>
      <c r="O405" s="35"/>
      <c r="P405" s="21">
        <v>31</v>
      </c>
      <c r="Q405" s="5" t="s">
        <v>221</v>
      </c>
      <c r="R405" s="28"/>
      <c r="S405" s="22" t="e">
        <f>SUM(S406+S411)</f>
        <v>#REF!</v>
      </c>
      <c r="T405" s="22" t="e">
        <f>SUM(T406+T411)</f>
        <v>#REF!</v>
      </c>
      <c r="U405" s="22" t="e">
        <f>SUM(U406+U411)</f>
        <v>#REF!</v>
      </c>
      <c r="V405" s="22" t="e">
        <f>SUM(V406+V411)</f>
        <v>#REF!</v>
      </c>
      <c r="W405" s="22">
        <f>SUM(W406+W411)</f>
        <v>0</v>
      </c>
      <c r="X405" s="22" t="e">
        <f>SUM(X406+X411+#REF!)</f>
        <v>#REF!</v>
      </c>
      <c r="Y405" s="22">
        <f t="shared" ref="Y405:AH405" si="549">SUM(Y406+Y411)</f>
        <v>905441.66</v>
      </c>
      <c r="Z405" s="22">
        <f t="shared" si="549"/>
        <v>905441.66</v>
      </c>
      <c r="AA405" s="22">
        <f t="shared" si="549"/>
        <v>206500</v>
      </c>
      <c r="AB405" s="22">
        <f t="shared" si="549"/>
        <v>743375.5</v>
      </c>
      <c r="AC405" s="22">
        <f t="shared" si="549"/>
        <v>413000</v>
      </c>
      <c r="AD405" s="22">
        <f t="shared" si="549"/>
        <v>721000</v>
      </c>
      <c r="AE405" s="22">
        <f t="shared" si="549"/>
        <v>0</v>
      </c>
      <c r="AF405" s="22">
        <f t="shared" si="549"/>
        <v>0</v>
      </c>
      <c r="AG405" s="22">
        <f t="shared" si="549"/>
        <v>721000</v>
      </c>
      <c r="AH405" s="22">
        <f t="shared" si="549"/>
        <v>459991.9</v>
      </c>
      <c r="AI405" s="22">
        <f t="shared" ref="AI405:AN405" si="550">SUM(AI406+AI411+AI408)</f>
        <v>858000</v>
      </c>
      <c r="AJ405" s="22">
        <f t="shared" si="550"/>
        <v>562659.07000000007</v>
      </c>
      <c r="AK405" s="22">
        <f t="shared" si="550"/>
        <v>858000</v>
      </c>
      <c r="AL405" s="22">
        <f t="shared" si="550"/>
        <v>0</v>
      </c>
      <c r="AM405" s="22">
        <f t="shared" si="550"/>
        <v>0</v>
      </c>
      <c r="AN405" s="22">
        <f t="shared" si="550"/>
        <v>858000</v>
      </c>
      <c r="AO405" s="22">
        <f t="shared" si="490"/>
        <v>113876.16961974915</v>
      </c>
      <c r="AP405" s="22">
        <f>SUM(AP406+AP411+AP408)</f>
        <v>508000</v>
      </c>
      <c r="AQ405" s="22"/>
      <c r="AR405" s="22">
        <f t="shared" si="491"/>
        <v>67423.186674630037</v>
      </c>
      <c r="AS405" s="22"/>
      <c r="AT405" s="22">
        <f>SUM(AT406+AT411+AT408)</f>
        <v>107222.86</v>
      </c>
      <c r="AU405" s="22">
        <f>SUM(AU406+AU411+AU408)</f>
        <v>50000</v>
      </c>
      <c r="AV405" s="22">
        <f>SUM(AV406+AV411+AV408)</f>
        <v>0</v>
      </c>
      <c r="AW405" s="22">
        <f>SUM(AW406+AW411+AW408)</f>
        <v>117423.18667463004</v>
      </c>
      <c r="AX405" s="2"/>
      <c r="AY405" s="2"/>
      <c r="AZ405" s="2"/>
      <c r="BA405" s="2"/>
      <c r="BB405" s="2"/>
      <c r="BC405" s="2"/>
      <c r="BD405" s="2">
        <f t="shared" si="496"/>
        <v>0</v>
      </c>
      <c r="BE405" s="2">
        <f t="shared" si="498"/>
        <v>117423.18667463004</v>
      </c>
      <c r="BF405" s="2">
        <f t="shared" si="501"/>
        <v>0</v>
      </c>
      <c r="BG405" s="2">
        <f>SUM(BG406+BG411)</f>
        <v>107222.86</v>
      </c>
      <c r="BH405" s="2">
        <f>SUM(BH406+BH408+BH411)</f>
        <v>233000</v>
      </c>
      <c r="BI405" s="2">
        <f t="shared" ref="BI405:BS405" si="551">SUM(BI406+BI408+BI411)</f>
        <v>58225.4</v>
      </c>
      <c r="BJ405" s="2">
        <f t="shared" si="551"/>
        <v>0</v>
      </c>
      <c r="BK405" s="2">
        <f t="shared" si="551"/>
        <v>0</v>
      </c>
      <c r="BL405" s="2">
        <f t="shared" si="551"/>
        <v>235500</v>
      </c>
      <c r="BM405" s="2">
        <f t="shared" si="551"/>
        <v>235500</v>
      </c>
      <c r="BN405" s="2">
        <f t="shared" si="551"/>
        <v>299899.69</v>
      </c>
      <c r="BO405" s="2">
        <f t="shared" si="551"/>
        <v>65430</v>
      </c>
      <c r="BP405" s="2">
        <f t="shared" si="551"/>
        <v>0</v>
      </c>
      <c r="BQ405" s="2">
        <f t="shared" si="551"/>
        <v>187645.9</v>
      </c>
      <c r="BR405" s="2">
        <f t="shared" si="551"/>
        <v>300930</v>
      </c>
      <c r="BS405" s="2">
        <f t="shared" si="551"/>
        <v>299899.69</v>
      </c>
      <c r="BT405" s="402">
        <f t="shared" si="529"/>
        <v>99.65762469677334</v>
      </c>
    </row>
    <row r="406" spans="1:72" x14ac:dyDescent="0.2">
      <c r="A406" s="19"/>
      <c r="B406" s="20" t="s">
        <v>370</v>
      </c>
      <c r="C406" s="20"/>
      <c r="D406" s="20"/>
      <c r="E406" s="31"/>
      <c r="F406" s="31"/>
      <c r="G406" s="31"/>
      <c r="H406" s="20"/>
      <c r="I406" s="32">
        <v>311</v>
      </c>
      <c r="J406" s="33" t="s">
        <v>68</v>
      </c>
      <c r="K406" s="20"/>
      <c r="L406" s="31"/>
      <c r="M406" s="31"/>
      <c r="N406" s="31"/>
      <c r="O406" s="20"/>
      <c r="P406" s="32">
        <v>311</v>
      </c>
      <c r="Q406" s="33" t="s">
        <v>68</v>
      </c>
      <c r="R406" s="28"/>
      <c r="S406" s="34" t="e">
        <f>SUM(#REF!)</f>
        <v>#REF!</v>
      </c>
      <c r="T406" s="34" t="e">
        <f>SUM(#REF!)</f>
        <v>#REF!</v>
      </c>
      <c r="U406" s="34" t="e">
        <f>SUM(#REF!)</f>
        <v>#REF!</v>
      </c>
      <c r="V406" s="34" t="e">
        <f>SUM(#REF!)</f>
        <v>#REF!</v>
      </c>
      <c r="W406" s="34">
        <v>0</v>
      </c>
      <c r="X406" s="34">
        <v>670000</v>
      </c>
      <c r="Y406" s="34">
        <f>SUM(Y407)</f>
        <v>783080.3</v>
      </c>
      <c r="Z406" s="34">
        <f>SUM(Z407)</f>
        <v>783080.3</v>
      </c>
      <c r="AA406" s="34">
        <f>SUM(AA407)</f>
        <v>182500</v>
      </c>
      <c r="AB406" s="34">
        <f t="shared" ref="AB406" si="552">SUM(AB407)</f>
        <v>687632.27</v>
      </c>
      <c r="AC406" s="34">
        <f>SUM(AC407)</f>
        <v>365000</v>
      </c>
      <c r="AD406" s="34">
        <f>SUM(AD407)</f>
        <v>665000</v>
      </c>
      <c r="AE406" s="34">
        <f t="shared" ref="AE406:AI406" si="553">SUM(AE407)</f>
        <v>0</v>
      </c>
      <c r="AF406" s="34">
        <f t="shared" si="553"/>
        <v>0</v>
      </c>
      <c r="AG406" s="34">
        <f t="shared" si="553"/>
        <v>665000</v>
      </c>
      <c r="AH406" s="34">
        <f t="shared" si="553"/>
        <v>394588.01</v>
      </c>
      <c r="AI406" s="34">
        <f t="shared" si="553"/>
        <v>720000</v>
      </c>
      <c r="AJ406" s="34">
        <f>SUM(AJ407)</f>
        <v>482969.21</v>
      </c>
      <c r="AK406" s="34">
        <f>SUM(AK407)</f>
        <v>720000</v>
      </c>
      <c r="AL406" s="34">
        <f t="shared" ref="AL406:AP406" si="554">SUM(AL407)</f>
        <v>0</v>
      </c>
      <c r="AM406" s="34">
        <f t="shared" si="554"/>
        <v>0</v>
      </c>
      <c r="AN406" s="34">
        <f t="shared" si="554"/>
        <v>720000</v>
      </c>
      <c r="AO406" s="22">
        <f t="shared" si="490"/>
        <v>95560.422058530748</v>
      </c>
      <c r="AP406" s="34">
        <f t="shared" si="554"/>
        <v>450000</v>
      </c>
      <c r="AQ406" s="34"/>
      <c r="AR406" s="22">
        <f t="shared" si="491"/>
        <v>59725.263786581723</v>
      </c>
      <c r="AS406" s="22"/>
      <c r="AT406" s="22">
        <f>SUM(AT407)</f>
        <v>92036.85</v>
      </c>
      <c r="AU406" s="22">
        <f t="shared" ref="AU406:AV406" si="555">SUM(AU407)</f>
        <v>40000</v>
      </c>
      <c r="AV406" s="22">
        <f t="shared" si="555"/>
        <v>0</v>
      </c>
      <c r="AW406" s="22">
        <f t="shared" ref="AW406:AW412" si="556">SUM(AR406+AU406-AV406)</f>
        <v>99725.263786581723</v>
      </c>
      <c r="AX406" s="2"/>
      <c r="AY406" s="2"/>
      <c r="AZ406" s="2"/>
      <c r="BA406" s="2"/>
      <c r="BB406" s="2"/>
      <c r="BC406" s="2"/>
      <c r="BD406" s="2">
        <f t="shared" si="496"/>
        <v>0</v>
      </c>
      <c r="BE406" s="2">
        <f t="shared" si="498"/>
        <v>99725.263786581723</v>
      </c>
      <c r="BF406" s="2">
        <f t="shared" si="501"/>
        <v>0</v>
      </c>
      <c r="BG406" s="2">
        <f>SUM(BG407)</f>
        <v>92036.85</v>
      </c>
      <c r="BH406" s="2">
        <f>SUM(BH407)</f>
        <v>200000</v>
      </c>
      <c r="BI406" s="2">
        <f t="shared" ref="BI406:BS406" si="557">SUM(BI407)</f>
        <v>49463.87</v>
      </c>
      <c r="BJ406" s="2">
        <f t="shared" si="557"/>
        <v>0</v>
      </c>
      <c r="BK406" s="2">
        <f t="shared" si="557"/>
        <v>0</v>
      </c>
      <c r="BL406" s="2">
        <f t="shared" si="557"/>
        <v>200000</v>
      </c>
      <c r="BM406" s="2">
        <f t="shared" si="557"/>
        <v>200000</v>
      </c>
      <c r="BN406" s="2">
        <f t="shared" si="557"/>
        <v>256896.51</v>
      </c>
      <c r="BO406" s="2">
        <f t="shared" si="557"/>
        <v>57000</v>
      </c>
      <c r="BP406" s="2">
        <f t="shared" si="557"/>
        <v>0</v>
      </c>
      <c r="BQ406" s="2">
        <f t="shared" si="557"/>
        <v>158666.01999999999</v>
      </c>
      <c r="BR406" s="2">
        <f t="shared" si="557"/>
        <v>257000</v>
      </c>
      <c r="BS406" s="2">
        <f t="shared" si="557"/>
        <v>256896.51</v>
      </c>
      <c r="BT406" s="402">
        <f t="shared" si="529"/>
        <v>99.959731517509738</v>
      </c>
    </row>
    <row r="407" spans="1:72" x14ac:dyDescent="0.2">
      <c r="A407" s="19"/>
      <c r="B407" s="20"/>
      <c r="C407" s="20"/>
      <c r="D407" s="20"/>
      <c r="E407" s="31"/>
      <c r="F407" s="31"/>
      <c r="G407" s="31"/>
      <c r="H407" s="20"/>
      <c r="I407" s="32">
        <v>31111</v>
      </c>
      <c r="J407" s="33" t="s">
        <v>251</v>
      </c>
      <c r="K407" s="20"/>
      <c r="L407" s="31"/>
      <c r="M407" s="31"/>
      <c r="N407" s="31"/>
      <c r="O407" s="20"/>
      <c r="P407" s="32"/>
      <c r="Q407" s="33"/>
      <c r="R407" s="28"/>
      <c r="S407" s="34"/>
      <c r="T407" s="34"/>
      <c r="U407" s="34"/>
      <c r="V407" s="34"/>
      <c r="W407" s="34"/>
      <c r="X407" s="34"/>
      <c r="Y407" s="34">
        <v>783080.3</v>
      </c>
      <c r="Z407" s="34">
        <v>783080.3</v>
      </c>
      <c r="AA407" s="34">
        <v>182500</v>
      </c>
      <c r="AB407" s="34">
        <v>687632.27</v>
      </c>
      <c r="AC407" s="34">
        <v>365000</v>
      </c>
      <c r="AD407" s="34">
        <v>665000</v>
      </c>
      <c r="AE407" s="34"/>
      <c r="AF407" s="34"/>
      <c r="AG407" s="37">
        <f>SUM(AD407+AE407-AF407)</f>
        <v>665000</v>
      </c>
      <c r="AH407" s="34">
        <v>394588.01</v>
      </c>
      <c r="AI407" s="34">
        <v>720000</v>
      </c>
      <c r="AJ407" s="2">
        <v>482969.21</v>
      </c>
      <c r="AK407" s="34">
        <v>720000</v>
      </c>
      <c r="AL407" s="34"/>
      <c r="AM407" s="34"/>
      <c r="AN407" s="2">
        <f t="shared" si="467"/>
        <v>720000</v>
      </c>
      <c r="AO407" s="22">
        <f t="shared" si="490"/>
        <v>95560.422058530748</v>
      </c>
      <c r="AP407" s="2">
        <v>450000</v>
      </c>
      <c r="AQ407" s="2"/>
      <c r="AR407" s="22">
        <f t="shared" si="491"/>
        <v>59725.263786581723</v>
      </c>
      <c r="AS407" s="22">
        <v>92036.85</v>
      </c>
      <c r="AT407" s="22">
        <v>92036.85</v>
      </c>
      <c r="AU407" s="22">
        <v>40000</v>
      </c>
      <c r="AV407" s="22"/>
      <c r="AW407" s="22">
        <f t="shared" si="556"/>
        <v>99725.263786581723</v>
      </c>
      <c r="AX407" s="2"/>
      <c r="AY407" s="2"/>
      <c r="AZ407" s="2">
        <v>99725.26</v>
      </c>
      <c r="BA407" s="2"/>
      <c r="BB407" s="2"/>
      <c r="BC407" s="2"/>
      <c r="BD407" s="2">
        <f t="shared" si="496"/>
        <v>99725.26</v>
      </c>
      <c r="BE407" s="2">
        <f t="shared" si="498"/>
        <v>3.7865817284910008E-3</v>
      </c>
      <c r="BF407" s="2">
        <f t="shared" si="501"/>
        <v>-99725.26</v>
      </c>
      <c r="BG407" s="2">
        <v>92036.85</v>
      </c>
      <c r="BH407" s="2">
        <v>200000</v>
      </c>
      <c r="BI407" s="2">
        <v>49463.87</v>
      </c>
      <c r="BJ407" s="2"/>
      <c r="BK407" s="2"/>
      <c r="BL407" s="2">
        <v>200000</v>
      </c>
      <c r="BM407" s="2">
        <v>200000</v>
      </c>
      <c r="BN407" s="2">
        <v>256896.51</v>
      </c>
      <c r="BO407" s="2">
        <v>57000</v>
      </c>
      <c r="BP407" s="2"/>
      <c r="BQ407" s="2">
        <v>158666.01999999999</v>
      </c>
      <c r="BR407" s="22">
        <f>SUM(BM407+BO407-BP407)</f>
        <v>257000</v>
      </c>
      <c r="BS407" s="2">
        <v>256896.51</v>
      </c>
      <c r="BT407" s="402">
        <f t="shared" si="529"/>
        <v>99.959731517509738</v>
      </c>
    </row>
    <row r="408" spans="1:72" x14ac:dyDescent="0.2">
      <c r="A408" s="19"/>
      <c r="B408" s="20" t="s">
        <v>368</v>
      </c>
      <c r="C408" s="20"/>
      <c r="D408" s="20"/>
      <c r="E408" s="31"/>
      <c r="F408" s="31"/>
      <c r="G408" s="31"/>
      <c r="H408" s="20"/>
      <c r="I408" s="32">
        <v>312</v>
      </c>
      <c r="J408" s="33" t="s">
        <v>6</v>
      </c>
      <c r="K408" s="20"/>
      <c r="L408" s="31"/>
      <c r="M408" s="31"/>
      <c r="N408" s="31"/>
      <c r="O408" s="20"/>
      <c r="P408" s="32"/>
      <c r="Q408" s="33"/>
      <c r="R408" s="28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>
        <f t="shared" ref="AC408:AM408" si="558">SUM(AC409:AC409)</f>
        <v>0</v>
      </c>
      <c r="AD408" s="34">
        <f t="shared" si="558"/>
        <v>6000</v>
      </c>
      <c r="AE408" s="34">
        <f t="shared" si="558"/>
        <v>0</v>
      </c>
      <c r="AF408" s="34">
        <f t="shared" si="558"/>
        <v>0</v>
      </c>
      <c r="AG408" s="34">
        <f t="shared" si="558"/>
        <v>6000</v>
      </c>
      <c r="AH408" s="34">
        <f t="shared" si="558"/>
        <v>0</v>
      </c>
      <c r="AI408" s="34">
        <f t="shared" si="558"/>
        <v>18000</v>
      </c>
      <c r="AJ408" s="34">
        <f t="shared" si="558"/>
        <v>0</v>
      </c>
      <c r="AK408" s="34">
        <f t="shared" si="558"/>
        <v>18000</v>
      </c>
      <c r="AL408" s="34">
        <f t="shared" si="558"/>
        <v>0</v>
      </c>
      <c r="AM408" s="34">
        <f t="shared" si="558"/>
        <v>0</v>
      </c>
      <c r="AN408" s="34">
        <f>SUM(AN409:AN409)</f>
        <v>18000</v>
      </c>
      <c r="AO408" s="22">
        <f t="shared" si="490"/>
        <v>2389.0105514632687</v>
      </c>
      <c r="AP408" s="34">
        <f>SUM(AP409:AP409)</f>
        <v>1500</v>
      </c>
      <c r="AQ408" s="34"/>
      <c r="AR408" s="22">
        <f t="shared" si="491"/>
        <v>199.08421262193906</v>
      </c>
      <c r="AS408" s="22"/>
      <c r="AT408" s="22">
        <f t="shared" ref="AT408:AV408" si="559">SUM(AT409:AT409)</f>
        <v>0</v>
      </c>
      <c r="AU408" s="22">
        <f t="shared" si="559"/>
        <v>0</v>
      </c>
      <c r="AV408" s="22">
        <f t="shared" si="559"/>
        <v>0</v>
      </c>
      <c r="AW408" s="22">
        <f t="shared" si="556"/>
        <v>199.08421262193906</v>
      </c>
      <c r="AX408" s="2"/>
      <c r="AY408" s="2"/>
      <c r="AZ408" s="2"/>
      <c r="BA408" s="2"/>
      <c r="BB408" s="2"/>
      <c r="BC408" s="2"/>
      <c r="BD408" s="2">
        <f t="shared" si="496"/>
        <v>0</v>
      </c>
      <c r="BE408" s="2">
        <f t="shared" si="498"/>
        <v>199.08421262193906</v>
      </c>
      <c r="BF408" s="2">
        <f t="shared" si="501"/>
        <v>0</v>
      </c>
      <c r="BG408" s="2"/>
      <c r="BH408" s="2">
        <f>SUM(BH409:BH410)</f>
        <v>0</v>
      </c>
      <c r="BI408" s="2">
        <f t="shared" ref="BI408:BS408" si="560">SUM(BI409:BI410)</f>
        <v>600</v>
      </c>
      <c r="BJ408" s="2">
        <f t="shared" si="560"/>
        <v>0</v>
      </c>
      <c r="BK408" s="2">
        <f t="shared" si="560"/>
        <v>0</v>
      </c>
      <c r="BL408" s="2">
        <f t="shared" si="560"/>
        <v>2500</v>
      </c>
      <c r="BM408" s="2">
        <f t="shared" si="560"/>
        <v>2500</v>
      </c>
      <c r="BN408" s="2">
        <f t="shared" si="560"/>
        <v>3860</v>
      </c>
      <c r="BO408" s="2">
        <f t="shared" si="560"/>
        <v>1430</v>
      </c>
      <c r="BP408" s="2">
        <f t="shared" si="560"/>
        <v>0</v>
      </c>
      <c r="BQ408" s="2">
        <f t="shared" si="560"/>
        <v>2800</v>
      </c>
      <c r="BR408" s="2">
        <f t="shared" si="560"/>
        <v>3930</v>
      </c>
      <c r="BS408" s="2">
        <f t="shared" si="560"/>
        <v>3860</v>
      </c>
      <c r="BT408" s="402">
        <f t="shared" si="529"/>
        <v>98.218829516539444</v>
      </c>
    </row>
    <row r="409" spans="1:72" x14ac:dyDescent="0.2">
      <c r="A409" s="19"/>
      <c r="B409" s="20"/>
      <c r="C409" s="20"/>
      <c r="D409" s="20"/>
      <c r="E409" s="31"/>
      <c r="F409" s="31"/>
      <c r="G409" s="31"/>
      <c r="H409" s="20"/>
      <c r="I409" s="32">
        <v>31216</v>
      </c>
      <c r="J409" s="33" t="s">
        <v>306</v>
      </c>
      <c r="K409" s="20"/>
      <c r="L409" s="31"/>
      <c r="M409" s="31"/>
      <c r="N409" s="31"/>
      <c r="O409" s="20"/>
      <c r="P409" s="32"/>
      <c r="Q409" s="33"/>
      <c r="R409" s="28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>
        <v>6000</v>
      </c>
      <c r="AE409" s="34"/>
      <c r="AF409" s="34"/>
      <c r="AG409" s="37">
        <f>SUM(AD409+AE409-AF409)</f>
        <v>6000</v>
      </c>
      <c r="AH409" s="34"/>
      <c r="AI409" s="34">
        <v>18000</v>
      </c>
      <c r="AJ409" s="2">
        <v>0</v>
      </c>
      <c r="AK409" s="34">
        <v>18000</v>
      </c>
      <c r="AL409" s="34"/>
      <c r="AM409" s="34"/>
      <c r="AN409" s="2">
        <f t="shared" si="467"/>
        <v>18000</v>
      </c>
      <c r="AO409" s="22">
        <f t="shared" si="490"/>
        <v>2389.0105514632687</v>
      </c>
      <c r="AP409" s="2">
        <v>1500</v>
      </c>
      <c r="AQ409" s="2"/>
      <c r="AR409" s="22">
        <f t="shared" si="491"/>
        <v>199.08421262193906</v>
      </c>
      <c r="AS409" s="22"/>
      <c r="AT409" s="22"/>
      <c r="AU409" s="22"/>
      <c r="AV409" s="22"/>
      <c r="AW409" s="22">
        <f t="shared" si="556"/>
        <v>199.08421262193906</v>
      </c>
      <c r="AX409" s="2"/>
      <c r="AY409" s="2"/>
      <c r="AZ409" s="2">
        <v>199.08</v>
      </c>
      <c r="BA409" s="2"/>
      <c r="BB409" s="2"/>
      <c r="BC409" s="2"/>
      <c r="BD409" s="2">
        <f t="shared" si="496"/>
        <v>199.08</v>
      </c>
      <c r="BE409" s="2">
        <f t="shared" si="498"/>
        <v>4.2126219390468123E-3</v>
      </c>
      <c r="BF409" s="2">
        <f t="shared" si="501"/>
        <v>-199.08</v>
      </c>
      <c r="BG409" s="2"/>
      <c r="BH409" s="2"/>
      <c r="BI409" s="2">
        <v>600</v>
      </c>
      <c r="BJ409" s="2"/>
      <c r="BK409" s="2"/>
      <c r="BL409" s="2">
        <v>600</v>
      </c>
      <c r="BM409" s="2">
        <v>600</v>
      </c>
      <c r="BN409" s="2">
        <v>1930</v>
      </c>
      <c r="BO409" s="2">
        <v>1400</v>
      </c>
      <c r="BP409" s="2"/>
      <c r="BQ409" s="2">
        <v>2800</v>
      </c>
      <c r="BR409" s="22">
        <f>SUM(BM409+BO409-BP409)</f>
        <v>2000</v>
      </c>
      <c r="BS409" s="2">
        <v>1930</v>
      </c>
      <c r="BT409" s="402">
        <f t="shared" si="529"/>
        <v>96.5</v>
      </c>
    </row>
    <row r="410" spans="1:72" x14ac:dyDescent="0.2">
      <c r="A410" s="19"/>
      <c r="B410" s="20"/>
      <c r="C410" s="20"/>
      <c r="D410" s="20"/>
      <c r="E410" s="31"/>
      <c r="F410" s="31"/>
      <c r="G410" s="31"/>
      <c r="H410" s="20"/>
      <c r="I410" s="32">
        <v>31219</v>
      </c>
      <c r="J410" s="33" t="s">
        <v>887</v>
      </c>
      <c r="K410" s="20"/>
      <c r="L410" s="31"/>
      <c r="M410" s="31"/>
      <c r="N410" s="31"/>
      <c r="O410" s="20"/>
      <c r="P410" s="32"/>
      <c r="Q410" s="33"/>
      <c r="R410" s="28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7"/>
      <c r="AH410" s="34"/>
      <c r="AI410" s="34"/>
      <c r="AJ410" s="2"/>
      <c r="AK410" s="34"/>
      <c r="AL410" s="34"/>
      <c r="AM410" s="34"/>
      <c r="AN410" s="2"/>
      <c r="AO410" s="22"/>
      <c r="AP410" s="2"/>
      <c r="AQ410" s="2"/>
      <c r="AR410" s="22"/>
      <c r="AS410" s="22"/>
      <c r="AT410" s="22"/>
      <c r="AU410" s="22"/>
      <c r="AV410" s="22"/>
      <c r="AW410" s="2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>
        <v>1900</v>
      </c>
      <c r="BM410" s="2">
        <v>1900</v>
      </c>
      <c r="BN410" s="2">
        <v>1930</v>
      </c>
      <c r="BO410" s="2">
        <v>30</v>
      </c>
      <c r="BP410" s="2"/>
      <c r="BQ410" s="2">
        <v>0</v>
      </c>
      <c r="BR410" s="22">
        <f>SUM(BM410+BO410-BP410)</f>
        <v>1930</v>
      </c>
      <c r="BS410" s="2">
        <v>1930</v>
      </c>
      <c r="BT410" s="402">
        <f t="shared" si="529"/>
        <v>100</v>
      </c>
    </row>
    <row r="411" spans="1:72" x14ac:dyDescent="0.2">
      <c r="A411" s="19"/>
      <c r="B411" s="20" t="s">
        <v>370</v>
      </c>
      <c r="C411" s="20"/>
      <c r="D411" s="20"/>
      <c r="E411" s="31"/>
      <c r="F411" s="31"/>
      <c r="G411" s="31"/>
      <c r="H411" s="20"/>
      <c r="I411" s="32">
        <v>313</v>
      </c>
      <c r="J411" s="33" t="s">
        <v>69</v>
      </c>
      <c r="K411" s="20"/>
      <c r="L411" s="31"/>
      <c r="M411" s="31"/>
      <c r="N411" s="31"/>
      <c r="O411" s="20"/>
      <c r="P411" s="32">
        <v>313</v>
      </c>
      <c r="Q411" s="33" t="s">
        <v>69</v>
      </c>
      <c r="R411" s="28"/>
      <c r="S411" s="34">
        <f t="shared" ref="S411:AP411" si="561">SUM(S412:S412)</f>
        <v>0</v>
      </c>
      <c r="T411" s="34">
        <f t="shared" si="561"/>
        <v>97602.36</v>
      </c>
      <c r="U411" s="34">
        <f t="shared" si="561"/>
        <v>97602.36</v>
      </c>
      <c r="V411" s="34">
        <f t="shared" si="561"/>
        <v>0</v>
      </c>
      <c r="W411" s="34">
        <f t="shared" si="561"/>
        <v>0</v>
      </c>
      <c r="X411" s="34">
        <f t="shared" si="561"/>
        <v>101000</v>
      </c>
      <c r="Y411" s="34">
        <f t="shared" si="561"/>
        <v>122361.36</v>
      </c>
      <c r="Z411" s="34">
        <f t="shared" si="561"/>
        <v>122361.36</v>
      </c>
      <c r="AA411" s="34">
        <f t="shared" si="561"/>
        <v>24000</v>
      </c>
      <c r="AB411" s="34">
        <f t="shared" si="561"/>
        <v>55743.23</v>
      </c>
      <c r="AC411" s="34">
        <f t="shared" si="561"/>
        <v>48000</v>
      </c>
      <c r="AD411" s="34">
        <f t="shared" si="561"/>
        <v>56000</v>
      </c>
      <c r="AE411" s="34">
        <f t="shared" si="561"/>
        <v>0</v>
      </c>
      <c r="AF411" s="34">
        <f t="shared" si="561"/>
        <v>0</v>
      </c>
      <c r="AG411" s="34">
        <f t="shared" si="561"/>
        <v>56000</v>
      </c>
      <c r="AH411" s="34">
        <f t="shared" si="561"/>
        <v>65403.89</v>
      </c>
      <c r="AI411" s="34">
        <f t="shared" si="561"/>
        <v>120000</v>
      </c>
      <c r="AJ411" s="34">
        <f t="shared" si="561"/>
        <v>79689.86</v>
      </c>
      <c r="AK411" s="34">
        <f t="shared" si="561"/>
        <v>120000</v>
      </c>
      <c r="AL411" s="34">
        <f t="shared" si="561"/>
        <v>0</v>
      </c>
      <c r="AM411" s="34">
        <f t="shared" si="561"/>
        <v>0</v>
      </c>
      <c r="AN411" s="34">
        <f t="shared" si="561"/>
        <v>120000</v>
      </c>
      <c r="AO411" s="22">
        <f t="shared" si="490"/>
        <v>15926.737009755125</v>
      </c>
      <c r="AP411" s="34">
        <f t="shared" si="561"/>
        <v>56500</v>
      </c>
      <c r="AQ411" s="34"/>
      <c r="AR411" s="22">
        <f t="shared" si="491"/>
        <v>7498.838675426372</v>
      </c>
      <c r="AS411" s="22"/>
      <c r="AT411" s="22">
        <f t="shared" ref="AT411:AV411" si="562">SUM(AT412:AT412)</f>
        <v>15186.01</v>
      </c>
      <c r="AU411" s="22">
        <f t="shared" si="562"/>
        <v>10000</v>
      </c>
      <c r="AV411" s="22">
        <f t="shared" si="562"/>
        <v>0</v>
      </c>
      <c r="AW411" s="22">
        <f t="shared" si="556"/>
        <v>17498.83867542637</v>
      </c>
      <c r="AX411" s="2"/>
      <c r="AY411" s="2"/>
      <c r="AZ411" s="2"/>
      <c r="BA411" s="2"/>
      <c r="BB411" s="2"/>
      <c r="BC411" s="2"/>
      <c r="BD411" s="2">
        <f t="shared" si="496"/>
        <v>0</v>
      </c>
      <c r="BE411" s="2">
        <f t="shared" si="498"/>
        <v>17498.83867542637</v>
      </c>
      <c r="BF411" s="2">
        <f t="shared" si="501"/>
        <v>0</v>
      </c>
      <c r="BG411" s="2">
        <f>SUM(BG412)</f>
        <v>15186.01</v>
      </c>
      <c r="BH411" s="2">
        <f>SUM(BH412)</f>
        <v>33000</v>
      </c>
      <c r="BI411" s="2">
        <f t="shared" ref="BI411:BS411" si="563">SUM(BI412)</f>
        <v>8161.53</v>
      </c>
      <c r="BJ411" s="2">
        <f t="shared" si="563"/>
        <v>0</v>
      </c>
      <c r="BK411" s="2">
        <f t="shared" si="563"/>
        <v>0</v>
      </c>
      <c r="BL411" s="2">
        <f t="shared" si="563"/>
        <v>33000</v>
      </c>
      <c r="BM411" s="2">
        <f t="shared" si="563"/>
        <v>33000</v>
      </c>
      <c r="BN411" s="2">
        <f t="shared" si="563"/>
        <v>39143.18</v>
      </c>
      <c r="BO411" s="2">
        <f t="shared" si="563"/>
        <v>7000</v>
      </c>
      <c r="BP411" s="2">
        <f t="shared" si="563"/>
        <v>0</v>
      </c>
      <c r="BQ411" s="2">
        <f t="shared" si="563"/>
        <v>26179.88</v>
      </c>
      <c r="BR411" s="2">
        <f t="shared" si="563"/>
        <v>40000</v>
      </c>
      <c r="BS411" s="2">
        <f t="shared" si="563"/>
        <v>39143.18</v>
      </c>
      <c r="BT411" s="402">
        <f t="shared" si="529"/>
        <v>97.857950000000002</v>
      </c>
    </row>
    <row r="412" spans="1:72" x14ac:dyDescent="0.2">
      <c r="A412" s="19"/>
      <c r="B412" s="20"/>
      <c r="C412" s="20"/>
      <c r="D412" s="20"/>
      <c r="E412" s="31"/>
      <c r="F412" s="31"/>
      <c r="G412" s="31"/>
      <c r="H412" s="20"/>
      <c r="I412" s="32">
        <v>31321</v>
      </c>
      <c r="J412" s="33" t="s">
        <v>7</v>
      </c>
      <c r="K412" s="20"/>
      <c r="L412" s="31"/>
      <c r="M412" s="31"/>
      <c r="N412" s="31"/>
      <c r="O412" s="20"/>
      <c r="P412" s="32">
        <v>3132</v>
      </c>
      <c r="Q412" s="33" t="s">
        <v>7</v>
      </c>
      <c r="R412" s="28"/>
      <c r="S412" s="34">
        <v>0</v>
      </c>
      <c r="T412" s="34">
        <v>97602.36</v>
      </c>
      <c r="U412" s="34">
        <v>97602.36</v>
      </c>
      <c r="V412" s="34"/>
      <c r="W412" s="34">
        <v>0</v>
      </c>
      <c r="X412" s="34">
        <v>101000</v>
      </c>
      <c r="Y412" s="34">
        <v>122361.36</v>
      </c>
      <c r="Z412" s="34">
        <v>122361.36</v>
      </c>
      <c r="AA412" s="34">
        <v>24000</v>
      </c>
      <c r="AB412" s="34">
        <v>55743.23</v>
      </c>
      <c r="AC412" s="34">
        <v>48000</v>
      </c>
      <c r="AD412" s="34">
        <v>56000</v>
      </c>
      <c r="AE412" s="34"/>
      <c r="AF412" s="34"/>
      <c r="AG412" s="37">
        <f>SUM(AD412+AE412-AF412)</f>
        <v>56000</v>
      </c>
      <c r="AH412" s="34">
        <v>65403.89</v>
      </c>
      <c r="AI412" s="34">
        <v>120000</v>
      </c>
      <c r="AJ412" s="2">
        <v>79689.86</v>
      </c>
      <c r="AK412" s="34">
        <v>120000</v>
      </c>
      <c r="AL412" s="34"/>
      <c r="AM412" s="34"/>
      <c r="AN412" s="2">
        <f t="shared" si="467"/>
        <v>120000</v>
      </c>
      <c r="AO412" s="22">
        <f t="shared" si="490"/>
        <v>15926.737009755125</v>
      </c>
      <c r="AP412" s="2">
        <v>56500</v>
      </c>
      <c r="AQ412" s="2"/>
      <c r="AR412" s="22">
        <f t="shared" si="491"/>
        <v>7498.838675426372</v>
      </c>
      <c r="AS412" s="22">
        <v>15186.01</v>
      </c>
      <c r="AT412" s="22">
        <v>15186.01</v>
      </c>
      <c r="AU412" s="22">
        <v>10000</v>
      </c>
      <c r="AV412" s="22"/>
      <c r="AW412" s="22">
        <f t="shared" si="556"/>
        <v>17498.83867542637</v>
      </c>
      <c r="AX412" s="2"/>
      <c r="AY412" s="2"/>
      <c r="AZ412" s="2">
        <v>17498.84</v>
      </c>
      <c r="BA412" s="2"/>
      <c r="BB412" s="2"/>
      <c r="BC412" s="2"/>
      <c r="BD412" s="2">
        <f t="shared" si="496"/>
        <v>17498.84</v>
      </c>
      <c r="BE412" s="2">
        <f t="shared" si="498"/>
        <v>-1.3245736299722921E-3</v>
      </c>
      <c r="BF412" s="2">
        <f t="shared" si="501"/>
        <v>-17498.84</v>
      </c>
      <c r="BG412" s="2">
        <v>15186.01</v>
      </c>
      <c r="BH412" s="2">
        <v>33000</v>
      </c>
      <c r="BI412" s="2">
        <v>8161.53</v>
      </c>
      <c r="BJ412" s="2"/>
      <c r="BK412" s="2"/>
      <c r="BL412" s="2">
        <v>33000</v>
      </c>
      <c r="BM412" s="2">
        <v>33000</v>
      </c>
      <c r="BN412" s="2">
        <v>39143.18</v>
      </c>
      <c r="BO412" s="2">
        <v>7000</v>
      </c>
      <c r="BP412" s="2"/>
      <c r="BQ412" s="2">
        <v>26179.88</v>
      </c>
      <c r="BR412" s="22">
        <f>SUM(BM412+BO412-BP412)</f>
        <v>40000</v>
      </c>
      <c r="BS412" s="2">
        <v>39143.18</v>
      </c>
      <c r="BT412" s="402">
        <f t="shared" si="529"/>
        <v>97.857950000000002</v>
      </c>
    </row>
    <row r="413" spans="1:72" x14ac:dyDescent="0.2">
      <c r="A413" s="29"/>
      <c r="B413" s="35" t="s">
        <v>370</v>
      </c>
      <c r="C413" s="35"/>
      <c r="D413" s="35"/>
      <c r="E413" s="36"/>
      <c r="F413" s="36"/>
      <c r="G413" s="36"/>
      <c r="H413" s="35"/>
      <c r="I413" s="21">
        <v>32</v>
      </c>
      <c r="J413" s="5" t="s">
        <v>8</v>
      </c>
      <c r="K413" s="22">
        <f t="shared" ref="K413:Q413" si="564">SUM(K414+K420+K432+K457)</f>
        <v>10000</v>
      </c>
      <c r="L413" s="22">
        <f t="shared" si="564"/>
        <v>35000</v>
      </c>
      <c r="M413" s="22">
        <f t="shared" si="564"/>
        <v>25000</v>
      </c>
      <c r="N413" s="22">
        <f t="shared" si="564"/>
        <v>0</v>
      </c>
      <c r="O413" s="22">
        <f t="shared" si="564"/>
        <v>0</v>
      </c>
      <c r="P413" s="22">
        <f t="shared" si="564"/>
        <v>42000</v>
      </c>
      <c r="Q413" s="22">
        <f t="shared" si="564"/>
        <v>36000</v>
      </c>
      <c r="R413" s="22">
        <v>815000</v>
      </c>
      <c r="S413" s="22" t="e">
        <f>SUM(S414+S419+S422)</f>
        <v>#REF!</v>
      </c>
      <c r="T413" s="22" t="e">
        <f>SUM(T414+T419+T422)</f>
        <v>#REF!</v>
      </c>
      <c r="U413" s="22">
        <f>SUM(U414+U419+U422)</f>
        <v>525680</v>
      </c>
      <c r="V413" s="22">
        <f>SUM(V414+V419+V422)</f>
        <v>0</v>
      </c>
      <c r="W413" s="22" t="e">
        <f>SUM(W414+W419+W422)</f>
        <v>#REF!</v>
      </c>
      <c r="X413" s="22">
        <f>SUM(X414+X419+X422+X425)</f>
        <v>105000</v>
      </c>
      <c r="Y413" s="22">
        <f>SUM(Y414+Y419+Y422+Y425)</f>
        <v>268000</v>
      </c>
      <c r="Z413" s="22">
        <f>SUM(Z414+Z419+Z422+Z425)</f>
        <v>317700</v>
      </c>
      <c r="AA413" s="22">
        <f t="shared" ref="AA413:AP413" si="565">AA414+AA419+AA422+AA425</f>
        <v>117500</v>
      </c>
      <c r="AB413" s="22">
        <f t="shared" si="565"/>
        <v>72320.899999999994</v>
      </c>
      <c r="AC413" s="22">
        <f t="shared" si="565"/>
        <v>235000</v>
      </c>
      <c r="AD413" s="22">
        <f t="shared" si="565"/>
        <v>240000</v>
      </c>
      <c r="AE413" s="22">
        <f t="shared" si="565"/>
        <v>0</v>
      </c>
      <c r="AF413" s="22">
        <f t="shared" si="565"/>
        <v>0</v>
      </c>
      <c r="AG413" s="22">
        <f t="shared" si="565"/>
        <v>240000</v>
      </c>
      <c r="AH413" s="22">
        <f t="shared" si="565"/>
        <v>94118.510000000009</v>
      </c>
      <c r="AI413" s="22">
        <f t="shared" si="565"/>
        <v>169800</v>
      </c>
      <c r="AJ413" s="22">
        <f t="shared" si="565"/>
        <v>31241.22</v>
      </c>
      <c r="AK413" s="22">
        <f t="shared" si="565"/>
        <v>122000</v>
      </c>
      <c r="AL413" s="22">
        <f t="shared" si="565"/>
        <v>0</v>
      </c>
      <c r="AM413" s="22">
        <f t="shared" si="565"/>
        <v>0</v>
      </c>
      <c r="AN413" s="22">
        <f t="shared" si="565"/>
        <v>122000</v>
      </c>
      <c r="AO413" s="22">
        <f t="shared" si="490"/>
        <v>16192.182626584377</v>
      </c>
      <c r="AP413" s="22">
        <f t="shared" si="565"/>
        <v>92000</v>
      </c>
      <c r="AQ413" s="22"/>
      <c r="AR413" s="22">
        <f>SUM(AR425)</f>
        <v>12210.51</v>
      </c>
      <c r="AS413" s="22"/>
      <c r="AT413" s="22">
        <f t="shared" ref="AT413:AW413" si="566">AT414+AT419+AT422+AT425</f>
        <v>7019.44</v>
      </c>
      <c r="AU413" s="22">
        <f t="shared" si="566"/>
        <v>7250</v>
      </c>
      <c r="AV413" s="22">
        <f t="shared" si="566"/>
        <v>0</v>
      </c>
      <c r="AW413" s="22">
        <f t="shared" si="566"/>
        <v>19460.510000000002</v>
      </c>
      <c r="AX413" s="2"/>
      <c r="AY413" s="2"/>
      <c r="AZ413" s="2"/>
      <c r="BA413" s="2"/>
      <c r="BB413" s="2"/>
      <c r="BC413" s="2"/>
      <c r="BD413" s="2">
        <f t="shared" si="496"/>
        <v>0</v>
      </c>
      <c r="BE413" s="2">
        <f t="shared" si="498"/>
        <v>19460.510000000002</v>
      </c>
      <c r="BF413" s="2">
        <f t="shared" si="501"/>
        <v>0</v>
      </c>
      <c r="BG413" s="2">
        <f>SUM(BG414+BG419+BG422+BG425)</f>
        <v>6719.44</v>
      </c>
      <c r="BH413" s="2">
        <f>SUM(BH414+BH419+BH422+BH425)</f>
        <v>107000</v>
      </c>
      <c r="BI413" s="2">
        <f t="shared" ref="BI413:BS413" si="567">SUM(BI414+BI419+BI422+BI425)</f>
        <v>11189.25</v>
      </c>
      <c r="BJ413" s="2">
        <f t="shared" si="567"/>
        <v>0</v>
      </c>
      <c r="BK413" s="2">
        <f t="shared" si="567"/>
        <v>0</v>
      </c>
      <c r="BL413" s="2">
        <f t="shared" si="567"/>
        <v>107000</v>
      </c>
      <c r="BM413" s="2">
        <f t="shared" si="567"/>
        <v>107000</v>
      </c>
      <c r="BN413" s="2">
        <f t="shared" si="567"/>
        <v>10535.21</v>
      </c>
      <c r="BO413" s="2">
        <f t="shared" si="567"/>
        <v>0</v>
      </c>
      <c r="BP413" s="2">
        <f t="shared" si="567"/>
        <v>87000</v>
      </c>
      <c r="BQ413" s="2">
        <f t="shared" si="567"/>
        <v>16415.580000000002</v>
      </c>
      <c r="BR413" s="2">
        <f t="shared" si="567"/>
        <v>20000</v>
      </c>
      <c r="BS413" s="2">
        <f t="shared" si="567"/>
        <v>10535.21</v>
      </c>
      <c r="BT413" s="402">
        <f t="shared" si="529"/>
        <v>52.676049999999996</v>
      </c>
    </row>
    <row r="414" spans="1:72" ht="12" customHeight="1" x14ac:dyDescent="0.2">
      <c r="A414" s="24"/>
      <c r="B414" s="20"/>
      <c r="C414" s="20"/>
      <c r="D414" s="20"/>
      <c r="E414" s="31"/>
      <c r="F414" s="31"/>
      <c r="G414" s="31"/>
      <c r="H414" s="20"/>
      <c r="I414" s="32">
        <v>321</v>
      </c>
      <c r="J414" s="33" t="s">
        <v>93</v>
      </c>
      <c r="K414" s="34">
        <f>SUM(K416:K417)</f>
        <v>5000</v>
      </c>
      <c r="L414" s="34">
        <f t="shared" ref="L414:Q414" si="568">SUM(L416:L419)</f>
        <v>25000</v>
      </c>
      <c r="M414" s="34">
        <f t="shared" si="568"/>
        <v>15000</v>
      </c>
      <c r="N414" s="34">
        <f t="shared" si="568"/>
        <v>0</v>
      </c>
      <c r="O414" s="34">
        <f t="shared" si="568"/>
        <v>0</v>
      </c>
      <c r="P414" s="34">
        <f t="shared" si="568"/>
        <v>32000</v>
      </c>
      <c r="Q414" s="34">
        <f t="shared" si="568"/>
        <v>25000</v>
      </c>
      <c r="R414" s="22"/>
      <c r="S414" s="34">
        <f>SUM(S416:S419)</f>
        <v>0</v>
      </c>
      <c r="T414" s="34">
        <f>SUM(T416:T419)</f>
        <v>272680</v>
      </c>
      <c r="U414" s="34">
        <f>SUM(U416:U419)</f>
        <v>263680</v>
      </c>
      <c r="V414" s="34"/>
      <c r="W414" s="34">
        <f>SUM(W416:W419)</f>
        <v>0</v>
      </c>
      <c r="X414" s="34">
        <f>SUM(X416:X418)</f>
        <v>14000</v>
      </c>
      <c r="Y414" s="34">
        <f>SUM(Y415:Y418)</f>
        <v>92000</v>
      </c>
      <c r="Z414" s="34">
        <f>SUM(Z415:Z418)</f>
        <v>88500</v>
      </c>
      <c r="AA414" s="34">
        <f>SUM(AA415:AA418)</f>
        <v>77500</v>
      </c>
      <c r="AB414" s="34">
        <f t="shared" ref="AB414" si="569">SUM(AB415:AB418)</f>
        <v>2794</v>
      </c>
      <c r="AC414" s="34">
        <f>SUM(AC415:AC418)</f>
        <v>155000</v>
      </c>
      <c r="AD414" s="34">
        <f>SUM(AD415:AD418)</f>
        <v>145000</v>
      </c>
      <c r="AE414" s="34">
        <f t="shared" ref="AE414:AP414" si="570">SUM(AE415:AE418)</f>
        <v>0</v>
      </c>
      <c r="AF414" s="34">
        <f t="shared" si="570"/>
        <v>0</v>
      </c>
      <c r="AG414" s="34">
        <f t="shared" si="570"/>
        <v>145000</v>
      </c>
      <c r="AH414" s="34">
        <f t="shared" si="570"/>
        <v>43002</v>
      </c>
      <c r="AI414" s="34">
        <f t="shared" si="570"/>
        <v>99800</v>
      </c>
      <c r="AJ414" s="34">
        <f t="shared" si="570"/>
        <v>1280</v>
      </c>
      <c r="AK414" s="34">
        <f t="shared" si="570"/>
        <v>52000</v>
      </c>
      <c r="AL414" s="34">
        <f t="shared" si="570"/>
        <v>0</v>
      </c>
      <c r="AM414" s="34">
        <f t="shared" si="570"/>
        <v>0</v>
      </c>
      <c r="AN414" s="34">
        <f t="shared" si="570"/>
        <v>52000</v>
      </c>
      <c r="AO414" s="22">
        <f t="shared" si="490"/>
        <v>6901.5860375605544</v>
      </c>
      <c r="AP414" s="34">
        <f t="shared" si="570"/>
        <v>12000</v>
      </c>
      <c r="AQ414" s="34"/>
      <c r="AR414" s="34"/>
      <c r="AS414" s="22"/>
      <c r="AT414" s="34">
        <f t="shared" ref="AT414:AV414" si="571">SUM(AT415:AT418)</f>
        <v>69.97</v>
      </c>
      <c r="AU414" s="34">
        <f t="shared" si="571"/>
        <v>150</v>
      </c>
      <c r="AV414" s="34">
        <f t="shared" si="571"/>
        <v>0</v>
      </c>
      <c r="AW414" s="34">
        <f t="shared" ref="AW414:AW427" si="572">SUM(AR414+AU414-AV414)</f>
        <v>150</v>
      </c>
      <c r="AX414" s="2"/>
      <c r="AY414" s="2"/>
      <c r="AZ414" s="2"/>
      <c r="BA414" s="2"/>
      <c r="BB414" s="2"/>
      <c r="BC414" s="2"/>
      <c r="BD414" s="2">
        <f t="shared" si="496"/>
        <v>0</v>
      </c>
      <c r="BE414" s="2">
        <f t="shared" si="498"/>
        <v>150</v>
      </c>
      <c r="BF414" s="2">
        <f t="shared" si="501"/>
        <v>0</v>
      </c>
      <c r="BG414" s="2">
        <f>SUM(BG415:BG418)</f>
        <v>69.97</v>
      </c>
      <c r="BH414" s="2">
        <f>SUM(BH415:BH418)</f>
        <v>10000</v>
      </c>
      <c r="BI414" s="2">
        <f t="shared" ref="BI414:BS414" si="573">SUM(BI415:BI418)</f>
        <v>27.85</v>
      </c>
      <c r="BJ414" s="2">
        <f t="shared" si="573"/>
        <v>0</v>
      </c>
      <c r="BK414" s="2">
        <f t="shared" si="573"/>
        <v>0</v>
      </c>
      <c r="BL414" s="2">
        <f t="shared" si="573"/>
        <v>10000</v>
      </c>
      <c r="BM414" s="2">
        <f t="shared" si="573"/>
        <v>10000</v>
      </c>
      <c r="BN414" s="2">
        <f t="shared" si="573"/>
        <v>0</v>
      </c>
      <c r="BO414" s="2">
        <f t="shared" si="573"/>
        <v>0</v>
      </c>
      <c r="BP414" s="2">
        <f t="shared" si="573"/>
        <v>1000</v>
      </c>
      <c r="BQ414" s="2">
        <f t="shared" si="573"/>
        <v>72.849999999999994</v>
      </c>
      <c r="BR414" s="2">
        <f t="shared" si="573"/>
        <v>9000</v>
      </c>
      <c r="BS414" s="2">
        <f t="shared" si="573"/>
        <v>0</v>
      </c>
      <c r="BT414" s="402">
        <f t="shared" si="529"/>
        <v>0</v>
      </c>
    </row>
    <row r="415" spans="1:72" hidden="1" x14ac:dyDescent="0.2">
      <c r="A415" s="24"/>
      <c r="B415" s="20"/>
      <c r="C415" s="20"/>
      <c r="D415" s="20"/>
      <c r="E415" s="31"/>
      <c r="F415" s="31"/>
      <c r="G415" s="31"/>
      <c r="H415" s="20"/>
      <c r="I415" s="32">
        <v>32111</v>
      </c>
      <c r="J415" s="33" t="s">
        <v>48</v>
      </c>
      <c r="K415" s="34"/>
      <c r="L415" s="34"/>
      <c r="M415" s="34"/>
      <c r="N415" s="34"/>
      <c r="O415" s="34"/>
      <c r="P415" s="34"/>
      <c r="Q415" s="34"/>
      <c r="R415" s="22"/>
      <c r="S415" s="34"/>
      <c r="T415" s="34"/>
      <c r="U415" s="34"/>
      <c r="V415" s="34"/>
      <c r="W415" s="34"/>
      <c r="X415" s="34"/>
      <c r="Y415" s="34"/>
      <c r="Z415" s="34">
        <v>1000</v>
      </c>
      <c r="AA415" s="34">
        <v>1000</v>
      </c>
      <c r="AB415" s="34">
        <v>170</v>
      </c>
      <c r="AC415" s="34">
        <v>2000</v>
      </c>
      <c r="AD415" s="34">
        <v>2000</v>
      </c>
      <c r="AE415" s="34"/>
      <c r="AF415" s="34"/>
      <c r="AG415" s="37">
        <f>SUM(AD415+AE415-AF415)</f>
        <v>2000</v>
      </c>
      <c r="AH415" s="34">
        <v>200</v>
      </c>
      <c r="AI415" s="34">
        <v>3000</v>
      </c>
      <c r="AJ415" s="2">
        <v>0</v>
      </c>
      <c r="AK415" s="34">
        <v>3000</v>
      </c>
      <c r="AL415" s="34"/>
      <c r="AM415" s="34"/>
      <c r="AN415" s="2">
        <f t="shared" si="467"/>
        <v>3000</v>
      </c>
      <c r="AO415" s="22">
        <f t="shared" si="490"/>
        <v>398.16842524387812</v>
      </c>
      <c r="AP415" s="2">
        <v>3000</v>
      </c>
      <c r="AQ415" s="2"/>
      <c r="AR415" s="2"/>
      <c r="AS415" s="22"/>
      <c r="AT415" s="2"/>
      <c r="AU415" s="2"/>
      <c r="AV415" s="2"/>
      <c r="AW415" s="2">
        <f t="shared" si="572"/>
        <v>0</v>
      </c>
      <c r="AX415" s="2"/>
      <c r="AY415" s="2"/>
      <c r="AZ415" s="2">
        <v>3000</v>
      </c>
      <c r="BA415" s="2"/>
      <c r="BB415" s="2"/>
      <c r="BC415" s="2"/>
      <c r="BD415" s="2">
        <f t="shared" si="496"/>
        <v>3000</v>
      </c>
      <c r="BE415" s="2">
        <f t="shared" si="498"/>
        <v>-3000</v>
      </c>
      <c r="BF415" s="2">
        <f t="shared" si="501"/>
        <v>-3000</v>
      </c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2">
        <f>SUM(BM415+BO415-BP415)</f>
        <v>0</v>
      </c>
      <c r="BS415" s="2"/>
      <c r="BT415" s="402" t="e">
        <f t="shared" si="529"/>
        <v>#DIV/0!</v>
      </c>
    </row>
    <row r="416" spans="1:72" hidden="1" x14ac:dyDescent="0.2">
      <c r="A416" s="24"/>
      <c r="B416" s="20"/>
      <c r="C416" s="20"/>
      <c r="D416" s="20"/>
      <c r="E416" s="31"/>
      <c r="F416" s="31"/>
      <c r="G416" s="31"/>
      <c r="H416" s="20"/>
      <c r="I416" s="32">
        <v>32115</v>
      </c>
      <c r="J416" s="33" t="s">
        <v>222</v>
      </c>
      <c r="K416" s="34"/>
      <c r="L416" s="34"/>
      <c r="M416" s="34"/>
      <c r="N416" s="34"/>
      <c r="O416" s="34"/>
      <c r="P416" s="34">
        <v>2000</v>
      </c>
      <c r="Q416" s="34">
        <v>4000</v>
      </c>
      <c r="R416" s="22"/>
      <c r="S416" s="34">
        <v>0</v>
      </c>
      <c r="T416" s="34">
        <v>9000</v>
      </c>
      <c r="U416" s="34"/>
      <c r="V416" s="34"/>
      <c r="W416" s="34">
        <v>0</v>
      </c>
      <c r="X416" s="34">
        <v>2000</v>
      </c>
      <c r="Y416" s="34">
        <v>15000</v>
      </c>
      <c r="Z416" s="34">
        <v>15000</v>
      </c>
      <c r="AA416" s="34">
        <v>0</v>
      </c>
      <c r="AB416" s="34">
        <v>518</v>
      </c>
      <c r="AC416" s="34">
        <v>0</v>
      </c>
      <c r="AD416" s="34">
        <v>5000</v>
      </c>
      <c r="AE416" s="34"/>
      <c r="AF416" s="34"/>
      <c r="AG416" s="37">
        <f t="shared" ref="AG416:AG418" si="574">SUM(AD416+AE416-AF416)</f>
        <v>5000</v>
      </c>
      <c r="AH416" s="34">
        <v>864</v>
      </c>
      <c r="AI416" s="34">
        <v>3000</v>
      </c>
      <c r="AJ416" s="2">
        <v>0</v>
      </c>
      <c r="AK416" s="34">
        <v>4000</v>
      </c>
      <c r="AL416" s="34"/>
      <c r="AM416" s="34"/>
      <c r="AN416" s="2">
        <f t="shared" si="467"/>
        <v>4000</v>
      </c>
      <c r="AO416" s="22">
        <f t="shared" si="490"/>
        <v>530.89123365850423</v>
      </c>
      <c r="AP416" s="2">
        <v>4000</v>
      </c>
      <c r="AQ416" s="2"/>
      <c r="AR416" s="2"/>
      <c r="AS416" s="22">
        <v>69.97</v>
      </c>
      <c r="AT416" s="2">
        <v>69.97</v>
      </c>
      <c r="AU416" s="2">
        <v>150</v>
      </c>
      <c r="AV416" s="2"/>
      <c r="AW416" s="2">
        <f t="shared" si="572"/>
        <v>150</v>
      </c>
      <c r="AX416" s="2"/>
      <c r="AY416" s="2"/>
      <c r="AZ416" s="2">
        <v>150</v>
      </c>
      <c r="BA416" s="2"/>
      <c r="BB416" s="2"/>
      <c r="BC416" s="2"/>
      <c r="BD416" s="2">
        <f t="shared" si="496"/>
        <v>150</v>
      </c>
      <c r="BE416" s="2">
        <f t="shared" si="498"/>
        <v>0</v>
      </c>
      <c r="BF416" s="2">
        <f t="shared" si="501"/>
        <v>-150</v>
      </c>
      <c r="BG416" s="2">
        <v>69.97</v>
      </c>
      <c r="BH416" s="2"/>
      <c r="BI416" s="2">
        <v>27.85</v>
      </c>
      <c r="BJ416" s="2"/>
      <c r="BK416" s="2"/>
      <c r="BL416" s="2"/>
      <c r="BM416" s="2"/>
      <c r="BN416" s="2"/>
      <c r="BO416" s="2"/>
      <c r="BP416" s="2"/>
      <c r="BQ416" s="2"/>
      <c r="BR416" s="22">
        <f>SUM(BM416+BO416-BP416)</f>
        <v>0</v>
      </c>
      <c r="BS416" s="2"/>
      <c r="BT416" s="402" t="e">
        <f t="shared" si="529"/>
        <v>#DIV/0!</v>
      </c>
    </row>
    <row r="417" spans="1:72" x14ac:dyDescent="0.2">
      <c r="A417" s="24"/>
      <c r="B417" s="20"/>
      <c r="C417" s="20"/>
      <c r="D417" s="20"/>
      <c r="E417" s="31"/>
      <c r="F417" s="31"/>
      <c r="G417" s="31"/>
      <c r="H417" s="20"/>
      <c r="I417" s="32">
        <v>32131</v>
      </c>
      <c r="J417" s="33" t="s">
        <v>9</v>
      </c>
      <c r="K417" s="34">
        <v>5000</v>
      </c>
      <c r="L417" s="34">
        <v>15000</v>
      </c>
      <c r="M417" s="34">
        <v>5000</v>
      </c>
      <c r="N417" s="34"/>
      <c r="O417" s="34"/>
      <c r="P417" s="34">
        <v>20000</v>
      </c>
      <c r="Q417" s="34">
        <v>10000</v>
      </c>
      <c r="R417" s="22"/>
      <c r="S417" s="34">
        <v>0</v>
      </c>
      <c r="T417" s="34">
        <v>70000</v>
      </c>
      <c r="U417" s="34"/>
      <c r="V417" s="34"/>
      <c r="W417" s="34">
        <v>0</v>
      </c>
      <c r="X417" s="34">
        <v>5000</v>
      </c>
      <c r="Y417" s="34">
        <v>75000</v>
      </c>
      <c r="Z417" s="34">
        <v>67500</v>
      </c>
      <c r="AA417" s="34">
        <v>75000</v>
      </c>
      <c r="AB417" s="34"/>
      <c r="AC417" s="34">
        <v>150000</v>
      </c>
      <c r="AD417" s="34">
        <v>130000</v>
      </c>
      <c r="AE417" s="34"/>
      <c r="AF417" s="34"/>
      <c r="AG417" s="37">
        <f t="shared" si="574"/>
        <v>130000</v>
      </c>
      <c r="AH417" s="34">
        <v>36600</v>
      </c>
      <c r="AI417" s="34">
        <v>84800</v>
      </c>
      <c r="AJ417" s="2">
        <v>0</v>
      </c>
      <c r="AK417" s="34">
        <v>40000</v>
      </c>
      <c r="AL417" s="34"/>
      <c r="AM417" s="34"/>
      <c r="AN417" s="2">
        <f t="shared" si="467"/>
        <v>40000</v>
      </c>
      <c r="AO417" s="22">
        <f t="shared" si="490"/>
        <v>5308.9123365850419</v>
      </c>
      <c r="AP417" s="2"/>
      <c r="AQ417" s="2"/>
      <c r="AR417" s="2"/>
      <c r="AS417" s="22"/>
      <c r="AT417" s="2"/>
      <c r="AU417" s="2"/>
      <c r="AV417" s="2"/>
      <c r="AW417" s="2">
        <f t="shared" si="572"/>
        <v>0</v>
      </c>
      <c r="AX417" s="2"/>
      <c r="AY417" s="2"/>
      <c r="AZ417" s="2"/>
      <c r="BA417" s="2"/>
      <c r="BB417" s="2"/>
      <c r="BC417" s="2"/>
      <c r="BD417" s="2">
        <f t="shared" si="496"/>
        <v>0</v>
      </c>
      <c r="BE417" s="2">
        <f t="shared" si="498"/>
        <v>0</v>
      </c>
      <c r="BF417" s="2">
        <f t="shared" si="501"/>
        <v>0</v>
      </c>
      <c r="BG417" s="2"/>
      <c r="BH417" s="2">
        <v>10000</v>
      </c>
      <c r="BI417" s="2"/>
      <c r="BJ417" s="2"/>
      <c r="BK417" s="2"/>
      <c r="BL417" s="2">
        <v>10000</v>
      </c>
      <c r="BM417" s="2">
        <v>10000</v>
      </c>
      <c r="BN417" s="2"/>
      <c r="BO417" s="2"/>
      <c r="BP417" s="2">
        <v>1000</v>
      </c>
      <c r="BQ417" s="2">
        <v>72.849999999999994</v>
      </c>
      <c r="BR417" s="22">
        <f>SUM(BM417+BO417-BP417)</f>
        <v>9000</v>
      </c>
      <c r="BS417" s="2"/>
      <c r="BT417" s="402">
        <f t="shared" si="529"/>
        <v>0</v>
      </c>
    </row>
    <row r="418" spans="1:72" hidden="1" x14ac:dyDescent="0.2">
      <c r="A418" s="24"/>
      <c r="B418" s="20"/>
      <c r="C418" s="20"/>
      <c r="D418" s="20"/>
      <c r="E418" s="31"/>
      <c r="F418" s="31"/>
      <c r="G418" s="31"/>
      <c r="H418" s="20"/>
      <c r="I418" s="32">
        <v>32141</v>
      </c>
      <c r="J418" s="33" t="s">
        <v>223</v>
      </c>
      <c r="K418" s="34"/>
      <c r="L418" s="34"/>
      <c r="M418" s="34"/>
      <c r="N418" s="34"/>
      <c r="O418" s="34"/>
      <c r="P418" s="34"/>
      <c r="Q418" s="34"/>
      <c r="R418" s="22"/>
      <c r="S418" s="34"/>
      <c r="T418" s="34">
        <v>1680</v>
      </c>
      <c r="U418" s="34">
        <v>1680</v>
      </c>
      <c r="V418" s="34"/>
      <c r="W418" s="34"/>
      <c r="X418" s="34">
        <v>7000</v>
      </c>
      <c r="Y418" s="34">
        <v>2000</v>
      </c>
      <c r="Z418" s="34">
        <v>5000</v>
      </c>
      <c r="AA418" s="34">
        <v>1500</v>
      </c>
      <c r="AB418" s="34">
        <v>2106</v>
      </c>
      <c r="AC418" s="34">
        <v>3000</v>
      </c>
      <c r="AD418" s="34">
        <v>8000</v>
      </c>
      <c r="AE418" s="34"/>
      <c r="AF418" s="34"/>
      <c r="AG418" s="37">
        <f t="shared" si="574"/>
        <v>8000</v>
      </c>
      <c r="AH418" s="34">
        <v>5338</v>
      </c>
      <c r="AI418" s="34">
        <v>9000</v>
      </c>
      <c r="AJ418" s="2">
        <v>1280</v>
      </c>
      <c r="AK418" s="34">
        <v>5000</v>
      </c>
      <c r="AL418" s="34"/>
      <c r="AM418" s="34"/>
      <c r="AN418" s="2">
        <f t="shared" si="467"/>
        <v>5000</v>
      </c>
      <c r="AO418" s="22">
        <f t="shared" si="490"/>
        <v>663.61404207313024</v>
      </c>
      <c r="AP418" s="2">
        <v>5000</v>
      </c>
      <c r="AQ418" s="2"/>
      <c r="AR418" s="2"/>
      <c r="AS418" s="22"/>
      <c r="AT418" s="2"/>
      <c r="AU418" s="2"/>
      <c r="AV418" s="2"/>
      <c r="AW418" s="2">
        <f t="shared" si="572"/>
        <v>0</v>
      </c>
      <c r="AX418" s="2"/>
      <c r="AY418" s="2"/>
      <c r="AZ418" s="2">
        <v>5000</v>
      </c>
      <c r="BA418" s="2"/>
      <c r="BB418" s="2"/>
      <c r="BC418" s="2"/>
      <c r="BD418" s="2">
        <f t="shared" si="496"/>
        <v>5000</v>
      </c>
      <c r="BE418" s="2">
        <f t="shared" si="498"/>
        <v>-5000</v>
      </c>
      <c r="BF418" s="2">
        <f t="shared" si="501"/>
        <v>-5000</v>
      </c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2">
        <f>SUM(BM418+BO418-BP418)</f>
        <v>0</v>
      </c>
      <c r="BS418" s="2"/>
      <c r="BT418" s="402" t="e">
        <f t="shared" si="529"/>
        <v>#DIV/0!</v>
      </c>
    </row>
    <row r="419" spans="1:72" x14ac:dyDescent="0.2">
      <c r="A419" s="24"/>
      <c r="B419" s="20"/>
      <c r="C419" s="20"/>
      <c r="D419" s="20"/>
      <c r="E419" s="31"/>
      <c r="F419" s="31"/>
      <c r="G419" s="31"/>
      <c r="H419" s="20"/>
      <c r="I419" s="32">
        <v>322</v>
      </c>
      <c r="J419" s="33" t="s">
        <v>70</v>
      </c>
      <c r="K419" s="34">
        <f t="shared" ref="K419:Q419" si="575">SUM(K420:K427)</f>
        <v>5000</v>
      </c>
      <c r="L419" s="34">
        <f t="shared" si="575"/>
        <v>10000</v>
      </c>
      <c r="M419" s="34">
        <f t="shared" si="575"/>
        <v>10000</v>
      </c>
      <c r="N419" s="34">
        <f t="shared" si="575"/>
        <v>0</v>
      </c>
      <c r="O419" s="34">
        <f t="shared" si="575"/>
        <v>0</v>
      </c>
      <c r="P419" s="34">
        <f t="shared" si="575"/>
        <v>10000</v>
      </c>
      <c r="Q419" s="34">
        <f t="shared" si="575"/>
        <v>11000</v>
      </c>
      <c r="R419" s="22"/>
      <c r="S419" s="44">
        <f>SUM(S420:S420)</f>
        <v>0</v>
      </c>
      <c r="T419" s="44">
        <f>SUM(T420:T420)</f>
        <v>192000</v>
      </c>
      <c r="U419" s="44">
        <f>SUM(U420:U427)</f>
        <v>262000</v>
      </c>
      <c r="V419" s="44"/>
      <c r="W419" s="44">
        <f t="shared" ref="W419:AB419" si="576">SUM(W420:W420)</f>
        <v>0</v>
      </c>
      <c r="X419" s="44">
        <f t="shared" si="576"/>
        <v>74000</v>
      </c>
      <c r="Y419" s="44">
        <f t="shared" si="576"/>
        <v>144000</v>
      </c>
      <c r="Z419" s="44">
        <f t="shared" si="576"/>
        <v>144000</v>
      </c>
      <c r="AA419" s="44">
        <f t="shared" si="576"/>
        <v>25000</v>
      </c>
      <c r="AB419" s="44">
        <f t="shared" si="576"/>
        <v>68991.899999999994</v>
      </c>
      <c r="AC419" s="44">
        <f t="shared" ref="AC419:AP419" si="577">SUM(AC420:AC421)</f>
        <v>50000</v>
      </c>
      <c r="AD419" s="44">
        <f t="shared" si="577"/>
        <v>65000</v>
      </c>
      <c r="AE419" s="44">
        <f t="shared" si="577"/>
        <v>0</v>
      </c>
      <c r="AF419" s="44">
        <f t="shared" si="577"/>
        <v>0</v>
      </c>
      <c r="AG419" s="44">
        <f t="shared" si="577"/>
        <v>65000</v>
      </c>
      <c r="AH419" s="44">
        <f t="shared" si="577"/>
        <v>37972.51</v>
      </c>
      <c r="AI419" s="44">
        <f t="shared" si="577"/>
        <v>65000</v>
      </c>
      <c r="AJ419" s="44">
        <f t="shared" si="577"/>
        <v>29961.22</v>
      </c>
      <c r="AK419" s="44">
        <f t="shared" si="577"/>
        <v>65000</v>
      </c>
      <c r="AL419" s="44">
        <f t="shared" si="577"/>
        <v>0</v>
      </c>
      <c r="AM419" s="44">
        <f t="shared" si="577"/>
        <v>0</v>
      </c>
      <c r="AN419" s="44">
        <f t="shared" si="577"/>
        <v>65000</v>
      </c>
      <c r="AO419" s="22">
        <f t="shared" si="490"/>
        <v>8626.9825469506923</v>
      </c>
      <c r="AP419" s="44">
        <f t="shared" si="577"/>
        <v>70000</v>
      </c>
      <c r="AQ419" s="44"/>
      <c r="AR419" s="44"/>
      <c r="AS419" s="22">
        <f>SUM(AS420:AS421)</f>
        <v>2884.22</v>
      </c>
      <c r="AT419" s="44">
        <f t="shared" ref="AT419:AV419" si="578">SUM(AT420:AT421)</f>
        <v>2884.22</v>
      </c>
      <c r="AU419" s="44">
        <f t="shared" si="578"/>
        <v>3000</v>
      </c>
      <c r="AV419" s="44">
        <f t="shared" si="578"/>
        <v>0</v>
      </c>
      <c r="AW419" s="44">
        <f t="shared" si="572"/>
        <v>3000</v>
      </c>
      <c r="AX419" s="2"/>
      <c r="AY419" s="2"/>
      <c r="AZ419" s="2"/>
      <c r="BA419" s="2"/>
      <c r="BB419" s="2"/>
      <c r="BC419" s="2"/>
      <c r="BD419" s="2">
        <f t="shared" si="496"/>
        <v>0</v>
      </c>
      <c r="BE419" s="2">
        <f t="shared" si="498"/>
        <v>3000</v>
      </c>
      <c r="BF419" s="2">
        <f t="shared" si="501"/>
        <v>0</v>
      </c>
      <c r="BG419" s="2">
        <f>SUM(BG420:BG421)</f>
        <v>2884.22</v>
      </c>
      <c r="BH419" s="2">
        <f>SUM(BH420:BH421)</f>
        <v>37000</v>
      </c>
      <c r="BI419" s="2">
        <f t="shared" ref="BI419:BS419" si="579">SUM(BI420:BI421)</f>
        <v>3454.22</v>
      </c>
      <c r="BJ419" s="2">
        <f t="shared" si="579"/>
        <v>0</v>
      </c>
      <c r="BK419" s="2">
        <f t="shared" si="579"/>
        <v>0</v>
      </c>
      <c r="BL419" s="2">
        <f t="shared" si="579"/>
        <v>37000</v>
      </c>
      <c r="BM419" s="2">
        <f t="shared" si="579"/>
        <v>37000</v>
      </c>
      <c r="BN419" s="2">
        <f t="shared" si="579"/>
        <v>10535.21</v>
      </c>
      <c r="BO419" s="2">
        <f t="shared" si="579"/>
        <v>0</v>
      </c>
      <c r="BP419" s="2">
        <f t="shared" si="579"/>
        <v>26000</v>
      </c>
      <c r="BQ419" s="2">
        <f t="shared" si="579"/>
        <v>8635.5499999999993</v>
      </c>
      <c r="BR419" s="2">
        <f t="shared" si="579"/>
        <v>11000</v>
      </c>
      <c r="BS419" s="2">
        <f t="shared" si="579"/>
        <v>10535.21</v>
      </c>
      <c r="BT419" s="402">
        <f t="shared" si="529"/>
        <v>95.774636363636361</v>
      </c>
    </row>
    <row r="420" spans="1:72" x14ac:dyDescent="0.2">
      <c r="A420" s="24"/>
      <c r="B420" s="20"/>
      <c r="C420" s="20"/>
      <c r="D420" s="20"/>
      <c r="E420" s="31"/>
      <c r="F420" s="31"/>
      <c r="G420" s="31"/>
      <c r="H420" s="20"/>
      <c r="I420" s="32">
        <v>32216</v>
      </c>
      <c r="J420" s="33" t="s">
        <v>224</v>
      </c>
      <c r="K420" s="34">
        <v>5000</v>
      </c>
      <c r="L420" s="34">
        <v>10000</v>
      </c>
      <c r="M420" s="34">
        <v>10000</v>
      </c>
      <c r="N420" s="34"/>
      <c r="O420" s="34"/>
      <c r="P420" s="34">
        <v>10000</v>
      </c>
      <c r="Q420" s="34">
        <v>11000</v>
      </c>
      <c r="R420" s="22"/>
      <c r="S420" s="34"/>
      <c r="T420" s="34">
        <v>192000</v>
      </c>
      <c r="U420" s="34">
        <v>192000</v>
      </c>
      <c r="V420" s="34"/>
      <c r="W420" s="34"/>
      <c r="X420" s="34">
        <v>74000</v>
      </c>
      <c r="Y420" s="34">
        <v>144000</v>
      </c>
      <c r="Z420" s="34">
        <v>144000</v>
      </c>
      <c r="AA420" s="34">
        <v>25000</v>
      </c>
      <c r="AB420" s="34">
        <v>68991.899999999994</v>
      </c>
      <c r="AC420" s="34">
        <v>50000</v>
      </c>
      <c r="AD420" s="34">
        <v>60000</v>
      </c>
      <c r="AE420" s="34"/>
      <c r="AF420" s="34"/>
      <c r="AG420" s="37">
        <f t="shared" ref="AG420:AG421" si="580">SUM(AD420+AE420-AF420)</f>
        <v>60000</v>
      </c>
      <c r="AH420" s="34">
        <v>33307.61</v>
      </c>
      <c r="AI420" s="34">
        <v>60000</v>
      </c>
      <c r="AJ420" s="2">
        <v>29961.22</v>
      </c>
      <c r="AK420" s="34">
        <v>60000</v>
      </c>
      <c r="AL420" s="34"/>
      <c r="AM420" s="34"/>
      <c r="AN420" s="2">
        <f t="shared" ref="AN420:AN427" si="581">SUM(AK420+AL420-AM420)</f>
        <v>60000</v>
      </c>
      <c r="AO420" s="22">
        <f t="shared" si="490"/>
        <v>7963.3685048775624</v>
      </c>
      <c r="AP420" s="2">
        <v>60000</v>
      </c>
      <c r="AQ420" s="2"/>
      <c r="AR420" s="2"/>
      <c r="AS420" s="22">
        <v>2884.22</v>
      </c>
      <c r="AT420" s="2">
        <v>2884.22</v>
      </c>
      <c r="AU420" s="2">
        <v>3000</v>
      </c>
      <c r="AV420" s="2"/>
      <c r="AW420" s="2">
        <f t="shared" si="572"/>
        <v>3000</v>
      </c>
      <c r="AX420" s="2"/>
      <c r="AY420" s="2"/>
      <c r="AZ420" s="2">
        <v>3000</v>
      </c>
      <c r="BA420" s="2"/>
      <c r="BB420" s="2"/>
      <c r="BC420" s="2"/>
      <c r="BD420" s="2">
        <f t="shared" si="496"/>
        <v>3000</v>
      </c>
      <c r="BE420" s="2">
        <f t="shared" si="498"/>
        <v>0</v>
      </c>
      <c r="BF420" s="2">
        <f t="shared" si="501"/>
        <v>-3000</v>
      </c>
      <c r="BG420" s="2">
        <v>2884.22</v>
      </c>
      <c r="BH420" s="2">
        <v>33000</v>
      </c>
      <c r="BI420" s="2">
        <v>3454.22</v>
      </c>
      <c r="BJ420" s="2"/>
      <c r="BK420" s="2"/>
      <c r="BL420" s="2">
        <v>33000</v>
      </c>
      <c r="BM420" s="2">
        <v>33000</v>
      </c>
      <c r="BN420" s="2">
        <v>10535.21</v>
      </c>
      <c r="BO420" s="2"/>
      <c r="BP420" s="2">
        <v>22000</v>
      </c>
      <c r="BQ420" s="2">
        <v>8635.5499999999993</v>
      </c>
      <c r="BR420" s="22">
        <f>SUM(BM420+BO420-BP420)</f>
        <v>11000</v>
      </c>
      <c r="BS420" s="2">
        <v>10535.21</v>
      </c>
      <c r="BT420" s="402">
        <f t="shared" si="529"/>
        <v>95.774636363636361</v>
      </c>
    </row>
    <row r="421" spans="1:72" hidden="1" x14ac:dyDescent="0.2">
      <c r="A421" s="24"/>
      <c r="B421" s="20"/>
      <c r="C421" s="20"/>
      <c r="D421" s="20"/>
      <c r="E421" s="31"/>
      <c r="F421" s="31"/>
      <c r="G421" s="31"/>
      <c r="H421" s="20"/>
      <c r="I421" s="32">
        <v>32271</v>
      </c>
      <c r="J421" s="33" t="s">
        <v>268</v>
      </c>
      <c r="K421" s="34"/>
      <c r="L421" s="34"/>
      <c r="M421" s="34"/>
      <c r="N421" s="34"/>
      <c r="O421" s="34"/>
      <c r="P421" s="34"/>
      <c r="Q421" s="34"/>
      <c r="R421" s="22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>
        <v>5000</v>
      </c>
      <c r="AE421" s="34"/>
      <c r="AF421" s="34"/>
      <c r="AG421" s="37">
        <f t="shared" si="580"/>
        <v>5000</v>
      </c>
      <c r="AH421" s="34">
        <v>4664.8999999999996</v>
      </c>
      <c r="AI421" s="34">
        <v>5000</v>
      </c>
      <c r="AJ421" s="2">
        <v>0</v>
      </c>
      <c r="AK421" s="34">
        <v>5000</v>
      </c>
      <c r="AL421" s="34"/>
      <c r="AM421" s="34"/>
      <c r="AN421" s="2">
        <f t="shared" si="581"/>
        <v>5000</v>
      </c>
      <c r="AO421" s="22">
        <f t="shared" si="490"/>
        <v>663.61404207313024</v>
      </c>
      <c r="AP421" s="2">
        <v>10000</v>
      </c>
      <c r="AQ421" s="2"/>
      <c r="AR421" s="2"/>
      <c r="AS421" s="22"/>
      <c r="AT421" s="2"/>
      <c r="AU421" s="2"/>
      <c r="AV421" s="2"/>
      <c r="AW421" s="2">
        <f t="shared" si="572"/>
        <v>0</v>
      </c>
      <c r="AX421" s="2"/>
      <c r="AY421" s="2"/>
      <c r="AZ421" s="2">
        <v>10000</v>
      </c>
      <c r="BA421" s="2"/>
      <c r="BB421" s="2"/>
      <c r="BC421" s="2"/>
      <c r="BD421" s="2">
        <f t="shared" si="496"/>
        <v>10000</v>
      </c>
      <c r="BE421" s="2">
        <f t="shared" si="498"/>
        <v>-10000</v>
      </c>
      <c r="BF421" s="2">
        <f t="shared" si="501"/>
        <v>-10000</v>
      </c>
      <c r="BG421" s="2"/>
      <c r="BH421" s="2">
        <v>4000</v>
      </c>
      <c r="BI421" s="2"/>
      <c r="BJ421" s="2"/>
      <c r="BK421" s="2"/>
      <c r="BL421" s="2">
        <v>4000</v>
      </c>
      <c r="BM421" s="2">
        <v>4000</v>
      </c>
      <c r="BN421" s="2"/>
      <c r="BO421" s="2"/>
      <c r="BP421" s="2">
        <v>4000</v>
      </c>
      <c r="BQ421" s="2"/>
      <c r="BR421" s="22">
        <f>SUM(BM421+BO421-BP421)</f>
        <v>0</v>
      </c>
      <c r="BS421" s="2"/>
      <c r="BT421" s="402">
        <v>0</v>
      </c>
    </row>
    <row r="422" spans="1:72" x14ac:dyDescent="0.2">
      <c r="A422" s="24"/>
      <c r="B422" s="20"/>
      <c r="C422" s="20"/>
      <c r="D422" s="20"/>
      <c r="E422" s="31"/>
      <c r="F422" s="31"/>
      <c r="G422" s="31"/>
      <c r="H422" s="20"/>
      <c r="I422" s="32">
        <v>323</v>
      </c>
      <c r="J422" s="33" t="s">
        <v>71</v>
      </c>
      <c r="K422" s="34">
        <f>SUM(K423:K447)</f>
        <v>0</v>
      </c>
      <c r="L422" s="34">
        <f t="shared" ref="L422:Q422" si="582">SUM(L423:L452)</f>
        <v>0</v>
      </c>
      <c r="M422" s="34">
        <f t="shared" si="582"/>
        <v>0</v>
      </c>
      <c r="N422" s="34">
        <f t="shared" si="582"/>
        <v>0</v>
      </c>
      <c r="O422" s="34">
        <f t="shared" si="582"/>
        <v>0</v>
      </c>
      <c r="P422" s="34">
        <f t="shared" si="582"/>
        <v>0</v>
      </c>
      <c r="Q422" s="34">
        <f t="shared" si="582"/>
        <v>0</v>
      </c>
      <c r="R422" s="22"/>
      <c r="S422" s="34" t="e">
        <f>SUM(#REF!)</f>
        <v>#REF!</v>
      </c>
      <c r="T422" s="34" t="e">
        <f>SUM(#REF!)</f>
        <v>#REF!</v>
      </c>
      <c r="U422" s="34"/>
      <c r="V422" s="34"/>
      <c r="W422" s="34" t="e">
        <f>SUM(#REF!)</f>
        <v>#REF!</v>
      </c>
      <c r="X422" s="34">
        <f>SUM(X423:X423)</f>
        <v>5000</v>
      </c>
      <c r="Y422" s="34">
        <f>SUM(Y423:Y423)</f>
        <v>0</v>
      </c>
      <c r="Z422" s="34">
        <v>53200</v>
      </c>
      <c r="AA422" s="34">
        <f>SUM(AA423:AA423)</f>
        <v>0</v>
      </c>
      <c r="AB422" s="34">
        <f>SUM(AB423:AB423)</f>
        <v>535</v>
      </c>
      <c r="AC422" s="34">
        <f t="shared" ref="AC422:AP422" si="583">SUM(AC423:AC424)</f>
        <v>0</v>
      </c>
      <c r="AD422" s="34">
        <f t="shared" si="583"/>
        <v>6000</v>
      </c>
      <c r="AE422" s="34">
        <f t="shared" si="583"/>
        <v>0</v>
      </c>
      <c r="AF422" s="34">
        <f t="shared" si="583"/>
        <v>0</v>
      </c>
      <c r="AG422" s="34">
        <f t="shared" si="583"/>
        <v>6000</v>
      </c>
      <c r="AH422" s="34">
        <f t="shared" si="583"/>
        <v>8845</v>
      </c>
      <c r="AI422" s="34">
        <f t="shared" si="583"/>
        <v>5000</v>
      </c>
      <c r="AJ422" s="34">
        <f t="shared" si="583"/>
        <v>0</v>
      </c>
      <c r="AK422" s="34">
        <f t="shared" si="583"/>
        <v>5000</v>
      </c>
      <c r="AL422" s="34">
        <f t="shared" si="583"/>
        <v>0</v>
      </c>
      <c r="AM422" s="34">
        <f t="shared" si="583"/>
        <v>0</v>
      </c>
      <c r="AN422" s="34">
        <f t="shared" si="583"/>
        <v>5000</v>
      </c>
      <c r="AO422" s="22">
        <f t="shared" si="490"/>
        <v>663.61404207313024</v>
      </c>
      <c r="AP422" s="34">
        <f t="shared" si="583"/>
        <v>10000</v>
      </c>
      <c r="AQ422" s="34"/>
      <c r="AR422" s="34"/>
      <c r="AS422" s="22"/>
      <c r="AT422" s="34">
        <f t="shared" ref="AT422:AV422" si="584">SUM(AT423:AT424)</f>
        <v>3765.25</v>
      </c>
      <c r="AU422" s="34">
        <f t="shared" si="584"/>
        <v>3800</v>
      </c>
      <c r="AV422" s="34">
        <f t="shared" si="584"/>
        <v>0</v>
      </c>
      <c r="AW422" s="34">
        <f t="shared" si="572"/>
        <v>3800</v>
      </c>
      <c r="AX422" s="2"/>
      <c r="AY422" s="2"/>
      <c r="AZ422" s="2"/>
      <c r="BA422" s="2"/>
      <c r="BB422" s="2"/>
      <c r="BC422" s="2"/>
      <c r="BD422" s="2">
        <f t="shared" si="496"/>
        <v>0</v>
      </c>
      <c r="BE422" s="2">
        <f t="shared" si="498"/>
        <v>3800</v>
      </c>
      <c r="BF422" s="2">
        <f t="shared" si="501"/>
        <v>0</v>
      </c>
      <c r="BG422" s="2">
        <f>SUM(BG423:BG424)</f>
        <v>3765.25</v>
      </c>
      <c r="BH422" s="2">
        <f>SUM(BH423:BH424)</f>
        <v>10000</v>
      </c>
      <c r="BI422" s="2">
        <f t="shared" ref="BI422:BS422" si="585">SUM(BI423:BI424)</f>
        <v>7707.18</v>
      </c>
      <c r="BJ422" s="2">
        <f t="shared" si="585"/>
        <v>0</v>
      </c>
      <c r="BK422" s="2">
        <f t="shared" si="585"/>
        <v>0</v>
      </c>
      <c r="BL422" s="2">
        <f t="shared" si="585"/>
        <v>10000</v>
      </c>
      <c r="BM422" s="2">
        <f t="shared" si="585"/>
        <v>10000</v>
      </c>
      <c r="BN422" s="2">
        <f t="shared" si="585"/>
        <v>0</v>
      </c>
      <c r="BO422" s="2">
        <f t="shared" si="585"/>
        <v>0</v>
      </c>
      <c r="BP422" s="2">
        <f t="shared" si="585"/>
        <v>10000</v>
      </c>
      <c r="BQ422" s="2">
        <f t="shared" si="585"/>
        <v>7707.18</v>
      </c>
      <c r="BR422" s="2">
        <f t="shared" si="585"/>
        <v>0</v>
      </c>
      <c r="BS422" s="2">
        <f t="shared" si="585"/>
        <v>0</v>
      </c>
      <c r="BT422" s="402">
        <v>0</v>
      </c>
    </row>
    <row r="423" spans="1:72" ht="13.5" thickBot="1" x14ac:dyDescent="0.25">
      <c r="A423" s="45"/>
      <c r="B423" s="46"/>
      <c r="C423" s="46"/>
      <c r="D423" s="46"/>
      <c r="E423" s="47"/>
      <c r="F423" s="47"/>
      <c r="G423" s="47"/>
      <c r="H423" s="46"/>
      <c r="I423" s="48">
        <v>32334</v>
      </c>
      <c r="J423" s="49" t="s">
        <v>385</v>
      </c>
      <c r="K423" s="46"/>
      <c r="L423" s="47"/>
      <c r="M423" s="47"/>
      <c r="N423" s="47"/>
      <c r="O423" s="46"/>
      <c r="P423" s="48"/>
      <c r="Q423" s="49"/>
      <c r="R423" s="50"/>
      <c r="S423" s="51"/>
      <c r="T423" s="51"/>
      <c r="U423" s="51"/>
      <c r="V423" s="51"/>
      <c r="W423" s="51"/>
      <c r="X423" s="51">
        <v>5000</v>
      </c>
      <c r="Y423" s="51">
        <v>0</v>
      </c>
      <c r="Z423" s="51">
        <v>1000</v>
      </c>
      <c r="AA423" s="51">
        <v>0</v>
      </c>
      <c r="AB423" s="51">
        <v>535</v>
      </c>
      <c r="AC423" s="51">
        <v>0</v>
      </c>
      <c r="AD423" s="51"/>
      <c r="AE423" s="51"/>
      <c r="AF423" s="51"/>
      <c r="AG423" s="52">
        <f t="shared" ref="AG423:AG424" si="586">SUM(AD423+AE423-AF423)</f>
        <v>0</v>
      </c>
      <c r="AH423" s="51">
        <v>3685</v>
      </c>
      <c r="AI423" s="51">
        <v>5000</v>
      </c>
      <c r="AJ423" s="3">
        <v>0</v>
      </c>
      <c r="AK423" s="51">
        <v>5000</v>
      </c>
      <c r="AL423" s="51"/>
      <c r="AM423" s="51"/>
      <c r="AN423" s="3">
        <f t="shared" si="581"/>
        <v>5000</v>
      </c>
      <c r="AO423" s="50">
        <f t="shared" si="490"/>
        <v>663.61404207313024</v>
      </c>
      <c r="AP423" s="3">
        <v>10000</v>
      </c>
      <c r="AQ423" s="3"/>
      <c r="AR423" s="3"/>
      <c r="AS423" s="50">
        <v>3765.25</v>
      </c>
      <c r="AT423" s="3">
        <v>3765.25</v>
      </c>
      <c r="AU423" s="3">
        <v>3800</v>
      </c>
      <c r="AV423" s="3"/>
      <c r="AW423" s="3">
        <f t="shared" si="572"/>
        <v>3800</v>
      </c>
      <c r="AX423" s="3"/>
      <c r="AY423" s="3"/>
      <c r="AZ423" s="3">
        <v>3800</v>
      </c>
      <c r="BA423" s="3"/>
      <c r="BB423" s="3"/>
      <c r="BC423" s="3"/>
      <c r="BD423" s="3">
        <f t="shared" si="496"/>
        <v>3800</v>
      </c>
      <c r="BE423" s="3">
        <f t="shared" si="498"/>
        <v>0</v>
      </c>
      <c r="BF423" s="3">
        <f t="shared" si="501"/>
        <v>-3800</v>
      </c>
      <c r="BG423" s="3">
        <v>3765.25</v>
      </c>
      <c r="BH423" s="3">
        <v>10000</v>
      </c>
      <c r="BI423" s="3">
        <v>7707.18</v>
      </c>
      <c r="BJ423" s="3"/>
      <c r="BK423" s="3"/>
      <c r="BL423" s="3">
        <v>10000</v>
      </c>
      <c r="BM423" s="3">
        <v>10000</v>
      </c>
      <c r="BN423" s="3"/>
      <c r="BO423" s="3"/>
      <c r="BP423" s="3">
        <v>10000</v>
      </c>
      <c r="BQ423" s="3">
        <v>7707.18</v>
      </c>
      <c r="BR423" s="50">
        <f>SUM(BM423+BO423-BP423)</f>
        <v>0</v>
      </c>
      <c r="BS423" s="3"/>
      <c r="BT423" s="420">
        <v>0</v>
      </c>
    </row>
    <row r="424" spans="1:72" hidden="1" x14ac:dyDescent="0.2">
      <c r="A424" s="418"/>
      <c r="B424" s="58"/>
      <c r="C424" s="58"/>
      <c r="D424" s="58"/>
      <c r="E424" s="281"/>
      <c r="F424" s="281"/>
      <c r="G424" s="281"/>
      <c r="H424" s="58"/>
      <c r="I424" s="282">
        <v>32363</v>
      </c>
      <c r="J424" s="283" t="s">
        <v>270</v>
      </c>
      <c r="K424" s="58"/>
      <c r="L424" s="281"/>
      <c r="M424" s="281"/>
      <c r="N424" s="281"/>
      <c r="O424" s="58"/>
      <c r="P424" s="282"/>
      <c r="Q424" s="283"/>
      <c r="R424" s="56"/>
      <c r="S424" s="284"/>
      <c r="T424" s="284"/>
      <c r="U424" s="284"/>
      <c r="V424" s="284"/>
      <c r="W424" s="284"/>
      <c r="X424" s="284"/>
      <c r="Y424" s="284"/>
      <c r="Z424" s="284"/>
      <c r="AA424" s="284"/>
      <c r="AB424" s="284"/>
      <c r="AC424" s="284"/>
      <c r="AD424" s="284">
        <v>6000</v>
      </c>
      <c r="AE424" s="284"/>
      <c r="AF424" s="284"/>
      <c r="AG424" s="419">
        <f t="shared" si="586"/>
        <v>6000</v>
      </c>
      <c r="AH424" s="284">
        <v>5160</v>
      </c>
      <c r="AI424" s="284">
        <v>0</v>
      </c>
      <c r="AJ424" s="268">
        <v>0</v>
      </c>
      <c r="AK424" s="284"/>
      <c r="AL424" s="284"/>
      <c r="AM424" s="284"/>
      <c r="AN424" s="268">
        <f t="shared" si="581"/>
        <v>0</v>
      </c>
      <c r="AO424" s="56">
        <f t="shared" si="490"/>
        <v>0</v>
      </c>
      <c r="AP424" s="268"/>
      <c r="AQ424" s="268"/>
      <c r="AR424" s="268"/>
      <c r="AS424" s="56"/>
      <c r="AT424" s="268"/>
      <c r="AU424" s="268"/>
      <c r="AV424" s="268"/>
      <c r="AW424" s="268">
        <f t="shared" si="572"/>
        <v>0</v>
      </c>
      <c r="AX424" s="268"/>
      <c r="AY424" s="268"/>
      <c r="AZ424" s="268"/>
      <c r="BA424" s="268"/>
      <c r="BB424" s="268"/>
      <c r="BC424" s="268"/>
      <c r="BD424" s="268">
        <f t="shared" si="496"/>
        <v>0</v>
      </c>
      <c r="BE424" s="268">
        <f t="shared" si="498"/>
        <v>0</v>
      </c>
      <c r="BF424" s="268">
        <f t="shared" si="501"/>
        <v>0</v>
      </c>
      <c r="BG424" s="268"/>
      <c r="BH424" s="268"/>
      <c r="BI424" s="268"/>
      <c r="BJ424" s="268"/>
      <c r="BK424" s="268"/>
      <c r="BL424" s="268"/>
      <c r="BM424" s="268"/>
      <c r="BN424" s="268"/>
      <c r="BO424" s="268"/>
      <c r="BP424" s="268"/>
      <c r="BQ424" s="268"/>
      <c r="BR424" s="56">
        <f>SUM(BM424+BO424-BP424)</f>
        <v>0</v>
      </c>
      <c r="BS424" s="268"/>
      <c r="BT424" s="402" t="e">
        <f t="shared" si="529"/>
        <v>#DIV/0!</v>
      </c>
    </row>
    <row r="425" spans="1:72" hidden="1" x14ac:dyDescent="0.2">
      <c r="A425" s="24"/>
      <c r="B425" s="20"/>
      <c r="C425" s="20"/>
      <c r="D425" s="20"/>
      <c r="E425" s="31"/>
      <c r="F425" s="31"/>
      <c r="G425" s="31"/>
      <c r="H425" s="20"/>
      <c r="I425" s="32">
        <v>329</v>
      </c>
      <c r="J425" s="33" t="s">
        <v>11</v>
      </c>
      <c r="K425" s="20"/>
      <c r="L425" s="31"/>
      <c r="M425" s="31"/>
      <c r="N425" s="31"/>
      <c r="O425" s="20"/>
      <c r="P425" s="32"/>
      <c r="Q425" s="33"/>
      <c r="R425" s="22"/>
      <c r="S425" s="34">
        <f>SUM(S427)</f>
        <v>0</v>
      </c>
      <c r="T425" s="34">
        <f>SUM(T427)</f>
        <v>33000</v>
      </c>
      <c r="U425" s="34">
        <f>SUM(U426:U427)</f>
        <v>35000</v>
      </c>
      <c r="V425" s="34">
        <f>SUM(V427)</f>
        <v>0</v>
      </c>
      <c r="W425" s="34">
        <f>SUM(W427)</f>
        <v>0</v>
      </c>
      <c r="X425" s="34">
        <f>SUM(X426:X427)</f>
        <v>12000</v>
      </c>
      <c r="Y425" s="34">
        <f t="shared" ref="Y425:Z425" si="587">SUM(Y426:Y427)</f>
        <v>32000</v>
      </c>
      <c r="Z425" s="34">
        <f t="shared" si="587"/>
        <v>32000</v>
      </c>
      <c r="AA425" s="34">
        <f>SUM(AA426:AA427)</f>
        <v>15000</v>
      </c>
      <c r="AB425" s="34">
        <f t="shared" ref="AB425" si="588">SUM(AB426:AB427)</f>
        <v>0</v>
      </c>
      <c r="AC425" s="34">
        <f>SUM(AC426:AC427)</f>
        <v>30000</v>
      </c>
      <c r="AD425" s="34">
        <f>SUM(AD426:AD427)</f>
        <v>24000</v>
      </c>
      <c r="AE425" s="34">
        <f t="shared" ref="AE425:AI425" si="589">SUM(AE426:AE427)</f>
        <v>0</v>
      </c>
      <c r="AF425" s="34">
        <f t="shared" si="589"/>
        <v>0</v>
      </c>
      <c r="AG425" s="34">
        <f t="shared" si="589"/>
        <v>24000</v>
      </c>
      <c r="AH425" s="34">
        <f t="shared" si="589"/>
        <v>4299</v>
      </c>
      <c r="AI425" s="34">
        <f t="shared" si="589"/>
        <v>0</v>
      </c>
      <c r="AJ425" s="2">
        <v>0</v>
      </c>
      <c r="AK425" s="34">
        <v>0</v>
      </c>
      <c r="AL425" s="34"/>
      <c r="AM425" s="34"/>
      <c r="AN425" s="2">
        <f t="shared" si="581"/>
        <v>0</v>
      </c>
      <c r="AO425" s="22">
        <f t="shared" si="490"/>
        <v>0</v>
      </c>
      <c r="AP425" s="2"/>
      <c r="AQ425" s="2"/>
      <c r="AR425" s="2">
        <v>12210.51</v>
      </c>
      <c r="AS425" s="22"/>
      <c r="AT425" s="22">
        <f>SUM(AT426:AT427)</f>
        <v>300</v>
      </c>
      <c r="AU425" s="22">
        <f t="shared" ref="AU425:AV425" si="590">SUM(AU426:AU427)</f>
        <v>300</v>
      </c>
      <c r="AV425" s="22">
        <f t="shared" si="590"/>
        <v>0</v>
      </c>
      <c r="AW425" s="2">
        <f t="shared" si="572"/>
        <v>12510.51</v>
      </c>
      <c r="AX425" s="2"/>
      <c r="AY425" s="2"/>
      <c r="AZ425" s="2"/>
      <c r="BA425" s="2"/>
      <c r="BB425" s="2"/>
      <c r="BC425" s="2"/>
      <c r="BD425" s="2">
        <f t="shared" si="496"/>
        <v>0</v>
      </c>
      <c r="BE425" s="2">
        <f t="shared" si="498"/>
        <v>12510.51</v>
      </c>
      <c r="BF425" s="2">
        <f t="shared" si="501"/>
        <v>0</v>
      </c>
      <c r="BG425" s="2">
        <f>SUM(BG426:BG427)</f>
        <v>0</v>
      </c>
      <c r="BH425" s="2">
        <f>SUM(BH426:BH427)</f>
        <v>50000</v>
      </c>
      <c r="BI425" s="2">
        <f t="shared" ref="BI425:BS425" si="591">SUM(BI426:BI427)</f>
        <v>0</v>
      </c>
      <c r="BJ425" s="2">
        <f t="shared" si="591"/>
        <v>0</v>
      </c>
      <c r="BK425" s="2">
        <f t="shared" si="591"/>
        <v>0</v>
      </c>
      <c r="BL425" s="2">
        <f t="shared" si="591"/>
        <v>50000</v>
      </c>
      <c r="BM425" s="2">
        <f t="shared" si="591"/>
        <v>50000</v>
      </c>
      <c r="BN425" s="2">
        <f t="shared" si="591"/>
        <v>0</v>
      </c>
      <c r="BO425" s="2">
        <f t="shared" si="591"/>
        <v>0</v>
      </c>
      <c r="BP425" s="2">
        <f t="shared" si="591"/>
        <v>50000</v>
      </c>
      <c r="BQ425" s="2"/>
      <c r="BR425" s="2">
        <f t="shared" si="591"/>
        <v>0</v>
      </c>
      <c r="BS425" s="2">
        <f t="shared" si="591"/>
        <v>0</v>
      </c>
      <c r="BT425" s="402">
        <v>0</v>
      </c>
    </row>
    <row r="426" spans="1:72" hidden="1" x14ac:dyDescent="0.2">
      <c r="A426" s="24"/>
      <c r="B426" s="20"/>
      <c r="C426" s="20"/>
      <c r="D426" s="20"/>
      <c r="E426" s="31"/>
      <c r="F426" s="31"/>
      <c r="G426" s="31"/>
      <c r="H426" s="20"/>
      <c r="I426" s="32">
        <v>32931</v>
      </c>
      <c r="J426" s="33" t="s">
        <v>12</v>
      </c>
      <c r="K426" s="20"/>
      <c r="L426" s="31"/>
      <c r="M426" s="31"/>
      <c r="N426" s="31"/>
      <c r="O426" s="20"/>
      <c r="P426" s="32"/>
      <c r="Q426" s="33"/>
      <c r="R426" s="22"/>
      <c r="S426" s="34"/>
      <c r="T426" s="34"/>
      <c r="U426" s="34">
        <v>2000</v>
      </c>
      <c r="V426" s="34"/>
      <c r="W426" s="34"/>
      <c r="X426" s="34">
        <v>2000</v>
      </c>
      <c r="Y426" s="34">
        <v>2000</v>
      </c>
      <c r="Z426" s="34">
        <v>2000</v>
      </c>
      <c r="AA426" s="34">
        <v>15000</v>
      </c>
      <c r="AB426" s="34"/>
      <c r="AC426" s="34">
        <v>30000</v>
      </c>
      <c r="AD426" s="34">
        <v>24000</v>
      </c>
      <c r="AE426" s="34"/>
      <c r="AF426" s="34"/>
      <c r="AG426" s="37">
        <f>SUM(AD426+AE426-AF426)</f>
        <v>24000</v>
      </c>
      <c r="AH426" s="34">
        <v>4299</v>
      </c>
      <c r="AI426" s="34">
        <v>0</v>
      </c>
      <c r="AJ426" s="2">
        <v>0</v>
      </c>
      <c r="AK426" s="34">
        <v>0</v>
      </c>
      <c r="AL426" s="34"/>
      <c r="AM426" s="34"/>
      <c r="AN426" s="2">
        <f t="shared" si="581"/>
        <v>0</v>
      </c>
      <c r="AO426" s="22">
        <f t="shared" si="490"/>
        <v>0</v>
      </c>
      <c r="AP426" s="2"/>
      <c r="AQ426" s="2"/>
      <c r="AR426" s="2">
        <v>0</v>
      </c>
      <c r="AS426" s="22">
        <v>300</v>
      </c>
      <c r="AT426" s="2">
        <v>300</v>
      </c>
      <c r="AU426" s="2">
        <v>300</v>
      </c>
      <c r="AV426" s="2"/>
      <c r="AW426" s="2">
        <f t="shared" si="572"/>
        <v>300</v>
      </c>
      <c r="AX426" s="2"/>
      <c r="AY426" s="2"/>
      <c r="AZ426" s="2">
        <v>300</v>
      </c>
      <c r="BA426" s="2"/>
      <c r="BB426" s="2"/>
      <c r="BC426" s="2"/>
      <c r="BD426" s="2">
        <f t="shared" si="496"/>
        <v>300</v>
      </c>
      <c r="BE426" s="2">
        <f t="shared" si="498"/>
        <v>0</v>
      </c>
      <c r="BF426" s="2">
        <f t="shared" si="501"/>
        <v>-300</v>
      </c>
      <c r="BG426" s="2"/>
      <c r="BH426" s="2">
        <v>20000</v>
      </c>
      <c r="BI426" s="2"/>
      <c r="BJ426" s="2"/>
      <c r="BK426" s="2"/>
      <c r="BL426" s="2">
        <v>20000</v>
      </c>
      <c r="BM426" s="2">
        <v>20000</v>
      </c>
      <c r="BN426" s="2"/>
      <c r="BO426" s="2"/>
      <c r="BP426" s="2">
        <v>20000</v>
      </c>
      <c r="BQ426" s="2"/>
      <c r="BR426" s="22">
        <f>SUM(BM426+BO426-BP426)</f>
        <v>0</v>
      </c>
      <c r="BS426" s="2"/>
      <c r="BT426" s="402">
        <v>0</v>
      </c>
    </row>
    <row r="427" spans="1:72" ht="13.5" hidden="1" thickBot="1" x14ac:dyDescent="0.25">
      <c r="A427" s="45"/>
      <c r="B427" s="46"/>
      <c r="C427" s="46"/>
      <c r="D427" s="46"/>
      <c r="E427" s="47"/>
      <c r="F427" s="47"/>
      <c r="G427" s="47"/>
      <c r="H427" s="46"/>
      <c r="I427" s="48">
        <v>32991</v>
      </c>
      <c r="J427" s="49" t="s">
        <v>11</v>
      </c>
      <c r="K427" s="46"/>
      <c r="L427" s="47"/>
      <c r="M427" s="47"/>
      <c r="N427" s="47"/>
      <c r="O427" s="46"/>
      <c r="P427" s="48"/>
      <c r="Q427" s="49"/>
      <c r="R427" s="50"/>
      <c r="S427" s="51"/>
      <c r="T427" s="51">
        <v>33000</v>
      </c>
      <c r="U427" s="51">
        <v>33000</v>
      </c>
      <c r="V427" s="51"/>
      <c r="W427" s="51"/>
      <c r="X427" s="51">
        <v>10000</v>
      </c>
      <c r="Y427" s="51">
        <v>30000</v>
      </c>
      <c r="Z427" s="51">
        <v>30000</v>
      </c>
      <c r="AA427" s="51">
        <v>0</v>
      </c>
      <c r="AB427" s="51"/>
      <c r="AC427" s="51">
        <v>0</v>
      </c>
      <c r="AD427" s="51"/>
      <c r="AE427" s="51"/>
      <c r="AF427" s="51"/>
      <c r="AG427" s="52">
        <f t="shared" ref="AG427" si="592">SUM(AC427+AE427-AF427)</f>
        <v>0</v>
      </c>
      <c r="AH427" s="51"/>
      <c r="AI427" s="51">
        <v>0</v>
      </c>
      <c r="AJ427" s="3">
        <v>0</v>
      </c>
      <c r="AK427" s="51">
        <v>0</v>
      </c>
      <c r="AL427" s="51"/>
      <c r="AM427" s="51"/>
      <c r="AN427" s="3">
        <f t="shared" si="581"/>
        <v>0</v>
      </c>
      <c r="AO427" s="50">
        <f t="shared" si="490"/>
        <v>0</v>
      </c>
      <c r="AP427" s="3"/>
      <c r="AQ427" s="3"/>
      <c r="AR427" s="3">
        <v>12210.51</v>
      </c>
      <c r="AS427" s="50"/>
      <c r="AT427" s="3"/>
      <c r="AU427" s="3"/>
      <c r="AV427" s="3"/>
      <c r="AW427" s="3">
        <f t="shared" si="572"/>
        <v>12210.51</v>
      </c>
      <c r="AX427" s="3"/>
      <c r="AY427" s="3"/>
      <c r="AZ427" s="3">
        <v>12210.51</v>
      </c>
      <c r="BA427" s="3"/>
      <c r="BB427" s="3"/>
      <c r="BC427" s="3"/>
      <c r="BD427" s="3">
        <f t="shared" si="496"/>
        <v>12210.51</v>
      </c>
      <c r="BE427" s="3">
        <f t="shared" si="498"/>
        <v>0</v>
      </c>
      <c r="BF427" s="3">
        <f t="shared" si="501"/>
        <v>-12210.51</v>
      </c>
      <c r="BG427" s="3"/>
      <c r="BH427" s="3">
        <v>30000</v>
      </c>
      <c r="BI427" s="3"/>
      <c r="BJ427" s="3"/>
      <c r="BK427" s="3"/>
      <c r="BL427" s="3">
        <v>30000</v>
      </c>
      <c r="BM427" s="3">
        <v>30000</v>
      </c>
      <c r="BN427" s="3"/>
      <c r="BO427" s="3"/>
      <c r="BP427" s="3">
        <v>30000</v>
      </c>
      <c r="BQ427" s="3"/>
      <c r="BR427" s="50">
        <f>SUM(BM427+BO427-BP427)</f>
        <v>0</v>
      </c>
      <c r="BS427" s="3"/>
      <c r="BT427" s="402"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Header>&amp;A</oddHeader>
    <oddFooter>Stranica &amp;P od &amp;N</oddFooter>
  </headerFooter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ekonomska klas</vt:lpstr>
      <vt:lpstr>IZVORI</vt:lpstr>
      <vt:lpstr>FUNKCIJSKA</vt:lpstr>
      <vt:lpstr>ORGANIZACIJSKA KLAS</vt:lpstr>
      <vt:lpstr>PROGRAMSKA  KLAS (2)</vt:lpstr>
      <vt:lpstr>SAŽETAK!Podrucje_ispisa</vt:lpstr>
    </vt:vector>
  </TitlesOfParts>
  <Company>Vukovarsko-srijemska zupanija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Adzaga</dc:creator>
  <cp:lastModifiedBy>Sandra Adžaga</cp:lastModifiedBy>
  <cp:lastPrinted>2024-10-11T07:21:12Z</cp:lastPrinted>
  <dcterms:created xsi:type="dcterms:W3CDTF">2005-11-16T05:49:29Z</dcterms:created>
  <dcterms:modified xsi:type="dcterms:W3CDTF">2026-04-07T20:28:11Z</dcterms:modified>
</cp:coreProperties>
</file>